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60" windowWidth="11700" windowHeight="8985" tabRatio="763"/>
  </bookViews>
  <sheets>
    <sheet name="【記載例】従業者名簿（訪介）" sheetId="7" r:id="rId1"/>
    <sheet name="従業者名簿（訪介）" sheetId="13" r:id="rId2"/>
    <sheet name="【記載例】勤務形態一覧（訪介）" sheetId="9" r:id="rId3"/>
    <sheet name="勤務形態一覧（訪介）" sheetId="12" r:id="rId4"/>
    <sheet name="自己点検表（訪介）" sheetId="4" r:id="rId5"/>
  </sheets>
  <definedNames>
    <definedName name="_xlnm._FilterDatabase" localSheetId="0" hidden="1">'【記載例】従業者名簿（訪介）'!$A$12:$X$227</definedName>
    <definedName name="_xlnm._FilterDatabase" localSheetId="1" hidden="1">'従業者名簿（訪介）'!$A$12:$X$227</definedName>
    <definedName name="_xlnm.Print_Area" localSheetId="2">'【記載例】勤務形態一覧（訪介）'!$A$1:$BF$221</definedName>
    <definedName name="_xlnm.Print_Area" localSheetId="0">'【記載例】従業者名簿（訪介）'!$A$1:$AA$253</definedName>
    <definedName name="_xlnm.Print_Area" localSheetId="3">'勤務形態一覧（訪介）'!$A$1:$BF$241</definedName>
    <definedName name="_xlnm.Print_Area" localSheetId="4">'自己点検表（訪介）'!$A$1:$Z$909</definedName>
    <definedName name="_xlnm.Print_Area" localSheetId="1">'従業者名簿（訪介）'!$A$1:$AA$253</definedName>
  </definedNames>
  <calcPr calcId="152511"/>
</workbook>
</file>

<file path=xl/calcChain.xml><?xml version="1.0" encoding="utf-8"?>
<calcChain xmlns="http://schemas.openxmlformats.org/spreadsheetml/2006/main">
  <c r="AW22" i="12" l="1"/>
  <c r="AW24" i="12" l="1"/>
  <c r="AW26" i="12"/>
  <c r="AW28" i="12"/>
  <c r="AW30" i="12"/>
  <c r="AW32" i="12"/>
  <c r="AW34" i="12"/>
  <c r="AW36" i="12"/>
  <c r="AW38" i="12"/>
  <c r="AW40" i="12"/>
  <c r="AW42" i="12"/>
  <c r="AW44" i="12"/>
  <c r="AW46" i="12"/>
  <c r="AW48" i="12"/>
  <c r="AW50" i="12"/>
  <c r="AW52" i="12"/>
  <c r="AW54" i="12"/>
  <c r="AW56" i="12"/>
  <c r="AW58" i="12"/>
  <c r="AW60" i="12"/>
  <c r="AW62" i="12"/>
  <c r="AW64" i="12"/>
  <c r="AW66" i="12"/>
  <c r="AW68" i="12"/>
  <c r="AW70" i="12"/>
  <c r="AW72" i="12"/>
  <c r="AW74" i="12"/>
  <c r="AW76" i="12"/>
  <c r="AW78" i="12"/>
  <c r="AW80" i="12"/>
  <c r="AW82" i="12"/>
  <c r="AW84" i="12"/>
  <c r="AW86" i="12"/>
  <c r="AW88" i="12"/>
  <c r="AW90" i="12"/>
  <c r="AW92" i="12"/>
  <c r="AW94" i="12"/>
  <c r="AW96" i="12"/>
  <c r="AW98" i="12"/>
  <c r="AW100" i="12"/>
  <c r="AW102" i="12"/>
  <c r="AW104" i="12"/>
  <c r="AW106" i="12"/>
  <c r="AW108" i="12"/>
  <c r="AW110" i="12"/>
  <c r="AW112" i="12"/>
  <c r="AW114" i="12"/>
  <c r="AW116" i="12"/>
  <c r="AW118" i="12"/>
  <c r="AW120" i="12"/>
  <c r="AW122" i="12"/>
  <c r="AW124" i="12"/>
  <c r="AW126" i="12"/>
  <c r="AW128" i="12"/>
  <c r="AW130" i="12"/>
  <c r="AW132" i="12"/>
  <c r="AW134" i="12"/>
  <c r="AW136" i="12"/>
  <c r="AW138" i="12"/>
  <c r="AW140" i="12"/>
  <c r="AW142" i="12"/>
  <c r="AW144" i="12"/>
  <c r="AW146" i="12"/>
  <c r="AW148" i="12"/>
  <c r="AW150" i="12"/>
  <c r="AW152" i="12"/>
  <c r="AW154" i="12"/>
  <c r="AW156" i="12"/>
  <c r="AW158" i="12"/>
  <c r="AW160" i="12"/>
  <c r="AW162" i="12"/>
  <c r="AW164" i="12"/>
  <c r="AW166" i="12"/>
  <c r="AW168" i="12"/>
  <c r="AW170" i="12"/>
  <c r="AW172" i="12"/>
  <c r="AW174" i="12"/>
  <c r="AW176" i="12"/>
  <c r="AW178" i="12"/>
  <c r="AW180" i="12"/>
  <c r="AW182" i="12"/>
  <c r="AW184" i="12"/>
  <c r="AW186" i="12"/>
  <c r="AW188" i="12"/>
  <c r="AW190" i="12"/>
  <c r="AW192" i="12"/>
  <c r="AW194" i="12"/>
  <c r="AW196" i="12"/>
  <c r="AW198" i="12"/>
  <c r="AW200" i="12"/>
  <c r="AW202" i="12"/>
  <c r="AW204" i="12"/>
  <c r="AW206" i="12"/>
  <c r="AW208" i="12"/>
  <c r="AW210" i="12"/>
  <c r="AW212" i="12"/>
  <c r="AW214" i="12"/>
  <c r="AW216" i="12"/>
  <c r="AW218" i="12"/>
  <c r="AW220" i="12"/>
  <c r="AW222" i="12"/>
  <c r="AW224" i="12"/>
  <c r="AW226" i="12"/>
  <c r="AW228" i="12"/>
  <c r="AW230" i="12"/>
  <c r="AW232" i="12"/>
  <c r="AW234" i="12"/>
  <c r="AW236" i="12"/>
  <c r="AW238" i="12"/>
  <c r="AW240" i="12"/>
  <c r="AW38" i="9"/>
  <c r="AW26" i="9"/>
  <c r="AW46" i="9"/>
  <c r="AW48" i="9"/>
  <c r="AW50" i="9"/>
  <c r="AW52" i="9"/>
  <c r="AW54" i="9"/>
  <c r="AW56" i="9"/>
  <c r="AW58" i="9"/>
  <c r="AW60" i="9"/>
  <c r="AW62" i="9"/>
  <c r="AW64" i="9"/>
  <c r="AW66" i="9"/>
  <c r="AW68" i="9"/>
  <c r="AW70" i="9"/>
  <c r="AW72" i="9"/>
  <c r="AW74" i="9"/>
  <c r="AW76" i="9"/>
  <c r="AW78" i="9"/>
  <c r="AW80" i="9"/>
  <c r="AW82" i="9"/>
  <c r="AW84" i="9"/>
  <c r="AW86" i="9"/>
  <c r="AW88" i="9"/>
  <c r="AW90" i="9"/>
  <c r="AW92" i="9"/>
  <c r="AW94" i="9"/>
  <c r="AW96" i="9"/>
  <c r="AW98" i="9"/>
  <c r="AW100" i="9"/>
  <c r="AW102" i="9"/>
  <c r="AW104" i="9"/>
  <c r="AW106" i="9"/>
  <c r="AW108" i="9"/>
  <c r="AW110" i="9"/>
  <c r="AW112" i="9"/>
  <c r="AW114" i="9"/>
  <c r="AW116" i="9"/>
  <c r="AW118" i="9"/>
  <c r="AW120" i="9"/>
  <c r="AW122" i="9"/>
  <c r="AW124" i="9"/>
  <c r="AW126" i="9"/>
  <c r="AW128" i="9"/>
  <c r="AW130" i="9"/>
  <c r="AW132" i="9"/>
  <c r="AW134" i="9"/>
  <c r="AW136" i="9"/>
  <c r="AW138" i="9"/>
  <c r="AW140" i="9"/>
  <c r="AW142" i="9"/>
  <c r="AW144" i="9"/>
  <c r="AW146" i="9"/>
  <c r="AW148" i="9"/>
  <c r="AW150" i="9"/>
  <c r="AW152" i="9"/>
  <c r="AW154" i="9"/>
  <c r="AW156" i="9"/>
  <c r="AW158" i="9"/>
  <c r="AW160" i="9"/>
  <c r="AW162" i="9"/>
  <c r="AW164" i="9"/>
  <c r="AW166" i="9"/>
  <c r="AW168" i="9"/>
  <c r="AW170" i="9"/>
  <c r="AW172" i="9"/>
  <c r="AW174" i="9"/>
  <c r="AW176" i="9"/>
  <c r="AW178" i="9"/>
  <c r="AW180" i="9"/>
  <c r="AW182" i="9"/>
  <c r="AW184" i="9"/>
  <c r="AW186" i="9"/>
  <c r="AW188" i="9"/>
  <c r="AW190" i="9"/>
  <c r="AW192" i="9"/>
  <c r="AW194" i="9"/>
  <c r="AW196" i="9"/>
  <c r="AW198" i="9"/>
  <c r="AW200" i="9"/>
  <c r="AW202" i="9"/>
  <c r="AW204" i="9"/>
  <c r="AW206" i="9"/>
  <c r="AW208" i="9"/>
  <c r="AW210" i="9"/>
  <c r="AW212" i="9"/>
  <c r="AW214" i="9"/>
  <c r="AW216" i="9"/>
  <c r="AW218" i="9"/>
  <c r="AW220" i="9"/>
  <c r="AW222" i="9"/>
  <c r="AW224" i="9"/>
  <c r="AW226" i="9"/>
  <c r="AW228" i="9"/>
  <c r="AW230" i="9"/>
  <c r="AW232" i="9"/>
  <c r="AW234" i="9"/>
  <c r="AW236" i="9"/>
  <c r="AW238" i="9"/>
  <c r="AW240" i="9"/>
  <c r="AW28" i="9"/>
  <c r="AW30" i="9"/>
  <c r="AW32" i="9"/>
  <c r="AW34" i="9"/>
  <c r="AW36" i="9"/>
  <c r="AW40" i="9"/>
  <c r="AW42" i="9"/>
  <c r="AW44" i="9"/>
  <c r="AW24" i="9"/>
  <c r="T3" i="13" l="1"/>
  <c r="T3" i="7"/>
  <c r="AY240" i="12" l="1"/>
  <c r="AY238" i="12"/>
  <c r="AY236" i="12"/>
  <c r="AY234" i="12"/>
  <c r="AY232" i="12"/>
  <c r="AY230" i="12"/>
  <c r="AY228" i="12"/>
  <c r="AY226" i="12"/>
  <c r="AY224" i="12"/>
  <c r="AY222" i="12"/>
  <c r="AY220" i="12"/>
  <c r="AY218" i="12"/>
  <c r="AY216" i="12"/>
  <c r="AY214" i="12"/>
  <c r="AY212" i="12"/>
  <c r="AY210" i="12"/>
  <c r="AY208" i="12"/>
  <c r="AY206" i="12"/>
  <c r="AY204" i="12"/>
  <c r="AY202" i="12"/>
  <c r="AY200" i="12"/>
  <c r="AY198" i="12"/>
  <c r="AY196" i="12"/>
  <c r="AY194" i="12"/>
  <c r="AY192" i="12"/>
  <c r="AY190" i="12"/>
  <c r="AY188" i="12"/>
  <c r="AY186" i="12"/>
  <c r="AY184" i="12"/>
  <c r="AY182" i="12"/>
  <c r="AY180" i="12"/>
  <c r="AY178" i="12"/>
  <c r="AY176" i="12"/>
  <c r="AY174" i="12"/>
  <c r="AY172" i="12"/>
  <c r="AY170" i="12"/>
  <c r="AY168" i="12"/>
  <c r="AY166" i="12"/>
  <c r="AY164" i="12"/>
  <c r="AY162" i="12"/>
  <c r="AY160" i="12"/>
  <c r="AY158" i="12"/>
  <c r="AY156" i="12"/>
  <c r="AY154" i="12"/>
  <c r="AY152" i="12"/>
  <c r="AY150" i="12"/>
  <c r="AY148" i="12"/>
  <c r="AY146" i="12"/>
  <c r="AY144" i="12"/>
  <c r="AY142" i="12"/>
  <c r="AY140" i="12"/>
  <c r="AY138" i="12"/>
  <c r="AY136" i="12"/>
  <c r="AY134" i="12"/>
  <c r="AY132" i="12"/>
  <c r="AY130" i="12"/>
  <c r="AY128" i="12"/>
  <c r="AY126" i="12"/>
  <c r="AY124" i="12"/>
  <c r="AY122" i="12"/>
  <c r="AY120" i="12"/>
  <c r="AY118" i="12"/>
  <c r="AY116" i="12"/>
  <c r="AY114" i="12"/>
  <c r="AY112" i="12"/>
  <c r="AY110" i="12"/>
  <c r="AY108" i="12"/>
  <c r="AY106" i="12"/>
  <c r="AY104" i="12"/>
  <c r="AY102" i="12"/>
  <c r="AY100" i="12"/>
  <c r="AY98" i="12"/>
  <c r="AY96" i="12"/>
  <c r="AY94" i="12"/>
  <c r="AY92" i="12"/>
  <c r="AY90" i="12"/>
  <c r="AY88" i="12"/>
  <c r="AY86" i="12"/>
  <c r="AY84" i="12"/>
  <c r="AY82" i="12"/>
  <c r="AY80" i="12"/>
  <c r="AY78" i="12"/>
  <c r="AY76" i="12"/>
  <c r="AY74" i="12"/>
  <c r="AY72" i="12"/>
  <c r="AY70" i="12"/>
  <c r="AY68" i="12"/>
  <c r="AY66" i="12"/>
  <c r="AY64" i="12"/>
  <c r="AY62" i="12"/>
  <c r="AY60" i="12"/>
  <c r="AY58" i="12"/>
  <c r="AY56" i="12"/>
  <c r="AY54" i="12"/>
  <c r="AY52" i="12"/>
  <c r="AY50" i="12"/>
  <c r="AY48" i="12"/>
  <c r="AY46" i="12"/>
  <c r="AY44" i="12"/>
  <c r="AY42" i="12"/>
  <c r="AY40" i="12"/>
  <c r="J13" i="12"/>
  <c r="H13" i="12"/>
  <c r="F13" i="12"/>
  <c r="L12" i="12"/>
  <c r="L11" i="12"/>
  <c r="L10" i="12"/>
  <c r="L13" i="12" s="1"/>
  <c r="S13" i="12" s="1"/>
  <c r="X10" i="12" s="1"/>
  <c r="AL2" i="12"/>
  <c r="AN20" i="12" s="1"/>
  <c r="AN21" i="12" s="1"/>
  <c r="AM19" i="12" l="1"/>
  <c r="AE20" i="12"/>
  <c r="AE21" i="12" s="1"/>
  <c r="W19" i="12"/>
  <c r="AB20" i="12"/>
  <c r="AB21" i="12" s="1"/>
  <c r="AP19" i="12"/>
  <c r="AF20" i="12"/>
  <c r="AF21" i="12" s="1"/>
  <c r="S20" i="12"/>
  <c r="S21" i="12" s="1"/>
  <c r="AJ20" i="12"/>
  <c r="AJ21" i="12" s="1"/>
  <c r="Z19" i="12"/>
  <c r="AA19" i="12"/>
  <c r="AD19" i="12"/>
  <c r="AM20" i="12"/>
  <c r="AM21" i="12" s="1"/>
  <c r="AR20" i="12"/>
  <c r="AR21" i="12" s="1"/>
  <c r="AQ19" i="12"/>
  <c r="AI20" i="12"/>
  <c r="AI21" i="12" s="1"/>
  <c r="AE19" i="12"/>
  <c r="T20" i="12"/>
  <c r="T21" i="12" s="1"/>
  <c r="R19" i="12"/>
  <c r="BD2" i="12"/>
  <c r="AY22" i="12" s="1"/>
  <c r="S19" i="12"/>
  <c r="AI19" i="12"/>
  <c r="X20" i="12"/>
  <c r="X21" i="12" s="1"/>
  <c r="AT21" i="12"/>
  <c r="AV19" i="12"/>
  <c r="AV20" i="12" s="1"/>
  <c r="AV21" i="12" s="1"/>
  <c r="AU19" i="12"/>
  <c r="AU20" i="12" s="1"/>
  <c r="AU21" i="12" s="1"/>
  <c r="AT19" i="12"/>
  <c r="AT20" i="12" s="1"/>
  <c r="AH19" i="12"/>
  <c r="W20" i="12"/>
  <c r="W21" i="12" s="1"/>
  <c r="V19" i="12"/>
  <c r="AL19" i="12"/>
  <c r="AA20" i="12"/>
  <c r="AA21" i="12" s="1"/>
  <c r="AQ20" i="12"/>
  <c r="AQ21" i="12" s="1"/>
  <c r="AY38" i="12"/>
  <c r="AY36" i="12"/>
  <c r="AD10" i="12"/>
  <c r="AG10" i="12"/>
  <c r="T19" i="12"/>
  <c r="X19" i="12"/>
  <c r="AB19" i="12"/>
  <c r="AF19" i="12"/>
  <c r="AJ19" i="12"/>
  <c r="AN19" i="12"/>
  <c r="AR19" i="12"/>
  <c r="U20" i="12"/>
  <c r="U21" i="12" s="1"/>
  <c r="Y20" i="12"/>
  <c r="Y21" i="12" s="1"/>
  <c r="AC20" i="12"/>
  <c r="AC21" i="12" s="1"/>
  <c r="AG20" i="12"/>
  <c r="AG21" i="12" s="1"/>
  <c r="AK20" i="12"/>
  <c r="AK21" i="12" s="1"/>
  <c r="AO20" i="12"/>
  <c r="AO21" i="12" s="1"/>
  <c r="AS20" i="12"/>
  <c r="AS21" i="12" s="1"/>
  <c r="U19" i="12"/>
  <c r="Y19" i="12"/>
  <c r="AC19" i="12"/>
  <c r="AG19" i="12"/>
  <c r="AK19" i="12"/>
  <c r="AO19" i="12"/>
  <c r="AS19" i="12"/>
  <c r="R20" i="12"/>
  <c r="R21" i="12" s="1"/>
  <c r="V20" i="12"/>
  <c r="V21" i="12" s="1"/>
  <c r="Z20" i="12"/>
  <c r="Z21" i="12" s="1"/>
  <c r="AD20" i="12"/>
  <c r="AD21" i="12" s="1"/>
  <c r="AH20" i="12"/>
  <c r="AH21" i="12" s="1"/>
  <c r="AL20" i="12"/>
  <c r="AL21" i="12" s="1"/>
  <c r="AP20" i="12"/>
  <c r="AP21" i="12" s="1"/>
  <c r="AY24" i="12"/>
  <c r="AY28" i="12"/>
  <c r="AY32" i="12"/>
  <c r="AY34" i="12" l="1"/>
  <c r="AY26" i="12"/>
  <c r="AY30" i="12"/>
  <c r="AY240" i="9"/>
  <c r="AY238" i="9"/>
  <c r="AY236" i="9"/>
  <c r="AY234" i="9"/>
  <c r="AY232" i="9"/>
  <c r="AY230" i="9"/>
  <c r="AY228" i="9"/>
  <c r="AY226" i="9"/>
  <c r="AY224" i="9"/>
  <c r="AY222" i="9"/>
  <c r="AY220" i="9"/>
  <c r="AY218" i="9"/>
  <c r="AY216" i="9"/>
  <c r="AY214" i="9"/>
  <c r="AY212" i="9"/>
  <c r="AY210" i="9"/>
  <c r="AY208" i="9"/>
  <c r="AY206" i="9"/>
  <c r="AY204" i="9"/>
  <c r="AY202" i="9"/>
  <c r="AY200" i="9"/>
  <c r="AY198" i="9"/>
  <c r="AY196" i="9"/>
  <c r="AY194" i="9"/>
  <c r="AY192" i="9"/>
  <c r="AY190" i="9"/>
  <c r="AY188" i="9"/>
  <c r="AY186" i="9"/>
  <c r="AY184" i="9"/>
  <c r="AY182" i="9"/>
  <c r="AY180" i="9"/>
  <c r="AY178" i="9"/>
  <c r="AY176" i="9"/>
  <c r="AY174" i="9"/>
  <c r="AY172" i="9"/>
  <c r="AY170" i="9"/>
  <c r="AY168" i="9"/>
  <c r="AY166" i="9"/>
  <c r="AY164" i="9"/>
  <c r="AY162" i="9"/>
  <c r="AY160" i="9"/>
  <c r="AY158" i="9"/>
  <c r="AY156" i="9"/>
  <c r="AY154" i="9"/>
  <c r="AY152" i="9"/>
  <c r="AY150" i="9"/>
  <c r="AY148" i="9"/>
  <c r="AY146" i="9"/>
  <c r="AY144" i="9"/>
  <c r="AY142" i="9"/>
  <c r="AY140" i="9"/>
  <c r="AY138" i="9"/>
  <c r="AY136" i="9"/>
  <c r="AY134" i="9"/>
  <c r="AY132" i="9"/>
  <c r="AY130" i="9"/>
  <c r="AY128" i="9"/>
  <c r="AY126" i="9"/>
  <c r="AY124" i="9"/>
  <c r="AY122" i="9"/>
  <c r="AY120" i="9"/>
  <c r="AY118" i="9"/>
  <c r="AY116" i="9"/>
  <c r="AY114" i="9"/>
  <c r="AY112" i="9"/>
  <c r="AY110" i="9"/>
  <c r="AY108" i="9"/>
  <c r="AY106" i="9"/>
  <c r="AY104" i="9"/>
  <c r="AY102" i="9"/>
  <c r="AY100" i="9"/>
  <c r="AY98" i="9"/>
  <c r="AY96" i="9"/>
  <c r="AY94" i="9"/>
  <c r="AY92" i="9"/>
  <c r="AY90" i="9"/>
  <c r="AY88" i="9"/>
  <c r="AY86" i="9"/>
  <c r="AY84" i="9"/>
  <c r="AY82" i="9"/>
  <c r="AY80" i="9"/>
  <c r="AY78" i="9"/>
  <c r="AY76" i="9"/>
  <c r="AY74" i="9"/>
  <c r="AY72" i="9"/>
  <c r="AY70" i="9"/>
  <c r="AY68" i="9"/>
  <c r="AY66" i="9"/>
  <c r="AY64" i="9"/>
  <c r="AY62" i="9"/>
  <c r="AY60" i="9"/>
  <c r="AY58" i="9"/>
  <c r="AY56" i="9"/>
  <c r="AY54" i="9"/>
  <c r="AY52" i="9"/>
  <c r="AY50" i="9"/>
  <c r="AY48" i="9"/>
  <c r="AY46" i="9" l="1"/>
  <c r="AY44" i="9"/>
  <c r="AY42" i="9"/>
  <c r="AY40" i="9"/>
  <c r="J13" i="9" l="1"/>
  <c r="H13" i="9"/>
  <c r="F13" i="9"/>
  <c r="L12" i="9"/>
  <c r="L11" i="9"/>
  <c r="L10" i="9"/>
  <c r="L13" i="9" l="1"/>
  <c r="S13" i="9" s="1"/>
  <c r="X10" i="9" s="1"/>
  <c r="AW22" i="9" l="1"/>
  <c r="AD10" i="9" l="1"/>
  <c r="AG10" i="9" s="1"/>
  <c r="AL2" i="9" l="1"/>
  <c r="BD2" i="9" l="1"/>
  <c r="AY22" i="9" s="1"/>
  <c r="AR20" i="9"/>
  <c r="AR21" i="9" s="1"/>
  <c r="AN20" i="9"/>
  <c r="AN21" i="9" s="1"/>
  <c r="AJ20" i="9"/>
  <c r="AJ21" i="9" s="1"/>
  <c r="AF20" i="9"/>
  <c r="AF21" i="9" s="1"/>
  <c r="AB20" i="9"/>
  <c r="AB21" i="9" s="1"/>
  <c r="X20" i="9"/>
  <c r="X21" i="9" s="1"/>
  <c r="T20" i="9"/>
  <c r="T21" i="9" s="1"/>
  <c r="AU19" i="9"/>
  <c r="AU20" i="9" s="1"/>
  <c r="AU21" i="9" s="1"/>
  <c r="AQ19" i="9"/>
  <c r="AM19" i="9"/>
  <c r="AI19" i="9"/>
  <c r="AE19" i="9"/>
  <c r="AA19" i="9"/>
  <c r="W19" i="9"/>
  <c r="S19" i="9"/>
  <c r="AQ20" i="9"/>
  <c r="AQ21" i="9" s="1"/>
  <c r="AM20" i="9"/>
  <c r="AM21" i="9" s="1"/>
  <c r="AI20" i="9"/>
  <c r="AI21" i="9" s="1"/>
  <c r="AE20" i="9"/>
  <c r="AE21" i="9" s="1"/>
  <c r="AA20" i="9"/>
  <c r="AA21" i="9" s="1"/>
  <c r="W20" i="9"/>
  <c r="W21" i="9" s="1"/>
  <c r="S20" i="9"/>
  <c r="S21" i="9" s="1"/>
  <c r="AT19" i="9"/>
  <c r="AT20" i="9" s="1"/>
  <c r="AT21" i="9" s="1"/>
  <c r="AP19" i="9"/>
  <c r="AL19" i="9"/>
  <c r="AH19" i="9"/>
  <c r="AD19" i="9"/>
  <c r="Z19" i="9"/>
  <c r="V19" i="9"/>
  <c r="R19" i="9"/>
  <c r="AP20" i="9"/>
  <c r="AP21" i="9" s="1"/>
  <c r="AL20" i="9"/>
  <c r="AL21" i="9" s="1"/>
  <c r="AH20" i="9"/>
  <c r="AH21" i="9" s="1"/>
  <c r="AD20" i="9"/>
  <c r="AD21" i="9" s="1"/>
  <c r="Z20" i="9"/>
  <c r="Z21" i="9" s="1"/>
  <c r="V20" i="9"/>
  <c r="V21" i="9" s="1"/>
  <c r="R20" i="9"/>
  <c r="R21" i="9" s="1"/>
  <c r="AS19" i="9"/>
  <c r="AO19" i="9"/>
  <c r="AK19" i="9"/>
  <c r="AG19" i="9"/>
  <c r="AC19" i="9"/>
  <c r="Y19" i="9"/>
  <c r="U19" i="9"/>
  <c r="AS20" i="9"/>
  <c r="AS21" i="9" s="1"/>
  <c r="AO20" i="9"/>
  <c r="AO21" i="9" s="1"/>
  <c r="AK20" i="9"/>
  <c r="AK21" i="9" s="1"/>
  <c r="AG20" i="9"/>
  <c r="AG21" i="9" s="1"/>
  <c r="AC20" i="9"/>
  <c r="AC21" i="9" s="1"/>
  <c r="Y20" i="9"/>
  <c r="Y21" i="9" s="1"/>
  <c r="U20" i="9"/>
  <c r="U21" i="9" s="1"/>
  <c r="AV19" i="9"/>
  <c r="AV20" i="9" s="1"/>
  <c r="AV21" i="9" s="1"/>
  <c r="AR19" i="9"/>
  <c r="AN19" i="9"/>
  <c r="AJ19" i="9"/>
  <c r="AF19" i="9"/>
  <c r="AB19" i="9"/>
  <c r="X19" i="9"/>
  <c r="T19" i="9"/>
  <c r="AY32" i="9" l="1"/>
  <c r="AY34" i="9"/>
  <c r="AY28" i="9"/>
  <c r="AY38" i="9"/>
  <c r="AY26" i="9"/>
  <c r="AY30" i="9"/>
  <c r="AY24" i="9"/>
  <c r="AY36" i="9"/>
</calcChain>
</file>

<file path=xl/sharedStrings.xml><?xml version="1.0" encoding="utf-8"?>
<sst xmlns="http://schemas.openxmlformats.org/spreadsheetml/2006/main" count="1952" uniqueCount="641">
  <si>
    <t>職種</t>
    <rPh sb="0" eb="2">
      <t>ショクシュ</t>
    </rPh>
    <phoneticPr fontId="4"/>
  </si>
  <si>
    <t>氏名</t>
    <rPh sb="0" eb="2">
      <t>シメイ</t>
    </rPh>
    <phoneticPr fontId="4"/>
  </si>
  <si>
    <t>管理者</t>
    <rPh sb="0" eb="3">
      <t>カンリシャ</t>
    </rPh>
    <phoneticPr fontId="4"/>
  </si>
  <si>
    <t>自　己　点　検　表</t>
    <rPh sb="0" eb="1">
      <t>ジ</t>
    </rPh>
    <rPh sb="2" eb="3">
      <t>オノレ</t>
    </rPh>
    <rPh sb="4" eb="5">
      <t>テン</t>
    </rPh>
    <rPh sb="6" eb="7">
      <t>ケン</t>
    </rPh>
    <rPh sb="8" eb="9">
      <t>ヒョウ</t>
    </rPh>
    <phoneticPr fontId="5"/>
  </si>
  <si>
    <t>事業所名</t>
    <rPh sb="0" eb="3">
      <t>ジギョウショ</t>
    </rPh>
    <rPh sb="3" eb="4">
      <t>メイ</t>
    </rPh>
    <phoneticPr fontId="5"/>
  </si>
  <si>
    <t>点検項目</t>
    <rPh sb="0" eb="2">
      <t>テンケン</t>
    </rPh>
    <rPh sb="2" eb="4">
      <t>コウモク</t>
    </rPh>
    <phoneticPr fontId="5"/>
  </si>
  <si>
    <t>点　　検　　事　　項</t>
    <rPh sb="0" eb="1">
      <t>テン</t>
    </rPh>
    <rPh sb="3" eb="4">
      <t>ケン</t>
    </rPh>
    <rPh sb="6" eb="7">
      <t>コト</t>
    </rPh>
    <rPh sb="9" eb="10">
      <t>コウ</t>
    </rPh>
    <phoneticPr fontId="5"/>
  </si>
  <si>
    <t>根拠条文</t>
    <rPh sb="0" eb="2">
      <t>コンキョ</t>
    </rPh>
    <rPh sb="2" eb="4">
      <t>ジョウブン</t>
    </rPh>
    <phoneticPr fontId="5"/>
  </si>
  <si>
    <t>点検結果</t>
    <rPh sb="0" eb="2">
      <t>テンケン</t>
    </rPh>
    <rPh sb="2" eb="4">
      <t>ケッカ</t>
    </rPh>
    <phoneticPr fontId="5"/>
  </si>
  <si>
    <t>非該当</t>
    <rPh sb="0" eb="3">
      <t>ヒガイトウ</t>
    </rPh>
    <phoneticPr fontId="5"/>
  </si>
  <si>
    <t xml:space="preserve">都条例
第５条
</t>
    <phoneticPr fontId="5"/>
  </si>
  <si>
    <t>２.サービス提供責任者</t>
    <phoneticPr fontId="5"/>
  </si>
  <si>
    <t xml:space="preserve">都条例
第５条
</t>
    <phoneticPr fontId="5"/>
  </si>
  <si>
    <t>・</t>
    <phoneticPr fontId="5"/>
  </si>
  <si>
    <t>※</t>
    <phoneticPr fontId="5"/>
  </si>
  <si>
    <t>３.管理者</t>
    <phoneticPr fontId="5"/>
  </si>
  <si>
    <t xml:space="preserve">都条例
第６条
</t>
    <phoneticPr fontId="5"/>
  </si>
  <si>
    <t>事業所名：</t>
  </si>
  <si>
    <t>設備及び備品等</t>
    <phoneticPr fontId="5"/>
  </si>
  <si>
    <t>都条例
第７条</t>
    <phoneticPr fontId="5"/>
  </si>
  <si>
    <t>都条例
第14条</t>
    <phoneticPr fontId="5"/>
  </si>
  <si>
    <t xml:space="preserve">都条例
第15条
</t>
    <phoneticPr fontId="5"/>
  </si>
  <si>
    <t xml:space="preserve">都条例
第16条
</t>
    <phoneticPr fontId="5"/>
  </si>
  <si>
    <t>都条例
第17条</t>
    <phoneticPr fontId="5"/>
  </si>
  <si>
    <t>都条例
第18条</t>
    <phoneticPr fontId="5"/>
  </si>
  <si>
    <t xml:space="preserve">都条例
第19条
</t>
    <phoneticPr fontId="5"/>
  </si>
  <si>
    <t xml:space="preserve">都条例
第20条
</t>
    <phoneticPr fontId="5"/>
  </si>
  <si>
    <t>都条例
第21条</t>
    <phoneticPr fontId="5"/>
  </si>
  <si>
    <t>都条例
第22条</t>
    <phoneticPr fontId="5"/>
  </si>
  <si>
    <t xml:space="preserve">都条例
第23条
</t>
    <phoneticPr fontId="5"/>
  </si>
  <si>
    <t xml:space="preserve">都条例
第24条
</t>
    <phoneticPr fontId="5"/>
  </si>
  <si>
    <t xml:space="preserve">法第41条
第８項
則第65条
</t>
    <phoneticPr fontId="5"/>
  </si>
  <si>
    <t xml:space="preserve">都条例
第25条
</t>
    <phoneticPr fontId="5"/>
  </si>
  <si>
    <t xml:space="preserve">都条例
第26条
</t>
    <phoneticPr fontId="5"/>
  </si>
  <si>
    <t xml:space="preserve">都条例
第27条
</t>
    <phoneticPr fontId="5"/>
  </si>
  <si>
    <t xml:space="preserve">都条例
第28条
</t>
    <phoneticPr fontId="5"/>
  </si>
  <si>
    <t>都条例
第29条</t>
    <phoneticPr fontId="5"/>
  </si>
  <si>
    <t xml:space="preserve">都条例
第30条
</t>
    <phoneticPr fontId="5"/>
  </si>
  <si>
    <t>・</t>
    <phoneticPr fontId="5"/>
  </si>
  <si>
    <t xml:space="preserve">都条例
第31条
</t>
    <phoneticPr fontId="5"/>
  </si>
  <si>
    <t>都条例
第８条</t>
    <phoneticPr fontId="5"/>
  </si>
  <si>
    <t>通常の事業の実施地域</t>
    <phoneticPr fontId="5"/>
  </si>
  <si>
    <t xml:space="preserve">都条例
第10条
</t>
    <phoneticPr fontId="5"/>
  </si>
  <si>
    <t xml:space="preserve">都条例
第11条
</t>
    <phoneticPr fontId="5"/>
  </si>
  <si>
    <t>都条例
第33条</t>
    <phoneticPr fontId="5"/>
  </si>
  <si>
    <t>都条例
第34条</t>
    <phoneticPr fontId="5"/>
  </si>
  <si>
    <t xml:space="preserve">都条例
第35条
</t>
    <phoneticPr fontId="5"/>
  </si>
  <si>
    <t>都条例
第36条</t>
    <phoneticPr fontId="5"/>
  </si>
  <si>
    <t>都条例
第37条</t>
    <phoneticPr fontId="5"/>
  </si>
  <si>
    <t>都条例
第38条</t>
    <phoneticPr fontId="5"/>
  </si>
  <si>
    <t xml:space="preserve">都条例
第39条
</t>
    <phoneticPr fontId="5"/>
  </si>
  <si>
    <t>都条例
第40条</t>
    <phoneticPr fontId="5"/>
  </si>
  <si>
    <t xml:space="preserve">都条例
第41条
</t>
    <phoneticPr fontId="5"/>
  </si>
  <si>
    <t xml:space="preserve">都条例
第41条
</t>
    <phoneticPr fontId="5"/>
  </si>
  <si>
    <t>訪問介護計画</t>
    <rPh sb="0" eb="2">
      <t>ホウモン</t>
    </rPh>
    <rPh sb="2" eb="4">
      <t>カイゴ</t>
    </rPh>
    <rPh sb="4" eb="6">
      <t>ケイカク</t>
    </rPh>
    <phoneticPr fontId="5"/>
  </si>
  <si>
    <t>提供したサービスの具体的な内容等の記録</t>
    <rPh sb="0" eb="2">
      <t>テイキョウ</t>
    </rPh>
    <rPh sb="9" eb="12">
      <t>グタイテキ</t>
    </rPh>
    <rPh sb="13" eb="15">
      <t>ナイヨウ</t>
    </rPh>
    <rPh sb="15" eb="16">
      <t>トウ</t>
    </rPh>
    <rPh sb="17" eb="19">
      <t>キロク</t>
    </rPh>
    <phoneticPr fontId="5"/>
  </si>
  <si>
    <t>利用者に関する区市町村への通知に係る記録</t>
    <rPh sb="0" eb="3">
      <t>リヨウシャ</t>
    </rPh>
    <rPh sb="4" eb="5">
      <t>カン</t>
    </rPh>
    <rPh sb="7" eb="11">
      <t>クシチョウソン</t>
    </rPh>
    <rPh sb="13" eb="15">
      <t>ツウチ</t>
    </rPh>
    <rPh sb="16" eb="17">
      <t>カカ</t>
    </rPh>
    <rPh sb="18" eb="20">
      <t>キロク</t>
    </rPh>
    <phoneticPr fontId="5"/>
  </si>
  <si>
    <t>苦情の内容等の記録</t>
    <rPh sb="0" eb="2">
      <t>クジョウ</t>
    </rPh>
    <rPh sb="3" eb="5">
      <t>ナイヨウ</t>
    </rPh>
    <rPh sb="5" eb="6">
      <t>トウ</t>
    </rPh>
    <rPh sb="7" eb="9">
      <t>キロク</t>
    </rPh>
    <phoneticPr fontId="5"/>
  </si>
  <si>
    <t>事故の状況及び処置についての記録</t>
    <rPh sb="0" eb="2">
      <t>ジコ</t>
    </rPh>
    <rPh sb="3" eb="5">
      <t>ジョウキョウ</t>
    </rPh>
    <rPh sb="5" eb="6">
      <t>オヨ</t>
    </rPh>
    <rPh sb="7" eb="9">
      <t>ショチ</t>
    </rPh>
    <rPh sb="14" eb="16">
      <t>キロク</t>
    </rPh>
    <phoneticPr fontId="5"/>
  </si>
  <si>
    <t>(3)</t>
    <phoneticPr fontId="5"/>
  </si>
  <si>
    <t>イ</t>
    <phoneticPr fontId="5"/>
  </si>
  <si>
    <t>その他利用者の状況等から判断して、上記に準ずると認められる場合</t>
    <phoneticPr fontId="5"/>
  </si>
  <si>
    <t>算定日が属する月の前12月間において、労働基準法、労働者災害補償保険法、最低賃金法、労働安全衛生法、雇用保険法その他の労働に関する法令に違反し、罰金以上の刑に処せられていないこと。</t>
    <phoneticPr fontId="5"/>
  </si>
  <si>
    <t>次に掲げる基準のいずれにも適合すること。</t>
    <phoneticPr fontId="5"/>
  </si>
  <si>
    <t>A</t>
  </si>
  <si>
    <t>B</t>
  </si>
  <si>
    <t>C</t>
  </si>
  <si>
    <t>訪問介護員等の総数のうち、介護福祉士の占める割合が100分の30以上、又は介護福祉士・実務者研修修了者・介護職員基礎研修課程修了者・１級課程修了者の占める割合が100分の50以上であること。</t>
    <rPh sb="0" eb="2">
      <t>ホウモン</t>
    </rPh>
    <rPh sb="2" eb="4">
      <t>カイゴ</t>
    </rPh>
    <rPh sb="4" eb="5">
      <t>イン</t>
    </rPh>
    <rPh sb="5" eb="6">
      <t>トウ</t>
    </rPh>
    <rPh sb="28" eb="29">
      <t>フン</t>
    </rPh>
    <rPh sb="74" eb="75">
      <t>シ</t>
    </rPh>
    <rPh sb="77" eb="79">
      <t>ワリアイ</t>
    </rPh>
    <rPh sb="83" eb="84">
      <t>ブン</t>
    </rPh>
    <phoneticPr fontId="5"/>
  </si>
  <si>
    <t>(1)</t>
    <phoneticPr fontId="5"/>
  </si>
  <si>
    <t>(2)</t>
    <phoneticPr fontId="5"/>
  </si>
  <si>
    <t>※</t>
    <phoneticPr fontId="4"/>
  </si>
  <si>
    <t>【厚生労働大臣が定める要件（平成12年厚生省告示第23号の二）】</t>
    <phoneticPr fontId="4"/>
  </si>
  <si>
    <t>○</t>
    <phoneticPr fontId="4"/>
  </si>
  <si>
    <t>老企第36号
第２の２(4)③</t>
    <rPh sb="0" eb="1">
      <t>ロウ</t>
    </rPh>
    <phoneticPr fontId="4"/>
  </si>
  <si>
    <t>勤務時間：</t>
    <phoneticPr fontId="4"/>
  </si>
  <si>
    <t>○運営規程の概要</t>
    <phoneticPr fontId="4"/>
  </si>
  <si>
    <t>※運営規程を分かりやすくしたものとなります。運営規程と整合性を持たせてください。</t>
    <rPh sb="22" eb="24">
      <t>ウンエイ</t>
    </rPh>
    <rPh sb="24" eb="26">
      <t>キテイ</t>
    </rPh>
    <phoneticPr fontId="4"/>
  </si>
  <si>
    <t>事業の目的</t>
    <rPh sb="0" eb="2">
      <t>ジギョウ</t>
    </rPh>
    <phoneticPr fontId="4"/>
  </si>
  <si>
    <t>運営方針</t>
    <phoneticPr fontId="4"/>
  </si>
  <si>
    <t>営業日及び営業時間</t>
    <phoneticPr fontId="4"/>
  </si>
  <si>
    <t>利用料</t>
    <phoneticPr fontId="4"/>
  </si>
  <si>
    <t>その他の費用の額（交通費等）</t>
    <phoneticPr fontId="4"/>
  </si>
  <si>
    <t>通常の事業の実施地域</t>
    <phoneticPr fontId="4"/>
  </si>
  <si>
    <t>運営に関する重要事項</t>
    <phoneticPr fontId="4"/>
  </si>
  <si>
    <t>事故発生時の対応</t>
    <phoneticPr fontId="4"/>
  </si>
  <si>
    <t>は　い</t>
    <phoneticPr fontId="5"/>
  </si>
  <si>
    <t>いいえ</t>
    <phoneticPr fontId="5"/>
  </si>
  <si>
    <t>基本方針</t>
    <rPh sb="0" eb="2">
      <t>キホン</t>
    </rPh>
    <rPh sb="2" eb="4">
      <t>ホウシン</t>
    </rPh>
    <phoneticPr fontId="5"/>
  </si>
  <si>
    <t>Ⅱ　人員基準</t>
    <phoneticPr fontId="5"/>
  </si>
  <si>
    <t>Ⅲ　設備基準</t>
    <rPh sb="2" eb="4">
      <t>セツビ</t>
    </rPh>
    <rPh sb="4" eb="6">
      <t>キジュン</t>
    </rPh>
    <phoneticPr fontId="5"/>
  </si>
  <si>
    <t>Ⅳ　運営基準　</t>
    <rPh sb="2" eb="4">
      <t>ウンエイ</t>
    </rPh>
    <phoneticPr fontId="5"/>
  </si>
  <si>
    <t>都条例
第4条</t>
    <phoneticPr fontId="5"/>
  </si>
  <si>
    <t>訪問介護の提供方法及び内容</t>
    <rPh sb="9" eb="10">
      <t>オヨ</t>
    </rPh>
    <rPh sb="11" eb="13">
      <t>ナイヨウ</t>
    </rPh>
    <phoneticPr fontId="4"/>
  </si>
  <si>
    <t>訪問介護員等の勤務の体制</t>
    <phoneticPr fontId="4"/>
  </si>
  <si>
    <t>　　　　　　　　　　　　</t>
    <phoneticPr fontId="4"/>
  </si>
  <si>
    <t>苦情処理の体制</t>
    <phoneticPr fontId="4"/>
  </si>
  <si>
    <t>実施した評価機関の名称、評価結果の開示状況）</t>
    <phoneticPr fontId="5"/>
  </si>
  <si>
    <t>提供するサービスの第三者評価の実施状況（実施の有無、実施した直近の年月日、</t>
    <rPh sb="20" eb="22">
      <t>ジッシ</t>
    </rPh>
    <rPh sb="23" eb="25">
      <t>ウム</t>
    </rPh>
    <rPh sb="26" eb="28">
      <t>ジッシ</t>
    </rPh>
    <rPh sb="30" eb="32">
      <t>チョッキン</t>
    </rPh>
    <rPh sb="33" eb="36">
      <t>ネンガッピ</t>
    </rPh>
    <phoneticPr fontId="5"/>
  </si>
  <si>
    <t xml:space="preserve">【施行規則第64条各号に該当する利用者】
</t>
    <phoneticPr fontId="5"/>
  </si>
  <si>
    <t>居宅介護支援事業者に居宅サービス計画の作成を依頼することをあらかじめ市町村長に届け出て、かつその居宅サービス計画に基づく居宅サービスを受ける利用者のことをいう。</t>
    <phoneticPr fontId="5"/>
  </si>
  <si>
    <t>(5) サービスの提供に要した費用について支払を受ける際、支払をした利用者に対し領収証を交付していますか。</t>
    <phoneticPr fontId="5"/>
  </si>
  <si>
    <t>提供された介護サービスについては、目標達成の度合いや利用者及びその家族の満足度等を常に評価を行うとともに、訪問介護計画の修正を行うなど、その改善を図らなければならない。</t>
    <rPh sb="0" eb="2">
      <t>テイキョウ</t>
    </rPh>
    <rPh sb="5" eb="7">
      <t>カイゴ</t>
    </rPh>
    <rPh sb="53" eb="55">
      <t>ホウモン</t>
    </rPh>
    <rPh sb="55" eb="57">
      <t>カイゴ</t>
    </rPh>
    <rPh sb="57" eb="59">
      <t>ケイカク</t>
    </rPh>
    <rPh sb="60" eb="62">
      <t>シュウセイ</t>
    </rPh>
    <rPh sb="63" eb="64">
      <t>オコナ</t>
    </rPh>
    <rPh sb="70" eb="72">
      <t>カイゼン</t>
    </rPh>
    <rPh sb="73" eb="74">
      <t>ハカ</t>
    </rPh>
    <phoneticPr fontId="5"/>
  </si>
  <si>
    <t>※</t>
    <phoneticPr fontId="4"/>
  </si>
  <si>
    <t>(3) サービス提供責任者は、訪問介護計画を作成した際には、当該訪問介護計画を利用者に交付していますか。</t>
    <rPh sb="22" eb="24">
      <t>サクセイ</t>
    </rPh>
    <rPh sb="26" eb="27">
      <t>サイ</t>
    </rPh>
    <rPh sb="30" eb="32">
      <t>トウガイ</t>
    </rPh>
    <rPh sb="32" eb="34">
      <t>ホウモン</t>
    </rPh>
    <rPh sb="34" eb="36">
      <t>カイゴ</t>
    </rPh>
    <phoneticPr fontId="5"/>
  </si>
  <si>
    <t>偽りその他不正の行為によって保険給付を受け、若しくは受けようとした場合</t>
    <phoneticPr fontId="5"/>
  </si>
  <si>
    <t>　※事業運営の基本となるものです。重要事項説明書等と整合性を持たせてください。</t>
    <phoneticPr fontId="5"/>
  </si>
  <si>
    <t>運営の方針</t>
    <phoneticPr fontId="4"/>
  </si>
  <si>
    <t>従業者の職種、員数及び職務の内容</t>
    <phoneticPr fontId="4"/>
  </si>
  <si>
    <t>営業日及び営業時間</t>
    <phoneticPr fontId="5"/>
  </si>
  <si>
    <t>指定訪問介護の内容</t>
    <rPh sb="2" eb="6">
      <t>ホウモンカイゴ</t>
    </rPh>
    <rPh sb="7" eb="9">
      <t>ナイヨウ</t>
    </rPh>
    <phoneticPr fontId="5"/>
  </si>
  <si>
    <t>※身体介護、生活援助、通院等のための乗車又は降車の介助等のサービス内容を指すもの</t>
    <rPh sb="1" eb="3">
      <t>シンタイ</t>
    </rPh>
    <rPh sb="3" eb="5">
      <t>カイゴ</t>
    </rPh>
    <rPh sb="6" eb="8">
      <t>セイカツ</t>
    </rPh>
    <rPh sb="8" eb="10">
      <t>エンジョ</t>
    </rPh>
    <rPh sb="11" eb="13">
      <t>ツウイン</t>
    </rPh>
    <rPh sb="13" eb="14">
      <t>トウ</t>
    </rPh>
    <rPh sb="18" eb="20">
      <t>ジョウシャ</t>
    </rPh>
    <rPh sb="20" eb="21">
      <t>マタ</t>
    </rPh>
    <rPh sb="22" eb="24">
      <t>コウシャ</t>
    </rPh>
    <rPh sb="25" eb="27">
      <t>カイジョ</t>
    </rPh>
    <rPh sb="27" eb="28">
      <t>トウ</t>
    </rPh>
    <rPh sb="33" eb="35">
      <t>ナイヨウ</t>
    </rPh>
    <rPh sb="36" eb="37">
      <t>サ</t>
    </rPh>
    <phoneticPr fontId="4"/>
  </si>
  <si>
    <t>利用料</t>
    <rPh sb="0" eb="3">
      <t>リヨウリョウ</t>
    </rPh>
    <phoneticPr fontId="4"/>
  </si>
  <si>
    <t>その他の費用の額</t>
    <phoneticPr fontId="5"/>
  </si>
  <si>
    <t>※客観的にその区域が特定されるものとすること。</t>
    <phoneticPr fontId="5"/>
  </si>
  <si>
    <t>その他運営に関する重要事項</t>
    <phoneticPr fontId="5"/>
  </si>
  <si>
    <t>介護職員の任用の際における職責又は職務内容等の要件（介護職員の賃金に関するものを含む。）を定めていること。</t>
    <phoneticPr fontId="5"/>
  </si>
  <si>
    <t>(1) 管理者は、事業所の従業者及び業務管理を一元的に行っていますか。</t>
    <rPh sb="4" eb="7">
      <t>カンリシャ</t>
    </rPh>
    <phoneticPr fontId="5"/>
  </si>
  <si>
    <t>(1) 従業者は、正当な理由なく、その業務上知り得た利用者又はその家族の秘密を漏らしていませんか。</t>
    <phoneticPr fontId="5"/>
  </si>
  <si>
    <t>(2) 介護技術の進歩に対応し、適切な介護技術をもってサービスの提供を行っていますか。</t>
    <rPh sb="21" eb="23">
      <t>ギジュツ</t>
    </rPh>
    <rPh sb="32" eb="34">
      <t>テイキョウ</t>
    </rPh>
    <rPh sb="35" eb="36">
      <t>オコナ</t>
    </rPh>
    <phoneticPr fontId="5"/>
  </si>
  <si>
    <t>(2) 原則として月ごとの勤務表を作成し、訪問介護員等については、日々の勤務時間、職務の内容、常勤・非常勤の別、管理者との兼務関係、サービス提供責任者である旨等を明確にしていますか。</t>
    <phoneticPr fontId="4"/>
  </si>
  <si>
    <t>(3) 常に利用者の心身の状況、置かれている環境等の的確な把握に努め、利用者又はその家族に対し、適切な相談及び助言を行っていますか。</t>
    <rPh sb="24" eb="25">
      <t>トウ</t>
    </rPh>
    <phoneticPr fontId="5"/>
  </si>
  <si>
    <t>(3) 事業所の訪問介護員等によってサービスを提供していますか。</t>
    <phoneticPr fontId="5"/>
  </si>
  <si>
    <t>１.管理者及びサービス提供責任者の責務</t>
    <phoneticPr fontId="5"/>
  </si>
  <si>
    <t>２.運営規程</t>
    <phoneticPr fontId="5"/>
  </si>
  <si>
    <t>３.介護等の総合的な提供</t>
    <phoneticPr fontId="5"/>
  </si>
  <si>
    <t>４.勤務体制の確保等</t>
    <phoneticPr fontId="5"/>
  </si>
  <si>
    <t>(1) 事業の運営を行うために必要な広さを有する専用の区画を設けていますか。</t>
    <phoneticPr fontId="5"/>
  </si>
  <si>
    <t>(1)</t>
  </si>
  <si>
    <t>(4)</t>
    <phoneticPr fontId="5"/>
  </si>
  <si>
    <t>(5)</t>
    <phoneticPr fontId="5"/>
  </si>
  <si>
    <t>(6)</t>
    <phoneticPr fontId="5"/>
  </si>
  <si>
    <t>事業所において、労働保険料の納付が適正に行われていること。</t>
    <phoneticPr fontId="5"/>
  </si>
  <si>
    <t>(7)</t>
    <phoneticPr fontId="5"/>
  </si>
  <si>
    <t>キャリアパス要件Ⅰ</t>
    <phoneticPr fontId="5"/>
  </si>
  <si>
    <t>㈠介護職員の任用の際における職責又は職務内容等の要件（介護職員の賃金に関するものを含む。）を定めていること。</t>
    <phoneticPr fontId="4"/>
  </si>
  <si>
    <t>㈡㈠の要件について書面をもって作成し、全ての介護職員に周知していること。</t>
    <phoneticPr fontId="5"/>
  </si>
  <si>
    <t>キャリアパス要件Ⅱ</t>
    <rPh sb="6" eb="8">
      <t>ヨウケン</t>
    </rPh>
    <phoneticPr fontId="5"/>
  </si>
  <si>
    <t>㈢介護職員の資質の向上の支援に関する計画を策定し、当該計画に係る研修の実施又は研修の機会を確保していること。</t>
    <phoneticPr fontId="5"/>
  </si>
  <si>
    <t>キャリアパス要件Ⅲ</t>
    <rPh sb="6" eb="8">
      <t>ヨウケン</t>
    </rPh>
    <phoneticPr fontId="5"/>
  </si>
  <si>
    <t>㈥㈤について書面をもって作成し、全ての介護職員に周知していること。</t>
    <phoneticPr fontId="5"/>
  </si>
  <si>
    <t>(8)</t>
    <phoneticPr fontId="5"/>
  </si>
  <si>
    <t>イ(1)から(6)まで、(7)(一)から(四)まで及び(8)に掲げる基準のいずれにも適合すること。</t>
    <phoneticPr fontId="5"/>
  </si>
  <si>
    <t>ハ</t>
    <phoneticPr fontId="5"/>
  </si>
  <si>
    <r>
      <t>次に掲げる基準(一)又は(二)の</t>
    </r>
    <r>
      <rPr>
        <u/>
        <sz val="11"/>
        <rFont val="ＭＳ 明朝"/>
        <family val="1"/>
        <charset val="128"/>
      </rPr>
      <t>いずれかに</t>
    </r>
    <r>
      <rPr>
        <sz val="11"/>
        <rFont val="ＭＳ 明朝"/>
        <family val="1"/>
        <charset val="128"/>
      </rPr>
      <t>適合すること。</t>
    </r>
    <rPh sb="10" eb="11">
      <t>マタ</t>
    </rPh>
    <phoneticPr fontId="5"/>
  </si>
  <si>
    <t>ａ</t>
    <phoneticPr fontId="5"/>
  </si>
  <si>
    <t>ｂ</t>
    <phoneticPr fontId="5"/>
  </si>
  <si>
    <t>(二)次に掲げる要件の全てに適合すること。</t>
    <phoneticPr fontId="5"/>
  </si>
  <si>
    <t>介護職員の資質の向上の支援に関する計画を策定し、当該計画に係る研修の実施又は研修の機会を確保していること。</t>
    <phoneticPr fontId="5"/>
  </si>
  <si>
    <t>ａについて、全ての介護職員に周知していること。</t>
    <phoneticPr fontId="5"/>
  </si>
  <si>
    <t>ニ</t>
    <phoneticPr fontId="5"/>
  </si>
  <si>
    <t>ホ</t>
    <phoneticPr fontId="5"/>
  </si>
  <si>
    <t>・</t>
    <phoneticPr fontId="4"/>
  </si>
  <si>
    <t>１.訪問介護員等の員数</t>
    <phoneticPr fontId="5"/>
  </si>
  <si>
    <t xml:space="preserve">都条例
第８条
</t>
    <phoneticPr fontId="5"/>
  </si>
  <si>
    <t xml:space="preserve">都条例
第９条
</t>
    <phoneticPr fontId="5"/>
  </si>
  <si>
    <t>都条例
第12条</t>
    <phoneticPr fontId="4"/>
  </si>
  <si>
    <t>ロ</t>
  </si>
  <si>
    <t>特定事業所加算(Ⅲ)</t>
    <phoneticPr fontId="4"/>
  </si>
  <si>
    <t>特定事業所加算(Ⅰ)</t>
    <phoneticPr fontId="4"/>
  </si>
  <si>
    <t>特定事業所加算(Ⅱ)</t>
    <phoneticPr fontId="4"/>
  </si>
  <si>
    <t>特定事業所加算(Ⅳ)</t>
    <phoneticPr fontId="4"/>
  </si>
  <si>
    <t>特定事業所加算(Ⅴ)</t>
    <phoneticPr fontId="4"/>
  </si>
  <si>
    <t>生活機能向上連携加算(Ⅱ)</t>
    <phoneticPr fontId="4"/>
  </si>
  <si>
    <t>【厚生労働大臣が定める者】</t>
    <rPh sb="11" eb="12">
      <t>モノ</t>
    </rPh>
    <phoneticPr fontId="4"/>
  </si>
  <si>
    <t>介護職員処遇改善加算(Ⅰ)</t>
    <phoneticPr fontId="5"/>
  </si>
  <si>
    <t>介護職員処遇改善加算(Ⅱ)</t>
    <phoneticPr fontId="5"/>
  </si>
  <si>
    <t>介護職員処遇改善加算(Ⅲ)</t>
    <phoneticPr fontId="5"/>
  </si>
  <si>
    <t>次に掲げる基準に従い、指定訪問介護が行われていること。</t>
    <phoneticPr fontId="4"/>
  </si>
  <si>
    <t>(一)次に掲げる要件の全てに適合すること。</t>
    <phoneticPr fontId="5"/>
  </si>
  <si>
    <t>全ての訪問介護員等に対し、健康診断等を定期的に実施すること。</t>
    <phoneticPr fontId="4"/>
  </si>
  <si>
    <t>緊急時等における対応方法が利用者に明示されていること。</t>
    <phoneticPr fontId="4"/>
  </si>
  <si>
    <t>(6)</t>
    <phoneticPr fontId="5"/>
  </si>
  <si>
    <t>イの(1)から(4)までに掲げる基準のいずれにも適合し、かつ、(5)又は(6)のいずれかに適合すること。</t>
    <phoneticPr fontId="5"/>
  </si>
  <si>
    <t>イの(2)から(4)までに掲げる基準のいずれにも適合すること。</t>
    <phoneticPr fontId="4"/>
  </si>
  <si>
    <t>(2)</t>
    <phoneticPr fontId="4"/>
  </si>
  <si>
    <t>(3)</t>
    <phoneticPr fontId="4"/>
  </si>
  <si>
    <t>(4)</t>
    <phoneticPr fontId="4"/>
  </si>
  <si>
    <t>指定訪問介護事業所の訪問介護員等の総数のうち、勤続年数７年以上の者の占める割合が100分の30以上であること。</t>
    <phoneticPr fontId="4"/>
  </si>
  <si>
    <t>イの(1)から(4)まで及び(7)に掲げる基準のいずれにも適合すること。</t>
    <phoneticPr fontId="5"/>
  </si>
  <si>
    <t>イの(1)から(4)までに掲げる基準のいずれにも適合すること。</t>
    <phoneticPr fontId="4"/>
  </si>
  <si>
    <t>ロ</t>
    <phoneticPr fontId="5"/>
  </si>
  <si>
    <t>(2)</t>
    <phoneticPr fontId="4"/>
  </si>
  <si>
    <t>イの基準のいずれにも適合すること。</t>
    <phoneticPr fontId="4"/>
  </si>
  <si>
    <t>告示別表１
ヘ
老企36号
第２の２(21)</t>
    <phoneticPr fontId="4"/>
  </si>
  <si>
    <t>生活機能向上連携加算(Ⅰ)</t>
    <phoneticPr fontId="4"/>
  </si>
  <si>
    <t>従業者名簿</t>
    <rPh sb="0" eb="3">
      <t>ジュウギョウシャ</t>
    </rPh>
    <rPh sb="3" eb="5">
      <t>メイボ</t>
    </rPh>
    <phoneticPr fontId="4"/>
  </si>
  <si>
    <t>○</t>
    <phoneticPr fontId="4"/>
  </si>
  <si>
    <t>職員の勤務状況</t>
    <rPh sb="0" eb="2">
      <t>ショクイン</t>
    </rPh>
    <rPh sb="3" eb="5">
      <t>キンム</t>
    </rPh>
    <rPh sb="5" eb="7">
      <t>ジョウキョウ</t>
    </rPh>
    <phoneticPr fontId="4"/>
  </si>
  <si>
    <t>No</t>
    <phoneticPr fontId="4"/>
  </si>
  <si>
    <t>有　・　無</t>
    <rPh sb="0" eb="1">
      <t>アリ</t>
    </rPh>
    <rPh sb="4" eb="5">
      <t>ナ</t>
    </rPh>
    <phoneticPr fontId="4"/>
  </si>
  <si>
    <t>氏　　名</t>
    <rPh sb="0" eb="1">
      <t>シ</t>
    </rPh>
    <rPh sb="3" eb="4">
      <t>ナ</t>
    </rPh>
    <phoneticPr fontId="4"/>
  </si>
  <si>
    <t>資格取得日
又は研修修了日</t>
    <phoneticPr fontId="4"/>
  </si>
  <si>
    <t>サービス提供責任者</t>
  </si>
  <si>
    <t>管理者</t>
  </si>
  <si>
    <t>介護福祉士</t>
  </si>
  <si>
    <t>実務者研修</t>
  </si>
  <si>
    <t>5週目</t>
    <rPh sb="1" eb="2">
      <t>シュウ</t>
    </rPh>
    <rPh sb="2" eb="3">
      <t>メ</t>
    </rPh>
    <phoneticPr fontId="5"/>
  </si>
  <si>
    <t>4週目</t>
    <rPh sb="1" eb="2">
      <t>シュウ</t>
    </rPh>
    <rPh sb="2" eb="3">
      <t>メ</t>
    </rPh>
    <phoneticPr fontId="5"/>
  </si>
  <si>
    <t>3週目</t>
    <rPh sb="1" eb="2">
      <t>シュウ</t>
    </rPh>
    <rPh sb="2" eb="3">
      <t>メ</t>
    </rPh>
    <phoneticPr fontId="5"/>
  </si>
  <si>
    <t>2週目</t>
    <rPh sb="1" eb="2">
      <t>シュウ</t>
    </rPh>
    <rPh sb="2" eb="3">
      <t>メ</t>
    </rPh>
    <phoneticPr fontId="5"/>
  </si>
  <si>
    <t>1週目</t>
    <rPh sb="1" eb="2">
      <t>シュウ</t>
    </rPh>
    <rPh sb="2" eb="3">
      <t>メ</t>
    </rPh>
    <phoneticPr fontId="5"/>
  </si>
  <si>
    <t>兼務状況
（事業所内で兼務している場合は「職種」／他事業所と兼務している場合は「兼務先」「職種」を記載する）</t>
    <rPh sb="0" eb="2">
      <t>ケンム</t>
    </rPh>
    <rPh sb="2" eb="4">
      <t>ジョウキョウ</t>
    </rPh>
    <rPh sb="6" eb="9">
      <t>ジギョウショ</t>
    </rPh>
    <rPh sb="9" eb="10">
      <t>ナイ</t>
    </rPh>
    <rPh sb="11" eb="13">
      <t>ケンム</t>
    </rPh>
    <rPh sb="17" eb="19">
      <t>バアイ</t>
    </rPh>
    <rPh sb="21" eb="23">
      <t>ショクシュ</t>
    </rPh>
    <rPh sb="25" eb="29">
      <t>タジギョウショ</t>
    </rPh>
    <rPh sb="30" eb="32">
      <t>ケンム</t>
    </rPh>
    <rPh sb="36" eb="38">
      <t>バアイ</t>
    </rPh>
    <rPh sb="40" eb="42">
      <t>ケンム</t>
    </rPh>
    <rPh sb="42" eb="43">
      <t>サキ</t>
    </rPh>
    <rPh sb="45" eb="47">
      <t>ショクシュ</t>
    </rPh>
    <rPh sb="49" eb="51">
      <t>キサイ</t>
    </rPh>
    <phoneticPr fontId="4"/>
  </si>
  <si>
    <t>勤 務 実 績 時 間 数</t>
    <rPh sb="0" eb="1">
      <t>ツトム</t>
    </rPh>
    <rPh sb="2" eb="3">
      <t>ツトム</t>
    </rPh>
    <rPh sb="4" eb="5">
      <t>ジツ</t>
    </rPh>
    <rPh sb="6" eb="7">
      <t>イサオ</t>
    </rPh>
    <rPh sb="8" eb="9">
      <t>トキ</t>
    </rPh>
    <rPh sb="10" eb="11">
      <t>アイダ</t>
    </rPh>
    <rPh sb="12" eb="13">
      <t>スウ</t>
    </rPh>
    <phoneticPr fontId="5"/>
  </si>
  <si>
    <t>月</t>
    <rPh sb="0" eb="1">
      <t>ゲツ</t>
    </rPh>
    <phoneticPr fontId="5"/>
  </si>
  <si>
    <t>年</t>
    <rPh sb="0" eb="1">
      <t>ネン</t>
    </rPh>
    <phoneticPr fontId="5"/>
  </si>
  <si>
    <t>令和</t>
    <rPh sb="0" eb="2">
      <t>レイワ</t>
    </rPh>
    <phoneticPr fontId="5"/>
  </si>
  <si>
    <t>(</t>
    <phoneticPr fontId="5"/>
  </si>
  <si>
    <t>)</t>
    <phoneticPr fontId="5"/>
  </si>
  <si>
    <t>初任者研修</t>
  </si>
  <si>
    <t>厚労　太郎</t>
  </si>
  <si>
    <t>厚労　太郎</t>
    <phoneticPr fontId="4"/>
  </si>
  <si>
    <t>○○　A郎</t>
  </si>
  <si>
    <t>○○　A郎</t>
    <phoneticPr fontId="4"/>
  </si>
  <si>
    <t>○○　B子</t>
  </si>
  <si>
    <t>○○　B子</t>
    <phoneticPr fontId="4"/>
  </si>
  <si>
    <t>厚労　太郎</t>
    <phoneticPr fontId="4"/>
  </si>
  <si>
    <t>○○　C子</t>
    <phoneticPr fontId="2"/>
  </si>
  <si>
    <t>○○　D子</t>
  </si>
  <si>
    <t>○○　D子</t>
    <phoneticPr fontId="4"/>
  </si>
  <si>
    <t>○○　E美</t>
  </si>
  <si>
    <t>○○　E美</t>
    <phoneticPr fontId="4"/>
  </si>
  <si>
    <t>○○　F子</t>
  </si>
  <si>
    <t>○○　F子</t>
    <phoneticPr fontId="4"/>
  </si>
  <si>
    <t>○○　G子</t>
    <phoneticPr fontId="4"/>
  </si>
  <si>
    <t>訪問介護員</t>
  </si>
  <si>
    <t>登録訪問介護員</t>
  </si>
  <si>
    <t>○○　G子</t>
    <phoneticPr fontId="4"/>
  </si>
  <si>
    <t>訪問介護員</t>
    <rPh sb="0" eb="5">
      <t>ホウモンカイゴイン</t>
    </rPh>
    <phoneticPr fontId="4"/>
  </si>
  <si>
    <t>合計</t>
    <rPh sb="0" eb="2">
      <t>ゴウケイ</t>
    </rPh>
    <phoneticPr fontId="5"/>
  </si>
  <si>
    <t>要介護者</t>
    <rPh sb="0" eb="1">
      <t>ヨウ</t>
    </rPh>
    <rPh sb="1" eb="3">
      <t>カイゴ</t>
    </rPh>
    <rPh sb="3" eb="4">
      <t>シャ</t>
    </rPh>
    <phoneticPr fontId="5"/>
  </si>
  <si>
    <t>要支援者等</t>
    <rPh sb="0" eb="3">
      <t>ヨウシエン</t>
    </rPh>
    <rPh sb="3" eb="4">
      <t>シャ</t>
    </rPh>
    <rPh sb="4" eb="5">
      <t>トウ</t>
    </rPh>
    <phoneticPr fontId="5"/>
  </si>
  <si>
    <t>（平均利用者数）</t>
    <rPh sb="1" eb="3">
      <t>ヘイキン</t>
    </rPh>
    <rPh sb="3" eb="6">
      <t>リヨウシャ</t>
    </rPh>
    <rPh sb="6" eb="7">
      <t>スウ</t>
    </rPh>
    <phoneticPr fontId="5"/>
  </si>
  <si>
    <t>平均利用者数</t>
    <rPh sb="0" eb="2">
      <t>ヘイキン</t>
    </rPh>
    <rPh sb="2" eb="5">
      <t>リヨウシャ</t>
    </rPh>
    <rPh sb="5" eb="6">
      <t>スウ</t>
    </rPh>
    <phoneticPr fontId="5"/>
  </si>
  <si>
    <t>÷</t>
    <phoneticPr fontId="5"/>
  </si>
  <si>
    <t>＝</t>
    <phoneticPr fontId="5"/>
  </si>
  <si>
    <t>⇒</t>
    <phoneticPr fontId="5"/>
  </si>
  <si>
    <t>（小数点第1位に切り上げ）</t>
    <rPh sb="1" eb="4">
      <t>ショウスウテン</t>
    </rPh>
    <rPh sb="4" eb="5">
      <t>ダイ</t>
    </rPh>
    <rPh sb="6" eb="7">
      <t>イ</t>
    </rPh>
    <rPh sb="8" eb="9">
      <t>キ</t>
    </rPh>
    <rPh sb="10" eb="11">
      <t>ア</t>
    </rPh>
    <phoneticPr fontId="5"/>
  </si>
  <si>
    <t>（※）</t>
    <phoneticPr fontId="5"/>
  </si>
  <si>
    <t>サ責の必要配置人数</t>
    <rPh sb="1" eb="2">
      <t>セキ</t>
    </rPh>
    <rPh sb="3" eb="5">
      <t>ヒツヨウ</t>
    </rPh>
    <rPh sb="5" eb="7">
      <t>ハイチ</t>
    </rPh>
    <rPh sb="7" eb="9">
      <t>ニンズウ</t>
    </rPh>
    <phoneticPr fontId="5"/>
  </si>
  <si>
    <t>※通院等乗降介助のみの利用者は、0.1人として計算</t>
    <phoneticPr fontId="4"/>
  </si>
  <si>
    <t>※通院等</t>
    <rPh sb="1" eb="3">
      <t>ツウイン</t>
    </rPh>
    <rPh sb="3" eb="4">
      <t>トウ</t>
    </rPh>
    <phoneticPr fontId="5"/>
  </si>
  <si>
    <t>1～4週目の勤務時間数合計</t>
    <rPh sb="3" eb="4">
      <t>シュウ</t>
    </rPh>
    <rPh sb="4" eb="5">
      <t>メ</t>
    </rPh>
    <rPh sb="6" eb="8">
      <t>キンム</t>
    </rPh>
    <rPh sb="8" eb="10">
      <t>ジカン</t>
    </rPh>
    <rPh sb="10" eb="11">
      <t>スウ</t>
    </rPh>
    <rPh sb="11" eb="13">
      <t>ゴウケイ</t>
    </rPh>
    <phoneticPr fontId="4"/>
  </si>
  <si>
    <t>※２
秘密保持の
誓約書等</t>
    <rPh sb="3" eb="5">
      <t>ヒミツ</t>
    </rPh>
    <rPh sb="5" eb="7">
      <t>ホジ</t>
    </rPh>
    <rPh sb="9" eb="12">
      <t>セイヤクショ</t>
    </rPh>
    <rPh sb="12" eb="13">
      <t>トウ</t>
    </rPh>
    <phoneticPr fontId="4"/>
  </si>
  <si>
    <t>※２　雇用契約書、誓約書等で同意を得ている場合は「有」に○印をしてください。</t>
    <phoneticPr fontId="4"/>
  </si>
  <si>
    <t>※１　プルダウンから選択してください。その他の資格や研修がある場合は、プルダウンの下の白いセルに入力してください。</t>
    <rPh sb="10" eb="12">
      <t>センタク</t>
    </rPh>
    <rPh sb="41" eb="42">
      <t>シタ</t>
    </rPh>
    <rPh sb="43" eb="44">
      <t>シロ</t>
    </rPh>
    <rPh sb="48" eb="50">
      <t>ニュウリョク</t>
    </rPh>
    <phoneticPr fontId="4"/>
  </si>
  <si>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</si>
  <si>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　・常勤のサービス提供責任者を３人以上配置</t>
    <rPh sb="2" eb="4">
      <t>ジョウキン</t>
    </rPh>
    <rPh sb="9" eb="11">
      <t>テイキョウ</t>
    </rPh>
    <rPh sb="11" eb="14">
      <t>セキニンシャ</t>
    </rPh>
    <rPh sb="16" eb="17">
      <t>ニン</t>
    </rPh>
    <rPh sb="17" eb="19">
      <t>イジョウ</t>
    </rPh>
    <rPh sb="19" eb="21">
      <t>ハイチ</t>
    </rPh>
    <phoneticPr fontId="1"/>
  </si>
  <si>
    <t>　・サービス提供責任者の業務に主として従事する者を1人以上配置</t>
    <rPh sb="6" eb="8">
      <t>テイキョウ</t>
    </rPh>
    <rPh sb="8" eb="11">
      <t>セキニンシャ</t>
    </rPh>
    <rPh sb="12" eb="14">
      <t>ギョウム</t>
    </rPh>
    <rPh sb="15" eb="16">
      <t>オモ</t>
    </rPh>
    <rPh sb="19" eb="21">
      <t>ジュウジ</t>
    </rPh>
    <rPh sb="23" eb="24">
      <t>モノ</t>
    </rPh>
    <rPh sb="26" eb="27">
      <t>ニン</t>
    </rPh>
    <rPh sb="27" eb="29">
      <t>イジョウ</t>
    </rPh>
    <rPh sb="29" eb="31">
      <t>ハイチ</t>
    </rPh>
    <phoneticPr fontId="1"/>
  </si>
  <si>
    <t>　・サービス提供責任者が行う業務が効率的に行われている</t>
    <rPh sb="6" eb="8">
      <t>テイキョウ</t>
    </rPh>
    <rPh sb="8" eb="11">
      <t>セキニンシャ</t>
    </rPh>
    <rPh sb="12" eb="13">
      <t>オコナ</t>
    </rPh>
    <rPh sb="14" eb="16">
      <t>ギョウム</t>
    </rPh>
    <rPh sb="17" eb="20">
      <t>コウリツテキ</t>
    </rPh>
    <rPh sb="21" eb="22">
      <t>オコナ</t>
    </rPh>
    <phoneticPr fontId="1"/>
  </si>
  <si>
    <t>※１
資格又は修了した研修</t>
    <rPh sb="3" eb="5">
      <t>シカク</t>
    </rPh>
    <rPh sb="5" eb="6">
      <t>マタ</t>
    </rPh>
    <rPh sb="7" eb="9">
      <t>シュウリョウ</t>
    </rPh>
    <rPh sb="11" eb="13">
      <t>ケンシュウ</t>
    </rPh>
    <phoneticPr fontId="4"/>
  </si>
  <si>
    <t>根拠法令略称</t>
    <rPh sb="0" eb="2">
      <t>コンキョ</t>
    </rPh>
    <rPh sb="2" eb="4">
      <t>ホウレイ</t>
    </rPh>
    <rPh sb="4" eb="6">
      <t>リャクショウ</t>
    </rPh>
    <phoneticPr fontId="5"/>
  </si>
  <si>
    <t>◎は令和6年3月31日まで努力義務、令和6年4月1日より義務化</t>
    <phoneticPr fontId="4"/>
  </si>
  <si>
    <t>(1) 利用者が以下の事項に該当する場合には、遅滞なく意見を付してその旨を区へ通知していますか。</t>
    <phoneticPr fontId="5"/>
  </si>
  <si>
    <t>(1) 訪問介護員等は、現に訪問介護の提供を行っているときに利用者に病状の急変が生じた場合その他必要な場合は、速やかに主治の医師への連絡を行う等の必要な措置を講じていますか。</t>
    <phoneticPr fontId="5"/>
  </si>
  <si>
    <t>従業者名簿【記載例】</t>
    <rPh sb="0" eb="3">
      <t>ジュウギョウシャ</t>
    </rPh>
    <rPh sb="3" eb="5">
      <t>メイボ</t>
    </rPh>
    <rPh sb="6" eb="8">
      <t>キサイ</t>
    </rPh>
    <rPh sb="8" eb="9">
      <t>レイ</t>
    </rPh>
    <phoneticPr fontId="4"/>
  </si>
  <si>
    <t>イ　利用者の数が40人を超える事業所</t>
    <phoneticPr fontId="4"/>
  </si>
  <si>
    <t>利用者の数を40で除して得られた数（小数第1位に切り上げた数）以上</t>
    <phoneticPr fontId="4"/>
  </si>
  <si>
    <t>ロ　利用者の数が40人超200人以下の事業所</t>
    <phoneticPr fontId="4"/>
  </si>
  <si>
    <t>常勤換算方法としない場合に必要となるサービス提供責任者の員数から１を減じて得られる数以上</t>
    <phoneticPr fontId="4"/>
  </si>
  <si>
    <t>ハ　利用者の数が200人超の事業所</t>
    <phoneticPr fontId="4"/>
  </si>
  <si>
    <t>常勤換算方法としない場合に必要となるサービス提供責任者の員数に2を乗じて3で除して得られた数（1の位に切り上げた数）以上</t>
    <phoneticPr fontId="4"/>
  </si>
  <si>
    <t>※</t>
    <phoneticPr fontId="4"/>
  </si>
  <si>
    <t>※</t>
    <phoneticPr fontId="4"/>
  </si>
  <si>
    <t>利用者に対する訪問介護の提供に支障がない場合は、同一敷地内にある定期巡回・随時対応型訪問介護看護事業所または夜間対応型訪問介護事業所の職務に従事することができる。</t>
    <rPh sb="32" eb="34">
      <t>テイキ</t>
    </rPh>
    <rPh sb="34" eb="36">
      <t>ジュンカイ</t>
    </rPh>
    <rPh sb="37" eb="39">
      <t>ズイジ</t>
    </rPh>
    <rPh sb="39" eb="42">
      <t>タイオウガタ</t>
    </rPh>
    <rPh sb="42" eb="44">
      <t>ホウモン</t>
    </rPh>
    <rPh sb="44" eb="46">
      <t>カイゴ</t>
    </rPh>
    <rPh sb="46" eb="48">
      <t>カンゴ</t>
    </rPh>
    <rPh sb="48" eb="50">
      <t>ジギョウ</t>
    </rPh>
    <rPh sb="50" eb="51">
      <t>ショ</t>
    </rPh>
    <rPh sb="54" eb="56">
      <t>ヤカン</t>
    </rPh>
    <rPh sb="56" eb="59">
      <t>タイオウガタ</t>
    </rPh>
    <rPh sb="59" eb="61">
      <t>ホウモン</t>
    </rPh>
    <rPh sb="61" eb="66">
      <t>カイゴジギョウショ</t>
    </rPh>
    <rPh sb="67" eb="69">
      <t>ショクム</t>
    </rPh>
    <rPh sb="70" eb="72">
      <t>ジュウジ</t>
    </rPh>
    <phoneticPr fontId="4"/>
  </si>
  <si>
    <t>(3) 訪問介護の提供に必要な設備及び備品等が確保されていますか。特に、手指を洗浄するための設備等感染症予防に必要な設備を備えていますか。</t>
    <rPh sb="23" eb="25">
      <t>カクホ</t>
    </rPh>
    <rPh sb="61" eb="62">
      <t>ソナ</t>
    </rPh>
    <phoneticPr fontId="4"/>
  </si>
  <si>
    <t>(2) 利用申込者の受付、相談等に対応するための相談室またはパーテーション等により設けた相談スペ－スが確保されていますか。</t>
    <rPh sb="8" eb="9">
      <t>シャ</t>
    </rPh>
    <rPh sb="24" eb="26">
      <t>ソウダン</t>
    </rPh>
    <rPh sb="26" eb="27">
      <t>シツ</t>
    </rPh>
    <rPh sb="37" eb="38">
      <t>トウ</t>
    </rPh>
    <rPh sb="41" eb="42">
      <t>モウ</t>
    </rPh>
    <rPh sb="44" eb="46">
      <t>ソウダン</t>
    </rPh>
    <phoneticPr fontId="4"/>
  </si>
  <si>
    <t>(2) 管理者は、従業者に運営基準を遵守させるため必要な指揮命令を行っていますか。</t>
    <rPh sb="25" eb="27">
      <t>ヒツヨウ</t>
    </rPh>
    <phoneticPr fontId="5"/>
  </si>
  <si>
    <t>訪問介護の利用の申込みに係る調整を行うこと</t>
    <rPh sb="0" eb="2">
      <t>ホウモン</t>
    </rPh>
    <rPh sb="2" eb="4">
      <t>カイゴ</t>
    </rPh>
    <rPh sb="14" eb="16">
      <t>チョウセイ</t>
    </rPh>
    <rPh sb="17" eb="18">
      <t>オコナ</t>
    </rPh>
    <phoneticPr fontId="5"/>
  </si>
  <si>
    <t>利用者の状態の変化やサービスに関する意向を定期的に把握すること</t>
    <phoneticPr fontId="5"/>
  </si>
  <si>
    <t>居宅介護支援事業者等に対し、サービスの提供にあたり把握した利用者の服薬状況、口腔機能その他の心身の状況及び生活の状況に係る必要な情報の提供を行うこと</t>
    <rPh sb="11" eb="12">
      <t>タイ</t>
    </rPh>
    <rPh sb="19" eb="21">
      <t>テイキョウ</t>
    </rPh>
    <rPh sb="25" eb="27">
      <t>ハアク</t>
    </rPh>
    <rPh sb="35" eb="37">
      <t>ジョウキョウ</t>
    </rPh>
    <rPh sb="70" eb="71">
      <t>オコナ</t>
    </rPh>
    <phoneticPr fontId="4"/>
  </si>
  <si>
    <t>サービス担当者会議への出席等の居宅介護支援事業者等との連携に関すること</t>
    <rPh sb="30" eb="31">
      <t>カン</t>
    </rPh>
    <phoneticPr fontId="4"/>
  </si>
  <si>
    <t>訪問介護員等に対し、具体的な援助目標及び援助内容を指示するとともに、利用者の状況についての情報を伝達すること</t>
    <rPh sb="7" eb="8">
      <t>タイ</t>
    </rPh>
    <phoneticPr fontId="5"/>
  </si>
  <si>
    <t>訪問介護員等の業務の実施状況を把握すること</t>
    <phoneticPr fontId="5"/>
  </si>
  <si>
    <t>訪問介護員等の能力及び希望を踏まえた業務管理を行うこと。</t>
    <rPh sb="9" eb="10">
      <t>オヨ</t>
    </rPh>
    <rPh sb="23" eb="24">
      <t>オコナ</t>
    </rPh>
    <phoneticPr fontId="5"/>
  </si>
  <si>
    <t>訪問介護員等に対する研修、技術指導等を行うこと</t>
    <rPh sb="17" eb="18">
      <t>トウ</t>
    </rPh>
    <rPh sb="19" eb="20">
      <t>オコ</t>
    </rPh>
    <phoneticPr fontId="5"/>
  </si>
  <si>
    <t>その他サービス内容の管理について必要な業務を行うこと</t>
    <rPh sb="2" eb="3">
      <t>ホカ</t>
    </rPh>
    <rPh sb="7" eb="9">
      <t>ナイヨウ</t>
    </rPh>
    <rPh sb="10" eb="12">
      <t>カンリ</t>
    </rPh>
    <rPh sb="16" eb="18">
      <t>ヒツヨウ</t>
    </rPh>
    <rPh sb="19" eb="21">
      <t>ギョウム</t>
    </rPh>
    <rPh sb="22" eb="23">
      <t>オコナ</t>
    </rPh>
    <phoneticPr fontId="5"/>
  </si>
  <si>
    <t>※「員数」は日々変わりうるものであるため、業務負担軽減等の観点から、規程を定めるにあたっては、配置するべきとされている員数を満たす範囲において、「○人以上」と記載することも差し支えない。</t>
    <rPh sb="2" eb="4">
      <t>インスウ</t>
    </rPh>
    <rPh sb="6" eb="8">
      <t>ヒビ</t>
    </rPh>
    <rPh sb="8" eb="9">
      <t>カ</t>
    </rPh>
    <rPh sb="21" eb="23">
      <t>ギョウム</t>
    </rPh>
    <rPh sb="23" eb="25">
      <t>フタン</t>
    </rPh>
    <rPh sb="25" eb="27">
      <t>ケイゲン</t>
    </rPh>
    <rPh sb="27" eb="28">
      <t>トウ</t>
    </rPh>
    <rPh sb="29" eb="31">
      <t>カンテン</t>
    </rPh>
    <rPh sb="34" eb="36">
      <t>キテイ</t>
    </rPh>
    <rPh sb="37" eb="38">
      <t>サダ</t>
    </rPh>
    <rPh sb="47" eb="49">
      <t>ハイチ</t>
    </rPh>
    <rPh sb="59" eb="61">
      <t>インスウ</t>
    </rPh>
    <rPh sb="62" eb="63">
      <t>ミ</t>
    </rPh>
    <rPh sb="65" eb="67">
      <t>ハンイ</t>
    </rPh>
    <rPh sb="74" eb="77">
      <t>ニンイジョウ</t>
    </rPh>
    <rPh sb="79" eb="81">
      <t>キサイ</t>
    </rPh>
    <rPh sb="86" eb="87">
      <t>サ</t>
    </rPh>
    <rPh sb="88" eb="89">
      <t>ツカ</t>
    </rPh>
    <phoneticPr fontId="4"/>
  </si>
  <si>
    <t>※法定代理受領サービスである訪問介護に係る利用料（１割～３割負担 ）、法定代理受領サービスでない訪問介護の利用料（１０割負担）を規定するものであること。</t>
    <rPh sb="14" eb="18">
      <t>ホウモンカイゴ</t>
    </rPh>
    <rPh sb="48" eb="52">
      <t>ホウモンカイゴ</t>
    </rPh>
    <rPh sb="64" eb="66">
      <t>キテイ</t>
    </rPh>
    <phoneticPr fontId="4"/>
  </si>
  <si>
    <t>※交通費の額及び必要に応じてその他のサービスに係る費用の額を規定するものであること。</t>
    <rPh sb="1" eb="4">
      <t>コウツウヒ</t>
    </rPh>
    <phoneticPr fontId="5"/>
  </si>
  <si>
    <t>都条例
第11条の２</t>
    <phoneticPr fontId="4"/>
  </si>
  <si>
    <t>６.内容及び手続の説明及び同意</t>
    <rPh sb="2" eb="4">
      <t>ナイヨウ</t>
    </rPh>
    <rPh sb="4" eb="5">
      <t>オヨ</t>
    </rPh>
    <rPh sb="6" eb="8">
      <t>テツヅキ</t>
    </rPh>
    <rPh sb="9" eb="11">
      <t>セツメイ</t>
    </rPh>
    <rPh sb="11" eb="12">
      <t>オヨ</t>
    </rPh>
    <rPh sb="13" eb="15">
      <t>ドウイ</t>
    </rPh>
    <phoneticPr fontId="5"/>
  </si>
  <si>
    <t>７.提供拒否の禁止</t>
    <rPh sb="2" eb="4">
      <t>テイキョウ</t>
    </rPh>
    <rPh sb="4" eb="6">
      <t>キョヒ</t>
    </rPh>
    <rPh sb="7" eb="9">
      <t>キンシ</t>
    </rPh>
    <phoneticPr fontId="5"/>
  </si>
  <si>
    <t>８.サービス提供困難時の対応</t>
    <rPh sb="6" eb="8">
      <t>テイキョウ</t>
    </rPh>
    <rPh sb="8" eb="11">
      <t>コンナンジ</t>
    </rPh>
    <rPh sb="12" eb="14">
      <t>タイオウ</t>
    </rPh>
    <phoneticPr fontId="5"/>
  </si>
  <si>
    <t>９.受給資格等の確認</t>
    <phoneticPr fontId="5"/>
  </si>
  <si>
    <t>10.要介護認定の申請に係る援助</t>
    <phoneticPr fontId="5"/>
  </si>
  <si>
    <t>11.心身の状況等の把握</t>
    <rPh sb="3" eb="5">
      <t>シンシン</t>
    </rPh>
    <rPh sb="6" eb="8">
      <t>ジョウキョウ</t>
    </rPh>
    <rPh sb="8" eb="9">
      <t>トウ</t>
    </rPh>
    <rPh sb="10" eb="12">
      <t>ハアク</t>
    </rPh>
    <phoneticPr fontId="5"/>
  </si>
  <si>
    <t>13.法定代理受領サービスの提供を受けるための援助</t>
    <phoneticPr fontId="5"/>
  </si>
  <si>
    <t>14.居宅サービス計画に沿ったサービスの提供</t>
    <phoneticPr fontId="5"/>
  </si>
  <si>
    <t>15.居宅サービス計画等の変更の援助</t>
    <phoneticPr fontId="5"/>
  </si>
  <si>
    <t>16.身分を証する書類の携行</t>
    <phoneticPr fontId="5"/>
  </si>
  <si>
    <t>17.サービス提供の記録</t>
    <phoneticPr fontId="5"/>
  </si>
  <si>
    <t>18.利用料等の受領</t>
    <phoneticPr fontId="5"/>
  </si>
  <si>
    <t>19.保険給付の申請に必要となる証明書の交付</t>
    <rPh sb="8" eb="10">
      <t>シンセイ</t>
    </rPh>
    <rPh sb="11" eb="13">
      <t>ヒツヨウ</t>
    </rPh>
    <phoneticPr fontId="5"/>
  </si>
  <si>
    <t>20.指定訪問介護の基本取扱方針</t>
    <rPh sb="5" eb="7">
      <t>ホウモン</t>
    </rPh>
    <phoneticPr fontId="5"/>
  </si>
  <si>
    <t>21.指定訪問介護の具体的取扱方針</t>
    <rPh sb="5" eb="7">
      <t>ホウモン</t>
    </rPh>
    <phoneticPr fontId="5"/>
  </si>
  <si>
    <t>22.訪問介護計画の作成</t>
    <rPh sb="3" eb="5">
      <t>ホウモン</t>
    </rPh>
    <phoneticPr fontId="5"/>
  </si>
  <si>
    <t>23.同居家族に対するサービス提供の禁止</t>
    <phoneticPr fontId="5"/>
  </si>
  <si>
    <t>24.利用者に関する区市町村への通知</t>
    <phoneticPr fontId="5"/>
  </si>
  <si>
    <t>25.緊急時等の対応</t>
    <phoneticPr fontId="5"/>
  </si>
  <si>
    <t>26.衛生管理等</t>
    <phoneticPr fontId="5"/>
  </si>
  <si>
    <t>27.掲示</t>
    <phoneticPr fontId="5"/>
  </si>
  <si>
    <t>28.秘密保持等</t>
    <phoneticPr fontId="5"/>
  </si>
  <si>
    <t>(4) (3) の交通費の額に係るサービスの提供にあたっては、あらかじめ、利用者又はその家族に対し、サービスの内容及び費用について説明を行い、利用者の同意を得ていますか。</t>
    <rPh sb="9" eb="12">
      <t>コウツウヒ</t>
    </rPh>
    <phoneticPr fontId="4"/>
  </si>
  <si>
    <t>(1) 訪問介護は、利用者の要介護状態の軽減又は悪化の防止に資するよう、目標を設定し、計画的に行われていますか。</t>
    <phoneticPr fontId="5"/>
  </si>
  <si>
    <t>(2) サービス提供責任者は、訪問介護計画の作成にあたっては、当該訪問介護計画の目標や内容等については、利用者又はその家族に対し理解しやすい方法で説明を行うとともに、その実施状況や評価についても説明し、利用者の同意を得ていますか。</t>
    <rPh sb="8" eb="10">
      <t>テイキョウ</t>
    </rPh>
    <rPh sb="10" eb="13">
      <t>セキニンシャ</t>
    </rPh>
    <rPh sb="31" eb="33">
      <t>トウガイ</t>
    </rPh>
    <rPh sb="33" eb="35">
      <t>ホウモン</t>
    </rPh>
    <rPh sb="35" eb="37">
      <t>カイゴ</t>
    </rPh>
    <rPh sb="40" eb="42">
      <t>モクヒョウ</t>
    </rPh>
    <rPh sb="43" eb="45">
      <t>ナイヨウ</t>
    </rPh>
    <rPh sb="45" eb="46">
      <t>トウ</t>
    </rPh>
    <rPh sb="55" eb="56">
      <t>マタ</t>
    </rPh>
    <rPh sb="62" eb="63">
      <t>タイ</t>
    </rPh>
    <rPh sb="64" eb="66">
      <t>リカイ</t>
    </rPh>
    <rPh sb="70" eb="72">
      <t>ホウホウ</t>
    </rPh>
    <rPh sb="85" eb="87">
      <t>ジッシ</t>
    </rPh>
    <rPh sb="87" eb="89">
      <t>ジョウキョウ</t>
    </rPh>
    <rPh sb="90" eb="92">
      <t>ヒョウカ</t>
    </rPh>
    <rPh sb="97" eb="99">
      <t>セツメイ</t>
    </rPh>
    <rPh sb="101" eb="104">
      <t>リヨウシャ</t>
    </rPh>
    <rPh sb="105" eb="107">
      <t>ドウイ</t>
    </rPh>
    <rPh sb="108" eb="109">
      <t>エ</t>
    </rPh>
    <phoneticPr fontId="5"/>
  </si>
  <si>
    <t>(4) サービス提供責任者は、訪問介護計画の作成後、当該訪問介護計画の実施状況の把握を行い、必要に応じて当該訪問介護計画の変更を行っていますか。</t>
    <rPh sb="8" eb="10">
      <t>テイキョウ</t>
    </rPh>
    <rPh sb="10" eb="13">
      <t>セキニンシャ</t>
    </rPh>
    <rPh sb="15" eb="17">
      <t>ホウモン</t>
    </rPh>
    <rPh sb="26" eb="28">
      <t>トウガイ</t>
    </rPh>
    <rPh sb="28" eb="30">
      <t>ホウモン</t>
    </rPh>
    <rPh sb="30" eb="32">
      <t>カイゴ</t>
    </rPh>
    <rPh sb="52" eb="54">
      <t>トウガイ</t>
    </rPh>
    <rPh sb="54" eb="56">
      <t>ホウモン</t>
    </rPh>
    <rPh sb="56" eb="58">
      <t>カイゴ</t>
    </rPh>
    <phoneticPr fontId="5"/>
  </si>
  <si>
    <t>正当な理由なく、サービス利用に関する指示に従わないことにより要介護状態の程度を増進させたと認められる場合</t>
    <phoneticPr fontId="5"/>
  </si>
  <si>
    <t>29.広告</t>
    <phoneticPr fontId="5"/>
  </si>
  <si>
    <t>30.不当な働きかけの禁止</t>
    <phoneticPr fontId="4"/>
  </si>
  <si>
    <t xml:space="preserve">都条例
第35条の2
</t>
    <phoneticPr fontId="5"/>
  </si>
  <si>
    <t xml:space="preserve">32.苦情処理
</t>
    <phoneticPr fontId="5"/>
  </si>
  <si>
    <t>34.事故発生時の対応</t>
    <phoneticPr fontId="5"/>
  </si>
  <si>
    <t>① 具体的には、相談窓口、苦情処理の体制及び手順等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等を行っていますか。</t>
    <phoneticPr fontId="4"/>
  </si>
  <si>
    <t>① 区市町村からの求めがあった場合には、(3) の改善の内容を区市町村に報告していますか。</t>
    <phoneticPr fontId="4"/>
  </si>
  <si>
    <t>① 国保連からの求めがあった場合には、(4) の改善の内容を国保連に報告していますか。</t>
    <phoneticPr fontId="4"/>
  </si>
  <si>
    <t>33.地域との連携等</t>
    <rPh sb="3" eb="5">
      <t>チイキ</t>
    </rPh>
    <rPh sb="7" eb="9">
      <t>レンケイ</t>
    </rPh>
    <rPh sb="9" eb="10">
      <t>トウ</t>
    </rPh>
    <phoneticPr fontId="5"/>
  </si>
  <si>
    <t>36.会計の区分</t>
    <phoneticPr fontId="5"/>
  </si>
  <si>
    <t>37.記録の整備</t>
    <phoneticPr fontId="5"/>
  </si>
  <si>
    <t xml:space="preserve">都条例
第39条の2
都規則
第4条の3
</t>
    <phoneticPr fontId="5"/>
  </si>
  <si>
    <t>(1) 事業者は、従業者、設備、備品及び会計に関する諸記録を整備していますか。</t>
    <rPh sb="4" eb="7">
      <t>ジギョウシャ</t>
    </rPh>
    <phoneticPr fontId="5"/>
  </si>
  <si>
    <t>１.所要時間の取扱い</t>
    <phoneticPr fontId="5"/>
  </si>
  <si>
    <t>告示別表１
注１
老企第36号
第２の２(4)①</t>
    <rPh sb="9" eb="10">
      <t>ロウ</t>
    </rPh>
    <rPh sb="10" eb="11">
      <t>キ</t>
    </rPh>
    <rPh sb="11" eb="12">
      <t>ダイ</t>
    </rPh>
    <rPh sb="14" eb="15">
      <t>ゴウ</t>
    </rPh>
    <rPh sb="16" eb="17">
      <t>ダイ</t>
    </rPh>
    <phoneticPr fontId="5"/>
  </si>
  <si>
    <t>２.身体介護中心型の算定</t>
    <phoneticPr fontId="5"/>
  </si>
  <si>
    <t>３.生活援助中心型の算定</t>
    <phoneticPr fontId="5"/>
  </si>
  <si>
    <t>(1) 事業所の訪問介護員等が利用者に対して訪問介護を行った場合は、現に要した時間ではなく、訪問介護計画に位置付けられた内容の訪問介護を行うのに要する標準的な時間で所定単位数を算定していますか。</t>
    <phoneticPr fontId="4"/>
  </si>
  <si>
    <t>４.通院等乗降介助の算定</t>
    <phoneticPr fontId="5"/>
  </si>
  <si>
    <t>５.１回の訪問介護において身体介護及び生活援助が混在する場合の取扱い</t>
    <phoneticPr fontId="5"/>
  </si>
  <si>
    <t>６.２人の訪問介護員等による訪問介護費の算定</t>
    <phoneticPr fontId="5"/>
  </si>
  <si>
    <t>２人の訪問介護員等により訪問介護を行うことについて利用者又はその家族等の同意を得ている場合であって、次のいずれかに該当すること。</t>
    <rPh sb="1" eb="2">
      <t>ニン</t>
    </rPh>
    <rPh sb="3" eb="5">
      <t>ホウモン</t>
    </rPh>
    <rPh sb="5" eb="7">
      <t>カイゴ</t>
    </rPh>
    <rPh sb="7" eb="8">
      <t>イン</t>
    </rPh>
    <rPh sb="8" eb="9">
      <t>トウ</t>
    </rPh>
    <rPh sb="12" eb="14">
      <t>ホウモン</t>
    </rPh>
    <rPh sb="14" eb="16">
      <t>カイゴ</t>
    </rPh>
    <rPh sb="17" eb="18">
      <t>オコナ</t>
    </rPh>
    <rPh sb="25" eb="28">
      <t>リヨウシャ</t>
    </rPh>
    <rPh sb="28" eb="29">
      <t>マタ</t>
    </rPh>
    <rPh sb="32" eb="34">
      <t>カゾク</t>
    </rPh>
    <rPh sb="34" eb="35">
      <t>トウ</t>
    </rPh>
    <rPh sb="36" eb="38">
      <t>ドウイ</t>
    </rPh>
    <rPh sb="39" eb="40">
      <t>エ</t>
    </rPh>
    <rPh sb="43" eb="45">
      <t>バアイ</t>
    </rPh>
    <rPh sb="50" eb="51">
      <t>ツギ</t>
    </rPh>
    <rPh sb="57" eb="59">
      <t>ガイトウ</t>
    </rPh>
    <phoneticPr fontId="4"/>
  </si>
  <si>
    <t>７.早朝・夜間・深夜加算</t>
    <phoneticPr fontId="5"/>
  </si>
  <si>
    <t>深夜（午後10時から午前６時まで）</t>
    <rPh sb="10" eb="12">
      <t>ゴゼン</t>
    </rPh>
    <phoneticPr fontId="4"/>
  </si>
  <si>
    <t>８.特定事業所加算</t>
    <phoneticPr fontId="5"/>
  </si>
  <si>
    <r>
      <t>(2) 訪問介護事業所における１月当たりの利用者が同一敷地内建物等に50人以上居住する建物に居住する建物に居住する利用者に対して、訪問介護を行った場合は、１回につき所定単位数の</t>
    </r>
    <r>
      <rPr>
        <b/>
        <sz val="11"/>
        <rFont val="ＭＳ 明朝"/>
        <family val="1"/>
        <charset val="128"/>
      </rPr>
      <t>100分の85</t>
    </r>
    <r>
      <rPr>
        <sz val="11"/>
        <rFont val="ＭＳ 明朝"/>
        <family val="1"/>
        <charset val="128"/>
      </rPr>
      <t>に相当する単位数を算定していますか。</t>
    </r>
    <rPh sb="50" eb="52">
      <t>タテモノ</t>
    </rPh>
    <rPh sb="53" eb="55">
      <t>キョジュウ</t>
    </rPh>
    <phoneticPr fontId="4"/>
  </si>
  <si>
    <t>10.緊急時訪問介護加算</t>
    <phoneticPr fontId="5"/>
  </si>
  <si>
    <t>11.サービス種類相互の算定関係</t>
    <phoneticPr fontId="5"/>
  </si>
  <si>
    <t>９.事業所と同一の敷地内若しくは隣接する敷地内の建物若しくは同一の建物に居住する利用者に対する取扱い</t>
    <phoneticPr fontId="5"/>
  </si>
  <si>
    <t>全ての訪問介護員等（登録型の訪問介護員等を含む。）に対し、訪問介護員等ごとに研修計画を作成し、当該計画に従い、研修（外部における研修を含む。）を実施又は実施を予定していること。</t>
    <phoneticPr fontId="4"/>
  </si>
  <si>
    <t xml:space="preserve">㈠ 利用者に関する情報若しくはサービス提供に当たっての留意事項の伝達又は当該指定訪問介護事業所における訪問介護員等の技術指導を目的とした会議を定期的に開催すること。
</t>
    <phoneticPr fontId="4"/>
  </si>
  <si>
    <t xml:space="preserve">㈡ サービス提供責任者が、当該利用者を担当する訪問介護員等に対し、当該利用者に関する情報やサービス提供に当たっての留意事項を文書等の確実な方法により伝達してから開始するとともに、サービス提供終了後、担当する訪問介護員等から適宜報告を受けること。
</t>
    <phoneticPr fontId="4"/>
  </si>
  <si>
    <t>すべてのサービス提供責任者が３年以上の実務経験を有する介護福祉士又は５年以上の実務経験を有する実務者研修修了者・介護職員基礎研修課程修了者・１級課程修了者であること。ただし、基準上、１人を超えるサービス提供責任者を配置しなければならない事業所については、常勤のサービス提供責任者を２人以上配置していること。</t>
    <phoneticPr fontId="4"/>
  </si>
  <si>
    <t xml:space="preserve">指定訪問介護事業所の全てのサービス提供責任者に対し、サービス提供責任者ごとに研修計画を作成し、当該計画に従い、研修（外部における研修を含む。）を実施又は実施を予定していること。
</t>
    <phoneticPr fontId="4"/>
  </si>
  <si>
    <t>人員基準に基づき配置することとされている常勤のサービス提供責任者が２人以下の事業所であって、サービス提供責任者を常勤により配置し、かつ、基準を上回る数の常勤のサービス提供責任者を１人以上配置していること。</t>
    <rPh sb="8" eb="10">
      <t>ハイチ</t>
    </rPh>
    <rPh sb="34" eb="35">
      <t>ニン</t>
    </rPh>
    <rPh sb="35" eb="37">
      <t>イカ</t>
    </rPh>
    <rPh sb="38" eb="41">
      <t>ジギョウショ</t>
    </rPh>
    <rPh sb="50" eb="55">
      <t>テイキョウセキニンシャ</t>
    </rPh>
    <rPh sb="56" eb="58">
      <t>ジョウキン</t>
    </rPh>
    <rPh sb="61" eb="63">
      <t>ハイチ</t>
    </rPh>
    <rPh sb="68" eb="70">
      <t>キジュン</t>
    </rPh>
    <rPh sb="90" eb="93">
      <t>ニンイジョウ</t>
    </rPh>
    <phoneticPr fontId="4"/>
  </si>
  <si>
    <t>前年度又は算定する月が属する前３月間における利用者の総数のうち、要介護４～５の利用者・日常生活自立度ランクⅢ、Ⅳ、Ｍに該当する利用者・たんの吸引等の行為を必要とする利用者の占める割合が100分の20以上であること。</t>
    <phoneticPr fontId="4"/>
  </si>
  <si>
    <t>前年度又は算定する月が属する前３月間における利用者の総数のうち、要介護３以上の利用者・日常生活自立度ランクⅢ、Ⅳ、Ｍに該当する利用者・たんの吸引等の行為を必要とする利用者の占める割合が100分の60以上であること。</t>
    <phoneticPr fontId="4"/>
  </si>
  <si>
    <r>
      <t>利用者に対して、リハビリテーション事業所等の理学療法士等が、指定訪問リハビリテーション、指定通所リハビリテーション等の一環として当該利用者の居宅を訪問する際にサービス提供責任者が同行する等により、当該理学療法士等と利用者の身体の状況等の評価を共同して行い、かつ、生活機能の向上を目的とした訪問介護計画を作成した場合であって、当該理学療法士等と連携し、当該訪問介護計画に基づく指定訪問介護を行ったときは、初回の当該指定訪問介護が行われた日の属する月以降３月の間、１月につき所定単位数（</t>
    </r>
    <r>
      <rPr>
        <b/>
        <sz val="11"/>
        <rFont val="ＭＳ 明朝"/>
        <family val="1"/>
        <charset val="128"/>
      </rPr>
      <t>200単位</t>
    </r>
    <r>
      <rPr>
        <sz val="11"/>
        <rFont val="ＭＳ 明朝"/>
        <family val="1"/>
        <charset val="128"/>
      </rPr>
      <t>）を加算していますか。
※ただし、生活機能向上連携加算(Ⅰ)を算定している場合は、算定しない。</t>
    </r>
    <rPh sb="0" eb="3">
      <t>リヨウシャ</t>
    </rPh>
    <rPh sb="4" eb="5">
      <t>タイ</t>
    </rPh>
    <rPh sb="17" eb="20">
      <t>ジギョウショ</t>
    </rPh>
    <rPh sb="20" eb="21">
      <t>トウ</t>
    </rPh>
    <rPh sb="22" eb="24">
      <t>リガク</t>
    </rPh>
    <rPh sb="24" eb="27">
      <t>リョウホウシ</t>
    </rPh>
    <rPh sb="27" eb="28">
      <t>トウ</t>
    </rPh>
    <rPh sb="30" eb="32">
      <t>シテイ</t>
    </rPh>
    <rPh sb="32" eb="34">
      <t>ホウモン</t>
    </rPh>
    <rPh sb="44" eb="46">
      <t>シテイ</t>
    </rPh>
    <rPh sb="46" eb="48">
      <t>ツウショ</t>
    </rPh>
    <rPh sb="57" eb="58">
      <t>トウ</t>
    </rPh>
    <rPh sb="59" eb="61">
      <t>イッカン</t>
    </rPh>
    <rPh sb="64" eb="66">
      <t>トウガイ</t>
    </rPh>
    <rPh sb="66" eb="69">
      <t>リヨウシャ</t>
    </rPh>
    <rPh sb="70" eb="72">
      <t>キョタク</t>
    </rPh>
    <rPh sb="73" eb="75">
      <t>ホウモン</t>
    </rPh>
    <rPh sb="77" eb="78">
      <t>サイ</t>
    </rPh>
    <rPh sb="83" eb="85">
      <t>テイキョウ</t>
    </rPh>
    <rPh sb="85" eb="88">
      <t>セキニンシャ</t>
    </rPh>
    <rPh sb="89" eb="91">
      <t>ドウコウ</t>
    </rPh>
    <rPh sb="93" eb="94">
      <t>トウ</t>
    </rPh>
    <rPh sb="98" eb="100">
      <t>トウガイ</t>
    </rPh>
    <rPh sb="100" eb="102">
      <t>リガク</t>
    </rPh>
    <rPh sb="102" eb="105">
      <t>リョウホウシ</t>
    </rPh>
    <rPh sb="105" eb="106">
      <t>トウ</t>
    </rPh>
    <rPh sb="107" eb="110">
      <t>リヨウシャ</t>
    </rPh>
    <rPh sb="111" eb="113">
      <t>シンタイ</t>
    </rPh>
    <rPh sb="114" eb="116">
      <t>ジョウキョウ</t>
    </rPh>
    <rPh sb="116" eb="117">
      <t>トウ</t>
    </rPh>
    <rPh sb="118" eb="120">
      <t>ヒョウカ</t>
    </rPh>
    <rPh sb="121" eb="123">
      <t>キョウドウ</t>
    </rPh>
    <rPh sb="125" eb="126">
      <t>オコナ</t>
    </rPh>
    <rPh sb="131" eb="133">
      <t>セイカツ</t>
    </rPh>
    <rPh sb="133" eb="135">
      <t>キノウ</t>
    </rPh>
    <rPh sb="136" eb="138">
      <t>コウジョウ</t>
    </rPh>
    <rPh sb="139" eb="141">
      <t>モクテキ</t>
    </rPh>
    <rPh sb="144" eb="146">
      <t>ホウモン</t>
    </rPh>
    <rPh sb="146" eb="148">
      <t>カイゴ</t>
    </rPh>
    <rPh sb="148" eb="150">
      <t>ケイカク</t>
    </rPh>
    <rPh sb="151" eb="153">
      <t>サクセイ</t>
    </rPh>
    <rPh sb="155" eb="157">
      <t>バアイ</t>
    </rPh>
    <rPh sb="162" eb="164">
      <t>トウガイ</t>
    </rPh>
    <rPh sb="164" eb="166">
      <t>リガク</t>
    </rPh>
    <rPh sb="166" eb="169">
      <t>リョウホウシ</t>
    </rPh>
    <rPh sb="169" eb="170">
      <t>トウ</t>
    </rPh>
    <rPh sb="171" eb="173">
      <t>レンケイ</t>
    </rPh>
    <rPh sb="175" eb="177">
      <t>トウガイ</t>
    </rPh>
    <rPh sb="177" eb="183">
      <t>ホウモンカイゴケイカク</t>
    </rPh>
    <rPh sb="184" eb="185">
      <t>モト</t>
    </rPh>
    <rPh sb="187" eb="189">
      <t>シテイ</t>
    </rPh>
    <rPh sb="189" eb="191">
      <t>ホウモン</t>
    </rPh>
    <rPh sb="191" eb="193">
      <t>カイゴ</t>
    </rPh>
    <rPh sb="194" eb="195">
      <t>オコナ</t>
    </rPh>
    <rPh sb="201" eb="203">
      <t>ショカイ</t>
    </rPh>
    <rPh sb="204" eb="206">
      <t>トウガイ</t>
    </rPh>
    <rPh sb="206" eb="208">
      <t>シテイ</t>
    </rPh>
    <rPh sb="208" eb="210">
      <t>ホウモン</t>
    </rPh>
    <rPh sb="210" eb="212">
      <t>カイゴ</t>
    </rPh>
    <rPh sb="213" eb="214">
      <t>オコナ</t>
    </rPh>
    <rPh sb="217" eb="218">
      <t>ヒ</t>
    </rPh>
    <rPh sb="219" eb="220">
      <t>ゾク</t>
    </rPh>
    <rPh sb="222" eb="223">
      <t>ツキ</t>
    </rPh>
    <rPh sb="223" eb="225">
      <t>イコウ</t>
    </rPh>
    <rPh sb="226" eb="227">
      <t>ツキ</t>
    </rPh>
    <rPh sb="228" eb="229">
      <t>カン</t>
    </rPh>
    <rPh sb="231" eb="232">
      <t>ツキ</t>
    </rPh>
    <rPh sb="235" eb="237">
      <t>ショテイ</t>
    </rPh>
    <rPh sb="237" eb="240">
      <t>タンイスウ</t>
    </rPh>
    <rPh sb="244" eb="246">
      <t>タンイ</t>
    </rPh>
    <rPh sb="248" eb="250">
      <t>カサン</t>
    </rPh>
    <rPh sb="263" eb="273">
      <t>セイカツキノウコウジョウレンケイカサン</t>
    </rPh>
    <rPh sb="277" eb="279">
      <t>サンテイ</t>
    </rPh>
    <rPh sb="283" eb="285">
      <t>バアイ</t>
    </rPh>
    <rPh sb="287" eb="289">
      <t>サンテイ</t>
    </rPh>
    <phoneticPr fontId="5"/>
  </si>
  <si>
    <t>日常生活に支障を来すおそれのある症状若しくは行動が認められることから介護を必要とする認知症の者（日常生活自立度のランクⅢ、Ⅳ又はＭに該当する利用者を指す。）</t>
    <phoneticPr fontId="4"/>
  </si>
  <si>
    <t>事業所における利用者の総数のうち、日常生活に支障を来すおそれのある症状若しくは行動が認められることから介護を必要とする認知症の者（以下「対象者」）の占める割合が２分の１以上であること。</t>
    <phoneticPr fontId="4"/>
  </si>
  <si>
    <t>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こと。</t>
    <phoneticPr fontId="4"/>
  </si>
  <si>
    <t>当該事業所の従業者に対する認知症ケアに関する留意事項の伝達又は技術的指導に係る会議を定期的に開催していること。</t>
    <phoneticPr fontId="4"/>
  </si>
  <si>
    <t>認知症介護の指導に係る専門的な研修を修了している者を１名以上配置し、事業所全体の認知症ケアの指導等を実施していること。</t>
    <phoneticPr fontId="4"/>
  </si>
  <si>
    <t>当該事業所における介護職員、看護職員ごとの認知症ケアに関する研修計画を作成し、当該計画に従い、研修を実施又は実施を予定していること。</t>
    <phoneticPr fontId="4"/>
  </si>
  <si>
    <t>介護職員の賃金（退職手当を除く。）の改善（以下「賃金改善」）に要する費用の見込額が、介護職員処遇改善加算の算定見込額を上回る賃金改善に関する計画を策定し、計画に基づき適切な措置を講じていること。</t>
    <phoneticPr fontId="5"/>
  </si>
  <si>
    <t>事業所において、(1)の賃金改善に関する計画、計画に係る実施期間及び実施方法その他の介護職員の処遇改善の計画等を記載した介護職員処遇改善計画書を作成し、全ての介護職員に周知し、都道府県知事に届け出ていること。</t>
    <phoneticPr fontId="5"/>
  </si>
  <si>
    <t>介護職員処遇改善加算の算定額に相当する賃金改善を実施すること。ただし、経営の悪化等により事業の継続が困難な場合、事業の継続を図るために介護職員の賃金水準（この加算による賃金改善分を除く。）を見直すことはやむを得ないが、その内容について都道府県知事に届け出ること。</t>
    <rPh sb="35" eb="37">
      <t>ケイエイ</t>
    </rPh>
    <rPh sb="38" eb="40">
      <t>アッカ</t>
    </rPh>
    <rPh sb="40" eb="41">
      <t>トウ</t>
    </rPh>
    <rPh sb="44" eb="46">
      <t>ジギョウ</t>
    </rPh>
    <rPh sb="47" eb="49">
      <t>ケイゾク</t>
    </rPh>
    <rPh sb="50" eb="52">
      <t>コンナン</t>
    </rPh>
    <rPh sb="53" eb="55">
      <t>バアイ</t>
    </rPh>
    <rPh sb="56" eb="58">
      <t>ジギョウ</t>
    </rPh>
    <rPh sb="59" eb="61">
      <t>ケイゾク</t>
    </rPh>
    <rPh sb="62" eb="63">
      <t>ハカ</t>
    </rPh>
    <rPh sb="67" eb="69">
      <t>カイゴ</t>
    </rPh>
    <rPh sb="69" eb="71">
      <t>ショクイン</t>
    </rPh>
    <rPh sb="72" eb="74">
      <t>チンギン</t>
    </rPh>
    <rPh sb="74" eb="76">
      <t>スイジュン</t>
    </rPh>
    <rPh sb="95" eb="97">
      <t>ミナオ</t>
    </rPh>
    <rPh sb="104" eb="105">
      <t>エ</t>
    </rPh>
    <rPh sb="111" eb="113">
      <t>ナイヨウ</t>
    </rPh>
    <rPh sb="124" eb="125">
      <t>トド</t>
    </rPh>
    <rPh sb="126" eb="127">
      <t>デ</t>
    </rPh>
    <phoneticPr fontId="5"/>
  </si>
  <si>
    <t>事業所において、事業年度ごとに介護職員の処遇改善に関する実績を都道府県知事に報告すること。</t>
    <rPh sb="31" eb="35">
      <t>トドウフケン</t>
    </rPh>
    <rPh sb="35" eb="37">
      <t>チジ</t>
    </rPh>
    <phoneticPr fontId="5"/>
  </si>
  <si>
    <t>㈣㈢について、全ての介護職員に周知していること。</t>
    <phoneticPr fontId="5"/>
  </si>
  <si>
    <t>12.初回加算</t>
    <phoneticPr fontId="5"/>
  </si>
  <si>
    <t>13.生活機能向上連携加算</t>
    <phoneticPr fontId="5"/>
  </si>
  <si>
    <t>14.認知症専門ケア加算</t>
    <phoneticPr fontId="4"/>
  </si>
  <si>
    <t>15.介護職員処遇改善加算</t>
    <phoneticPr fontId="5"/>
  </si>
  <si>
    <t>※虐待の防止に係る、組織内の体制（責任者の選定、従業者への研修方法や研修計画等）や虐待又は虐待が疑われる事案が発生した場合の対応方法等を指す内容であること。</t>
    <rPh sb="1" eb="3">
      <t>ギャクタイ</t>
    </rPh>
    <rPh sb="4" eb="6">
      <t>ボウシ</t>
    </rPh>
    <rPh sb="7" eb="8">
      <t>カカワ</t>
    </rPh>
    <rPh sb="10" eb="12">
      <t>ソシキ</t>
    </rPh>
    <rPh sb="12" eb="13">
      <t>ナイ</t>
    </rPh>
    <rPh sb="14" eb="16">
      <t>タイセイ</t>
    </rPh>
    <rPh sb="17" eb="20">
      <t>セキニンシャ</t>
    </rPh>
    <rPh sb="21" eb="23">
      <t>センテイ</t>
    </rPh>
    <rPh sb="24" eb="27">
      <t>ジュウギョウシャ</t>
    </rPh>
    <rPh sb="29" eb="31">
      <t>ケンシュウ</t>
    </rPh>
    <rPh sb="31" eb="33">
      <t>ホウホウ</t>
    </rPh>
    <rPh sb="34" eb="36">
      <t>ケンシュウ</t>
    </rPh>
    <rPh sb="36" eb="38">
      <t>ケイカク</t>
    </rPh>
    <rPh sb="38" eb="39">
      <t>トウ</t>
    </rPh>
    <rPh sb="41" eb="43">
      <t>ギャクタイ</t>
    </rPh>
    <rPh sb="43" eb="44">
      <t>マタ</t>
    </rPh>
    <rPh sb="45" eb="47">
      <t>ギャクタイ</t>
    </rPh>
    <rPh sb="48" eb="49">
      <t>ウタガ</t>
    </rPh>
    <rPh sb="52" eb="54">
      <t>ジアン</t>
    </rPh>
    <rPh sb="55" eb="57">
      <t>ハッセイ</t>
    </rPh>
    <rPh sb="59" eb="61">
      <t>バアイ</t>
    </rPh>
    <rPh sb="62" eb="64">
      <t>タイオウ</t>
    </rPh>
    <rPh sb="64" eb="66">
      <t>ホウホウ</t>
    </rPh>
    <rPh sb="66" eb="67">
      <t>トウ</t>
    </rPh>
    <rPh sb="68" eb="69">
      <t>サ</t>
    </rPh>
    <rPh sb="70" eb="72">
      <t>ナイヨウ</t>
    </rPh>
    <phoneticPr fontId="4"/>
  </si>
  <si>
    <t>(6) (5)の領収証には、保険給付の対象額とその他の費用を区分して記載し、その他の費用についてはそれぞれ個別の費用ごとに区分して記載していますか。</t>
    <phoneticPr fontId="5"/>
  </si>
  <si>
    <t>利用者に対して、通院等のため、訪問介護員等が、自らの運転する車両への乗車又は降車の介助を行うとともに、併せて、乗車前又は降車後の屋内外における移動等の介助又は通院先若しくは外出先での受診等の手続き、移動等の介助を行った場合に、１回（片道）につき所定単位数を算定していますか。</t>
    <phoneticPr fontId="5"/>
  </si>
  <si>
    <t>○○　C子</t>
    <phoneticPr fontId="4"/>
  </si>
  <si>
    <t>※１
勤務
形態</t>
    <rPh sb="3" eb="5">
      <t>キンム</t>
    </rPh>
    <rPh sb="6" eb="8">
      <t>ケイタイ</t>
    </rPh>
    <phoneticPr fontId="4"/>
  </si>
  <si>
    <t>(</t>
    <phoneticPr fontId="5"/>
  </si>
  <si>
    <t>）</t>
    <phoneticPr fontId="5"/>
  </si>
  <si>
    <t>○事業所における常勤の従業者が勤務すべき時間数</t>
    <rPh sb="1" eb="4">
      <t>ジギョウショ</t>
    </rPh>
    <rPh sb="8" eb="10">
      <t>ジョウキン</t>
    </rPh>
    <rPh sb="11" eb="14">
      <t>ジュウギョウシャ</t>
    </rPh>
    <rPh sb="15" eb="17">
      <t>キンム</t>
    </rPh>
    <rPh sb="20" eb="22">
      <t>ジカン</t>
    </rPh>
    <rPh sb="22" eb="23">
      <t>スウ</t>
    </rPh>
    <phoneticPr fontId="5"/>
  </si>
  <si>
    <t>時間/週</t>
    <rPh sb="0" eb="2">
      <t>ジカン</t>
    </rPh>
    <rPh sb="3" eb="4">
      <t>シュウ</t>
    </rPh>
    <phoneticPr fontId="5"/>
  </si>
  <si>
    <t>÷３＝</t>
    <phoneticPr fontId="5"/>
  </si>
  <si>
    <t>○サービス提供責任者の配置基準（前３か月の利用者数）</t>
    <rPh sb="5" eb="7">
      <t>テイキョウ</t>
    </rPh>
    <rPh sb="7" eb="10">
      <t>セキニンシャ</t>
    </rPh>
    <rPh sb="11" eb="13">
      <t>ハイチ</t>
    </rPh>
    <rPh sb="13" eb="15">
      <t>キジュン</t>
    </rPh>
    <rPh sb="16" eb="17">
      <t>ゼン</t>
    </rPh>
    <rPh sb="19" eb="20">
      <t>ゲツ</t>
    </rPh>
    <rPh sb="21" eb="24">
      <t>リヨウシャ</t>
    </rPh>
    <rPh sb="24" eb="25">
      <t>スウ</t>
    </rPh>
    <phoneticPr fontId="5"/>
  </si>
  <si>
    <t>（人）</t>
  </si>
  <si>
    <t>○年○月○日</t>
    <phoneticPr fontId="4"/>
  </si>
  <si>
    <t>　年　月　日</t>
    <phoneticPr fontId="4"/>
  </si>
  <si>
    <t>△年△月△日</t>
  </si>
  <si>
    <t>△年△月△日</t>
    <phoneticPr fontId="4"/>
  </si>
  <si>
    <t>△年△月△日</t>
    <phoneticPr fontId="4"/>
  </si>
  <si>
    <t>シフト記号</t>
    <rPh sb="3" eb="5">
      <t>キゴウ</t>
    </rPh>
    <phoneticPr fontId="5"/>
  </si>
  <si>
    <t>勤務時間数</t>
    <rPh sb="0" eb="2">
      <t>キンム</t>
    </rPh>
    <rPh sb="2" eb="5">
      <t>ジカンスウ</t>
    </rPh>
    <phoneticPr fontId="5"/>
  </si>
  <si>
    <t>週平均
勤務時間数</t>
    <rPh sb="1" eb="3">
      <t>ヘイキン</t>
    </rPh>
    <rPh sb="4" eb="6">
      <t>キンム</t>
    </rPh>
    <rPh sb="6" eb="8">
      <t>ジカン</t>
    </rPh>
    <rPh sb="8" eb="9">
      <t>スウ</t>
    </rPh>
    <phoneticPr fontId="4"/>
  </si>
  <si>
    <t>当月の日数</t>
    <rPh sb="0" eb="2">
      <t>トウゲツ</t>
    </rPh>
    <rPh sb="3" eb="5">
      <t>ニッスウ</t>
    </rPh>
    <phoneticPr fontId="5"/>
  </si>
  <si>
    <t>日</t>
    <rPh sb="0" eb="1">
      <t>ニチ</t>
    </rPh>
    <phoneticPr fontId="5"/>
  </si>
  <si>
    <t>(</t>
    <phoneticPr fontId="5"/>
  </si>
  <si>
    <t>）</t>
    <phoneticPr fontId="5"/>
  </si>
  <si>
    <t>(</t>
    <phoneticPr fontId="5"/>
  </si>
  <si>
    <t>)</t>
    <phoneticPr fontId="5"/>
  </si>
  <si>
    <t>○△訪問介護事業所</t>
    <rPh sb="2" eb="4">
      <t>ホウモン</t>
    </rPh>
    <rPh sb="4" eb="6">
      <t>カイゴ</t>
    </rPh>
    <phoneticPr fontId="4"/>
  </si>
  <si>
    <t>　年　月　日</t>
  </si>
  <si>
    <t>○△訪問介護事業所</t>
    <phoneticPr fontId="4"/>
  </si>
  <si>
    <t>資格</t>
    <phoneticPr fontId="4"/>
  </si>
  <si>
    <t>資格</t>
    <phoneticPr fontId="4"/>
  </si>
  <si>
    <t>従業者の勤務の体制及び勤務形態一覧表【記載例】</t>
    <rPh sb="19" eb="21">
      <t>キサイ</t>
    </rPh>
    <rPh sb="21" eb="22">
      <t>レイ</t>
    </rPh>
    <phoneticPr fontId="4"/>
  </si>
  <si>
    <t>従業者の勤務の体制及び勤務形態一覧表</t>
    <phoneticPr fontId="4"/>
  </si>
  <si>
    <t>・「都規則」：</t>
    <rPh sb="3" eb="5">
      <t>キソク</t>
    </rPh>
    <phoneticPr fontId="5"/>
  </si>
  <si>
    <t>指定訪問介護の事業は、利用者が要介護状態となった場合、可能な限り居宅において、その有する能力に応じ自立した日常生活を営むことができるよう、入浴、排せつ、食事の介護その他の生活全般にわたる援助を行うものでなければならない。</t>
    <phoneticPr fontId="4"/>
  </si>
  <si>
    <t>(1) 事業運営の方針は、基本方針に沿ったものとなっていますか。</t>
    <phoneticPr fontId="5"/>
  </si>
  <si>
    <t>①当該事業所内で他の職務に従事している</t>
    <phoneticPr fontId="5"/>
  </si>
  <si>
    <t>②同一敷地内にある他の事業所等の職務に従事している</t>
    <phoneticPr fontId="5"/>
  </si>
  <si>
    <t>　　事業所名、職種名、兼務事業所における１週あたりの勤務時間数</t>
    <phoneticPr fontId="5"/>
  </si>
  <si>
    <t>　　　　　　　　　　　　</t>
    <phoneticPr fontId="4"/>
  </si>
  <si>
    <t>職 種 名：</t>
    <phoneticPr fontId="4"/>
  </si>
  <si>
    <t>　　　　　　　　　　　　</t>
  </si>
  <si>
    <t>時間/週</t>
    <rPh sb="3" eb="4">
      <t>シュウ</t>
    </rPh>
    <phoneticPr fontId="5"/>
  </si>
  <si>
    <t>事業所名</t>
    <rPh sb="0" eb="3">
      <t>ジギョウショ</t>
    </rPh>
    <rPh sb="3" eb="4">
      <t>メイ</t>
    </rPh>
    <phoneticPr fontId="5"/>
  </si>
  <si>
    <t>点検担当者氏名</t>
    <phoneticPr fontId="5"/>
  </si>
  <si>
    <t>点検年月日</t>
    <phoneticPr fontId="5"/>
  </si>
  <si>
    <t>令和　年　月　日</t>
    <rPh sb="0" eb="2">
      <t>レイワ</t>
    </rPh>
    <rPh sb="3" eb="4">
      <t>ネン</t>
    </rPh>
    <rPh sb="5" eb="6">
      <t>ガツ</t>
    </rPh>
    <rPh sb="7" eb="8">
      <t>ニチ</t>
    </rPh>
    <phoneticPr fontId="5"/>
  </si>
  <si>
    <t>　　留意事項</t>
    <phoneticPr fontId="5"/>
  </si>
  <si>
    <t>点検事項の内容を満たしているものについては「はい」、そうでないものは「いいえ」、該当しないものは「非該当」にチェックをしてください。</t>
    <rPh sb="0" eb="2">
      <t>テンケン</t>
    </rPh>
    <rPh sb="2" eb="4">
      <t>ジコウ</t>
    </rPh>
    <phoneticPr fontId="4"/>
  </si>
  <si>
    <t>点検後、実地指導当日用に控えを必ず保管してください。</t>
    <rPh sb="0" eb="2">
      <t>テンケン</t>
    </rPh>
    <rPh sb="2" eb="3">
      <t>ゴ</t>
    </rPh>
    <rPh sb="4" eb="8">
      <t>ジッチシドウ</t>
    </rPh>
    <rPh sb="8" eb="10">
      <t>トウジツ</t>
    </rPh>
    <rPh sb="10" eb="11">
      <t>ヨウ</t>
    </rPh>
    <rPh sb="12" eb="13">
      <t>ヒカ</t>
    </rPh>
    <rPh sb="15" eb="16">
      <t>カナラ</t>
    </rPh>
    <rPh sb="17" eb="19">
      <t>ホカン</t>
    </rPh>
    <phoneticPr fontId="5"/>
  </si>
  <si>
    <t>・「法」：</t>
    <phoneticPr fontId="5"/>
  </si>
  <si>
    <t>介護保険法（平成９年12月17日法律第123号）</t>
    <phoneticPr fontId="4"/>
  </si>
  <si>
    <t>・「則」：</t>
    <phoneticPr fontId="5"/>
  </si>
  <si>
    <t>介護保険法施行規則（平成11年３月31日厚令第36号）</t>
    <phoneticPr fontId="4"/>
  </si>
  <si>
    <t>・「都条例」：</t>
    <phoneticPr fontId="5"/>
  </si>
  <si>
    <t>東京都指定居宅サービス等の事業の人員、設備及び運営の基準に関する条例（平成24年10月11日東京都条例第111号）</t>
    <phoneticPr fontId="4"/>
  </si>
  <si>
    <t>東京都指定居宅サービス等の事業の人員、設備及び運営の基準に関する条例施行規則（平成24年東京都規則第141号）</t>
    <phoneticPr fontId="4"/>
  </si>
  <si>
    <t>・「都要領」：</t>
    <rPh sb="2" eb="3">
      <t>ト</t>
    </rPh>
    <phoneticPr fontId="5"/>
  </si>
  <si>
    <t>東京都指定居宅サービス等の事業の人員、設備及び運営の基準に関する条例及び東京都指定介護予防サービス等の事業の人員、設備及び運営並びに指定介護予防サービス等に係る介護予防のための効果的な支援の方法の基準に関する条例施行要領（24福保高介第1882号）</t>
    <phoneticPr fontId="5"/>
  </si>
  <si>
    <t>・「告示19号」：</t>
    <phoneticPr fontId="5"/>
  </si>
  <si>
    <t>指定居宅サービスに要する費用の額の算定に関する基準（平成12年２月10日厚生省告示第19号）</t>
    <phoneticPr fontId="4"/>
  </si>
  <si>
    <t>・「老企36号」：</t>
    <phoneticPr fontId="5"/>
  </si>
  <si>
    <t>指定居宅サービスに要する費用の額の算定に関する基準及び指定居宅介護支援に要する費用の額の                算定に関する基準の制定に伴う実施上の留意事項について（平成12年３月１日老企第36号）</t>
    <phoneticPr fontId="4"/>
  </si>
  <si>
    <t>(1) 管理者は常勤専従職員を配置していますか。</t>
    <phoneticPr fontId="5"/>
  </si>
  <si>
    <r>
      <t>(2) 重要事項説明書には以下の事項を記載していますか。</t>
    </r>
    <r>
      <rPr>
        <sz val="9"/>
        <rFont val="ＭＳ 明朝"/>
        <family val="1"/>
        <charset val="128"/>
      </rPr>
      <t>（該当事項にはチェックをしてください）</t>
    </r>
    <rPh sb="4" eb="11">
      <t>ジュウヨウジコウセツメイショ</t>
    </rPh>
    <phoneticPr fontId="5"/>
  </si>
  <si>
    <t>○都要領に定めのある事項</t>
    <rPh sb="1" eb="2">
      <t>ト</t>
    </rPh>
    <phoneticPr fontId="4"/>
  </si>
  <si>
    <t>(2) 所要時間は、介護支援専門員やサービス提供責任者が行う適切なアセスメント及びマネジメントにより、利用者の意向や状態像に従い設定されるべきものであることを踏まえ、訪問介護計画の作成時には硬直的な運用にならないよう十分に留意し、利用者にとって真に必要なサービスが必要に応じて提供されるよう配慮していますか。</t>
    <phoneticPr fontId="4"/>
  </si>
  <si>
    <t>(3) 事業者は、訪問介護員等に、訪問介護を実際に行った時間を記録させるとともに、当該時間が(1)により算出された指定訪問介護を行うのに要する標準的な時間に比べて著しく短時間となっている状態が続く場合には、サービス提供責任者に、介護支援専門員と調整の上、訪問介護計画の見直しを行わせていますか。</t>
    <phoneticPr fontId="4"/>
  </si>
  <si>
    <t>(5) 所要時間が訪問介護費の算定要件を満たさない場合であっても、複数回にわたる訪問介護を一連のサービス行為とみなすことが可能な場合に限り、それぞれの訪問介護の所要時間を合計して１回の訪問介護として算定していますか。</t>
    <rPh sb="25" eb="27">
      <t>バアイ</t>
    </rPh>
    <phoneticPr fontId="4"/>
  </si>
  <si>
    <t>(6) 訪問介護計画に位置付けられた訪問介護の内容が、単なる本人の安否確認や健康チェックであり、それに伴い若干の身体介護又は生活援助を行う場合には、(5)の規定にかかわらず、訪問介護費は算定できません。この場合において算定していませんか。</t>
    <rPh sb="103" eb="105">
      <t>バアイ</t>
    </rPh>
    <rPh sb="109" eb="111">
      <t>サンテイ</t>
    </rPh>
    <phoneticPr fontId="4"/>
  </si>
  <si>
    <t>(7) １人の利用者に対して複数の訪問介護員等が交代して訪問介護を行った場合も、１回の訪問介護としてその合計の所要時間に応じた所定単位数を算定していますか。
※訪問介護員等ごとに複数回の訪問介護として算定することはできません。</t>
    <phoneticPr fontId="4"/>
  </si>
  <si>
    <t>老企第36号
第２の２(4)②</t>
    <phoneticPr fontId="4"/>
  </si>
  <si>
    <t>老企第36号
第２の２(4)④</t>
    <phoneticPr fontId="4"/>
  </si>
  <si>
    <t>老企第36号
第２の２(4)⑤</t>
    <phoneticPr fontId="4"/>
  </si>
  <si>
    <t>老企第36号
第２の２(4)⑥</t>
    <phoneticPr fontId="4"/>
  </si>
  <si>
    <t>老企第36号
第２の２(4)⑦</t>
    <phoneticPr fontId="4"/>
  </si>
  <si>
    <t>告示別表１
注２</t>
    <phoneticPr fontId="5"/>
  </si>
  <si>
    <t>居宅サービス計画上又は訪問介護計画上、訪問介護のサービス開始時刻が加算の対象となる時間帯にある場合に、所定単位数を加算していますか。</t>
    <rPh sb="51" eb="56">
      <t>ショテイタンイスウ</t>
    </rPh>
    <rPh sb="57" eb="59">
      <t>カサン</t>
    </rPh>
    <phoneticPr fontId="5"/>
  </si>
  <si>
    <t>夜間（午後６時から午後10時まで）又は早朝（午前６時から午前８時まで）</t>
    <phoneticPr fontId="4"/>
  </si>
  <si>
    <t>人材要件</t>
    <phoneticPr fontId="4"/>
  </si>
  <si>
    <t>体制要件</t>
    <phoneticPr fontId="4"/>
  </si>
  <si>
    <t>重度要介護者
等対応要件</t>
    <phoneticPr fontId="4"/>
  </si>
  <si>
    <t>重度要介護者等対応要件</t>
    <phoneticPr fontId="4"/>
  </si>
  <si>
    <t>人材要件</t>
    <phoneticPr fontId="4"/>
  </si>
  <si>
    <t>　　　　　　　　体制要件</t>
    <phoneticPr fontId="4"/>
  </si>
  <si>
    <r>
      <t>(1) 訪問介護事業所の所在する建物と</t>
    </r>
    <r>
      <rPr>
        <u/>
        <sz val="11"/>
        <rFont val="ＭＳ 明朝"/>
        <family val="1"/>
        <charset val="128"/>
      </rPr>
      <t>同一の敷地内</t>
    </r>
    <r>
      <rPr>
        <sz val="11"/>
        <rFont val="ＭＳ 明朝"/>
        <family val="1"/>
        <charset val="128"/>
      </rPr>
      <t>若しくは</t>
    </r>
    <r>
      <rPr>
        <u/>
        <sz val="11"/>
        <rFont val="ＭＳ 明朝"/>
        <family val="1"/>
        <charset val="128"/>
      </rPr>
      <t>隣接する敷地内の建物</t>
    </r>
    <r>
      <rPr>
        <sz val="11"/>
        <rFont val="ＭＳ 明朝"/>
        <family val="1"/>
        <charset val="128"/>
      </rPr>
      <t>若しくは訪問介護事業所と</t>
    </r>
    <r>
      <rPr>
        <u/>
        <sz val="11"/>
        <rFont val="ＭＳ 明朝"/>
        <family val="1"/>
        <charset val="128"/>
      </rPr>
      <t>同一の建物</t>
    </r>
    <r>
      <rPr>
        <sz val="11"/>
        <rFont val="ＭＳ 明朝"/>
        <family val="1"/>
        <charset val="128"/>
      </rPr>
      <t>（以下「同一敷地内建物等」）に居住する利用者又は訪問介護事業所における１月当たりの利用者が同一の建物に20人以上居住する建物に居住する利用者に対して、訪問介護を行った場合は、１回につき所定単位数の</t>
    </r>
    <r>
      <rPr>
        <b/>
        <sz val="11"/>
        <rFont val="ＭＳ 明朝"/>
        <family val="1"/>
        <charset val="128"/>
      </rPr>
      <t>100分の90</t>
    </r>
    <r>
      <rPr>
        <sz val="11"/>
        <rFont val="ＭＳ 明朝"/>
        <family val="1"/>
        <charset val="128"/>
      </rPr>
      <t>に相当する単位数を算定していますか。</t>
    </r>
    <rPh sb="78" eb="79">
      <t>マタ</t>
    </rPh>
    <rPh sb="80" eb="84">
      <t>ホウモンカイゴ</t>
    </rPh>
    <rPh sb="84" eb="87">
      <t>ジギョウショ</t>
    </rPh>
    <rPh sb="92" eb="93">
      <t>ツキ</t>
    </rPh>
    <rPh sb="93" eb="94">
      <t>ア</t>
    </rPh>
    <rPh sb="97" eb="100">
      <t>リヨウシャ</t>
    </rPh>
    <rPh sb="109" eb="112">
      <t>ニンイジョウ</t>
    </rPh>
    <rPh sb="116" eb="118">
      <t>タテモノ</t>
    </rPh>
    <rPh sb="119" eb="121">
      <t>キョジュウ</t>
    </rPh>
    <rPh sb="123" eb="126">
      <t>リヨウシャ</t>
    </rPh>
    <rPh sb="127" eb="128">
      <t>タイ</t>
    </rPh>
    <rPh sb="139" eb="141">
      <t>バアイ</t>
    </rPh>
    <phoneticPr fontId="5"/>
  </si>
  <si>
    <t>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入所者生活介護若しくは複合型サービスを受けている間に、訪問介護費は算定できません。この場合において算定していませんか。</t>
    <phoneticPr fontId="4"/>
  </si>
  <si>
    <t>別に厚生労働大臣が定める基準に適合しているものとして、都道府県知事に届け出た指定訪問介護事業所において、別に厚生労働大臣が定める者に対して専門的な認知症ケアを行った場合は、当該基準に掲げる区分に従い、１日につき次に掲げる所定単位数を加算していますか。
ただし、次に掲げるいずれかの加算を算定している場合においては、次に掲げるその他の加算は算定できません。</t>
    <phoneticPr fontId="4"/>
  </si>
  <si>
    <t>(1) 訪問介護員等の員数は、常勤換算方法で2.5人以上配置していますか。</t>
    <phoneticPr fontId="5"/>
  </si>
  <si>
    <t>(1) 常勤の訪問介護員等であって、専ら訪問介護の職務に従事するもののうち、利用者の数が40人又はその端数を増すごとに１人以上配置していますか。</t>
    <phoneticPr fontId="4"/>
  </si>
  <si>
    <t>管理者がサービス提供責任者を兼務することは差し支えない。</t>
    <rPh sb="0" eb="3">
      <t>カンリシャ</t>
    </rPh>
    <rPh sb="8" eb="13">
      <t>テイキョウセキニンシャ</t>
    </rPh>
    <rPh sb="14" eb="16">
      <t>ケンム</t>
    </rPh>
    <rPh sb="21" eb="22">
      <t>サ</t>
    </rPh>
    <rPh sb="23" eb="24">
      <t>ササ</t>
    </rPh>
    <phoneticPr fontId="4"/>
  </si>
  <si>
    <t>非常勤のサービス提供責任者については、事業所における勤務時間が、当該事業所において定められている常勤の訪問介護員等が勤務すべき時間数（32時間を下回る場合は32時間を基本とする。）の2分の1以上に達している者でなければならない。</t>
    <rPh sb="8" eb="13">
      <t>テイキョウセキニンシャ</t>
    </rPh>
    <phoneticPr fontId="4"/>
  </si>
  <si>
    <t>イ</t>
    <phoneticPr fontId="4"/>
  </si>
  <si>
    <t xml:space="preserve"> 「サービス提供責任者の業務に主として従事する者」とは、サービス提供責任者である者が当該事業所の訪問介護員として行ったサービス提供時間が1月あたり30時間以内であること。</t>
    <phoneticPr fontId="4"/>
  </si>
  <si>
    <t xml:space="preserve">ロ </t>
    <phoneticPr fontId="4"/>
  </si>
  <si>
    <t>「サービス提供責任者が行う業務が効率的に行われている」場合とは、都条例においてサービス提供責任者が行う業務として規定されているものについて、省力化・効率化が図られていることが必要であり、例えば以下のような取組が行われていることをいう。</t>
    <phoneticPr fontId="4"/>
  </si>
  <si>
    <t>(3) 常勤のサービス提供責任者を３人以上配置し、かつ、サービス提供責任者の業務に主として従事する者を１名以上配置している事業所において、サービス提供責任者が行う業務が効率的に行われている場合にあっては、事業所に置くべきサービス提供責任者の員数は、利用者の数が50又はその端数を増すごとに１以上とすることができます。利用者の数が50又はその端数を増すごとに１以上としている事業所においては、次の点に留意していますか。</t>
    <rPh sb="186" eb="189">
      <t>ジギョウショ</t>
    </rPh>
    <phoneticPr fontId="4"/>
  </si>
  <si>
    <t>(4) サービス提供責任者は、以下のいずれかに該当していますか。</t>
    <rPh sb="8" eb="13">
      <t>テイキョウセキニンシャ</t>
    </rPh>
    <phoneticPr fontId="4"/>
  </si>
  <si>
    <t>①介護福祉士 ②実務者研修修了者、介護職員基礎研修修了者　③訪問介護員養成研修１級課程修了者　④看護職員（看護師、准看護師、保健師）</t>
    <phoneticPr fontId="5"/>
  </si>
  <si>
    <t>(1) 正当な理由なくサービスの提供を拒んでいませんか。</t>
    <rPh sb="4" eb="6">
      <t>セイトウ</t>
    </rPh>
    <rPh sb="7" eb="9">
      <t>リユウ</t>
    </rPh>
    <rPh sb="16" eb="18">
      <t>テイキョウ</t>
    </rPh>
    <rPh sb="19" eb="20">
      <t>コバ</t>
    </rPh>
    <phoneticPr fontId="5"/>
  </si>
  <si>
    <t>特に、要介護度や所得の多寡を理由にサービスの提供を拒否することはできない。</t>
    <phoneticPr fontId="4"/>
  </si>
  <si>
    <t>※</t>
    <phoneticPr fontId="4"/>
  </si>
  <si>
    <t>(1) 事業所の通常の事業の実施地域等を勘案し、利用申込者に対し自ら必要なサービスを提供することが困難であると認める場合は、利用申込者に係る居宅介護支援事業者への連絡、他の訪問介護事業者等の紹介その他の必要な措置を速やかに講じていますか。</t>
    <rPh sb="34" eb="36">
      <t>ヒツヨウ</t>
    </rPh>
    <rPh sb="86" eb="90">
      <t>ホウモンカイゴ</t>
    </rPh>
    <phoneticPr fontId="5"/>
  </si>
  <si>
    <r>
      <t>(2) 被保険者証に認定審査会意見が記載されている場合には、認定審査会意見に配慮してサービスを提供するよう努めていますか。</t>
    </r>
    <r>
      <rPr>
        <sz val="11"/>
        <color theme="1"/>
        <rFont val="ＭＳ 明朝"/>
        <family val="1"/>
        <charset val="128"/>
      </rPr>
      <t/>
    </r>
    <rPh sb="53" eb="54">
      <t>ツト</t>
    </rPh>
    <phoneticPr fontId="5"/>
  </si>
  <si>
    <t>(1) サービスの提供の開始に際し、要介護認定を受けていない利用申込者については、要介護認定の申請が既に行われているかどうかを確認し、申請が行われていない場合は、利用申込者の意向を踏まえて速やかに当該申請が行われるよう必要な援助を行っていますか。</t>
    <rPh sb="87" eb="89">
      <t>イコウ</t>
    </rPh>
    <phoneticPr fontId="5"/>
  </si>
  <si>
    <t>(1) サービスの提供に当たっては、利用者に係るサービス担当者会議等を通じて、利用者の心身の状況、置かれている環境、他の保健医療サービス又は福祉サービスの利用状況等の把握に努めていますか。</t>
    <rPh sb="49" eb="50">
      <t>オ</t>
    </rPh>
    <rPh sb="55" eb="57">
      <t>カンキョウ</t>
    </rPh>
    <rPh sb="58" eb="59">
      <t>ホカ</t>
    </rPh>
    <rPh sb="77" eb="79">
      <t>リヨウ</t>
    </rPh>
    <rPh sb="79" eb="81">
      <t>ジョウキョウ</t>
    </rPh>
    <rPh sb="81" eb="82">
      <t>トウ</t>
    </rPh>
    <phoneticPr fontId="5"/>
  </si>
  <si>
    <t>(1) サービスの提供に当たっては、居宅介護支援事業者等との密接な連携に努めていますか。</t>
    <rPh sb="27" eb="28">
      <t>トウ</t>
    </rPh>
    <phoneticPr fontId="4"/>
  </si>
  <si>
    <t>(2) サービス提供の終了に際しては、利用者又はその家族に対して適切な指導を行うとともに、利用者に係る居宅介護支援事業者に対する情報の提供及び保健医療サービス又は福祉サービスを提供する者との密接な連携に努めていますか。</t>
    <phoneticPr fontId="4"/>
  </si>
  <si>
    <t>(1) サービス提供の開始に際し、利用申込者が施行規則第64条各号のいずれにも該当しないときは、当該利用申込者又はその家族に対し、居宅サービス計画の作成を居宅介護支援事業者に依頼する旨を区市町村に対して届け出ること等により、指定訪問介護の提供を法定代理受領サービスとして受けることができる旨を説明していますか。また、居宅介護支援事業者に関する情報を提供することその他の法定代理受領サービスを行うために必要な援助を行っていますか。</t>
    <phoneticPr fontId="5"/>
  </si>
  <si>
    <t>(1) 居宅サービス計画が作成されている場合は、当該計画に沿ったサービスを提供していますか。</t>
    <rPh sb="24" eb="26">
      <t>トウガイ</t>
    </rPh>
    <phoneticPr fontId="5"/>
  </si>
  <si>
    <t>(1) 利用者が居宅サービス計画の変更を希望する場合は、当該利用者に係る居宅介護支援事業者への連絡その他の必要な援助を行っていますか。</t>
    <phoneticPr fontId="5"/>
  </si>
  <si>
    <t>(1) 訪問介護員等に身分を証する書類（身分を明らかにする証書や名札等）を携行させ、初回訪問時及び利用者又はその家族から求められたときは、これを提示すべき旨を指導していますか。</t>
    <phoneticPr fontId="5"/>
  </si>
  <si>
    <t>(1) サービスを提供した際には、訪問介護の提供日及び内容、利用者に代わって支払を受ける居宅介護サービス費の額その他必要な事項を、当該利用者の居宅サービス計画を記載した書面又はサービス利用票等に記載していますか。</t>
    <rPh sb="92" eb="94">
      <t>リヨウ</t>
    </rPh>
    <rPh sb="94" eb="95">
      <t>ヒョウ</t>
    </rPh>
    <rPh sb="95" eb="96">
      <t>トウ</t>
    </rPh>
    <phoneticPr fontId="5"/>
  </si>
  <si>
    <t>(2) サービスを提供した際には、サービスの提供日、具体的なサービス内容、利用者の心身の状況その他必要な事項を記録するとともに、利用者からの申出があった場合には、文書の交付その他適切な方法により、当該情報を当該利用者に対して提供していますか。</t>
    <phoneticPr fontId="5"/>
  </si>
  <si>
    <t>(2) 法定代理受領サービスに該当しない訪問介護を提供した際には、利用者から支払を受ける利用料の額と、訪問介護に係る居宅介護サービス費用基準額との間に、不合理な差額が生じないようにしていますか。</t>
    <rPh sb="20" eb="24">
      <t>ホウモンカイゴ</t>
    </rPh>
    <phoneticPr fontId="5"/>
  </si>
  <si>
    <t>(1) 法定代理受領サービスに該当する訪問介護を提供した際には、利用者から利用料の一部として、利用者負担分（訪問介護に係る居宅介護サービス費用基準額から訪問介護事業者に支払われる居宅介護サービス費の額を控除して得た額）の支払を受けていますか。</t>
    <rPh sb="19" eb="21">
      <t>ホウモン</t>
    </rPh>
    <rPh sb="21" eb="23">
      <t>カイゴ</t>
    </rPh>
    <phoneticPr fontId="5"/>
  </si>
  <si>
    <t>(3) 利用者の選定により通常の事業の実施地域以外の地域の居宅において訪問介護を行った場合は、それに要した交通費の額の支払を利用者から受けることができますが、その受領は適切に行っていますか。</t>
    <rPh sb="62" eb="65">
      <t>リヨウシャ</t>
    </rPh>
    <phoneticPr fontId="4"/>
  </si>
  <si>
    <t>(1) 法定代理受領サービスに該当しない訪問介護に係る利用料の支払を受けた場合は、提供した訪問介護の内容、費用の額その他必要と認められる事項を記載したサービス提供証明書を利用者に交付していますか。</t>
    <rPh sb="20" eb="22">
      <t>ホウモン</t>
    </rPh>
    <rPh sb="41" eb="43">
      <t>テイキョウ</t>
    </rPh>
    <rPh sb="50" eb="52">
      <t>ナイヨウ</t>
    </rPh>
    <rPh sb="53" eb="55">
      <t>ヒヨウ</t>
    </rPh>
    <rPh sb="56" eb="57">
      <t>ガク</t>
    </rPh>
    <rPh sb="59" eb="60">
      <t>タ</t>
    </rPh>
    <rPh sb="60" eb="62">
      <t>ヒツヨウ</t>
    </rPh>
    <rPh sb="63" eb="64">
      <t>ミト</t>
    </rPh>
    <rPh sb="68" eb="70">
      <t>ジコウ</t>
    </rPh>
    <rPh sb="71" eb="73">
      <t>キサイ</t>
    </rPh>
    <phoneticPr fontId="5"/>
  </si>
  <si>
    <t>(2) 事業者は、提供するサービスの質の評価を行い、常にその改善を図っていますか。</t>
    <rPh sb="4" eb="7">
      <t>ジギョウシャ</t>
    </rPh>
    <phoneticPr fontId="5"/>
  </si>
  <si>
    <t>(1) サービスの提供にあたっては、訪問介護計画に基づき、利用者が日常生活を営むのに必要な援助を行っていますか。また、利用者又はその家族に対し、指定訪問介護の提供方法等について説明を行っていますか。</t>
    <rPh sb="9" eb="11">
      <t>テイキョウ</t>
    </rPh>
    <rPh sb="18" eb="20">
      <t>ホウモン</t>
    </rPh>
    <rPh sb="20" eb="22">
      <t>カイゴ</t>
    </rPh>
    <rPh sb="22" eb="24">
      <t>ケイカク</t>
    </rPh>
    <rPh sb="25" eb="26">
      <t>モト</t>
    </rPh>
    <rPh sb="29" eb="32">
      <t>リヨウシャ</t>
    </rPh>
    <rPh sb="33" eb="35">
      <t>ニチジョウ</t>
    </rPh>
    <rPh sb="35" eb="37">
      <t>セイカツ</t>
    </rPh>
    <rPh sb="38" eb="39">
      <t>イトナ</t>
    </rPh>
    <rPh sb="42" eb="44">
      <t>ヒツヨウ</t>
    </rPh>
    <rPh sb="45" eb="47">
      <t>エンジョ</t>
    </rPh>
    <rPh sb="48" eb="49">
      <t>オコナ</t>
    </rPh>
    <rPh sb="72" eb="74">
      <t>シテイ</t>
    </rPh>
    <rPh sb="74" eb="76">
      <t>ホウモン</t>
    </rPh>
    <rPh sb="76" eb="78">
      <t>カイゴ</t>
    </rPh>
    <phoneticPr fontId="5"/>
  </si>
  <si>
    <t>訪問介護計画の作成後に居宅サービス計画が作成された場合は、当該訪問介護計画が居宅サービス計画に沿ったものであるか確認し、必要に応じて変更するものとする。</t>
    <phoneticPr fontId="4"/>
  </si>
  <si>
    <t>(1)-1 サービス提供責任者は、利用者の日常生活全般の状況及び希望を踏まえて、訪問介護の目標、当該目標を達成するための具体的なサービスの内容等を記載した訪問介護計画を作成していますか。</t>
    <rPh sb="17" eb="20">
      <t>リヨウシャ</t>
    </rPh>
    <rPh sb="21" eb="23">
      <t>ニチジョウ</t>
    </rPh>
    <rPh sb="23" eb="25">
      <t>セイカツ</t>
    </rPh>
    <rPh sb="25" eb="27">
      <t>ゼンパン</t>
    </rPh>
    <rPh sb="28" eb="30">
      <t>ジョウキョウ</t>
    </rPh>
    <rPh sb="30" eb="31">
      <t>オヨ</t>
    </rPh>
    <rPh sb="32" eb="34">
      <t>キボウ</t>
    </rPh>
    <rPh sb="35" eb="36">
      <t>フ</t>
    </rPh>
    <phoneticPr fontId="5"/>
  </si>
  <si>
    <t>(1)-2 訪問介護計画は、既に居宅サービス計画が作成されている場合は、当該計画の内容に沿って作成していますか。</t>
    <phoneticPr fontId="4"/>
  </si>
  <si>
    <t>(5) サービス提供責任者は、他の訪問介護員等の行うサービスが訪問介護計画に沿って実施されているかについて把握するとともに、助言、指導等必要な管理を行っていますか。</t>
    <rPh sb="8" eb="10">
      <t>テイキョウ</t>
    </rPh>
    <rPh sb="10" eb="13">
      <t>セキニンシャ</t>
    </rPh>
    <rPh sb="15" eb="16">
      <t>ホカ</t>
    </rPh>
    <rPh sb="17" eb="19">
      <t>ホウモン</t>
    </rPh>
    <rPh sb="19" eb="21">
      <t>カイゴ</t>
    </rPh>
    <rPh sb="21" eb="22">
      <t>イン</t>
    </rPh>
    <rPh sb="22" eb="23">
      <t>トウ</t>
    </rPh>
    <rPh sb="24" eb="25">
      <t>オコナ</t>
    </rPh>
    <rPh sb="31" eb="33">
      <t>ホウモン</t>
    </rPh>
    <rPh sb="33" eb="35">
      <t>カイゴ</t>
    </rPh>
    <rPh sb="35" eb="37">
      <t>ケイカク</t>
    </rPh>
    <rPh sb="38" eb="39">
      <t>ソ</t>
    </rPh>
    <rPh sb="41" eb="43">
      <t>ジッシ</t>
    </rPh>
    <rPh sb="53" eb="55">
      <t>ハアク</t>
    </rPh>
    <rPh sb="62" eb="64">
      <t>ジョゲン</t>
    </rPh>
    <rPh sb="65" eb="67">
      <t>シドウ</t>
    </rPh>
    <rPh sb="67" eb="68">
      <t>トウ</t>
    </rPh>
    <rPh sb="68" eb="70">
      <t>ヒツヨウ</t>
    </rPh>
    <rPh sb="71" eb="73">
      <t>カンリ</t>
    </rPh>
    <rPh sb="74" eb="75">
      <t>オコナ</t>
    </rPh>
    <phoneticPr fontId="5"/>
  </si>
  <si>
    <t>(1) 訪問介護員等に、その同居の家族である利用者に対する訪問介護の提供をさせてはいませんか。</t>
    <rPh sb="4" eb="6">
      <t>ホウモン</t>
    </rPh>
    <rPh sb="6" eb="8">
      <t>カイゴ</t>
    </rPh>
    <rPh sb="8" eb="9">
      <t>イン</t>
    </rPh>
    <rPh sb="9" eb="10">
      <t>トウ</t>
    </rPh>
    <rPh sb="14" eb="16">
      <t>ドウキョ</t>
    </rPh>
    <rPh sb="17" eb="19">
      <t>カゾク</t>
    </rPh>
    <rPh sb="22" eb="25">
      <t>リヨウシャ</t>
    </rPh>
    <rPh sb="26" eb="27">
      <t>タイ</t>
    </rPh>
    <rPh sb="29" eb="31">
      <t>ホウモン</t>
    </rPh>
    <rPh sb="31" eb="33">
      <t>カイゴ</t>
    </rPh>
    <rPh sb="34" eb="36">
      <t>テイキョウ</t>
    </rPh>
    <phoneticPr fontId="5"/>
  </si>
  <si>
    <t>(1) 訪問介護の事業の運営に当たっては、入浴、排せつ、食事等の介護又は調理、洗濯、掃除等の家事を常に総合的に提供するものとし、介護等のうち特定の援助に偏っていませんか。</t>
    <phoneticPr fontId="5"/>
  </si>
  <si>
    <t xml:space="preserve">(1) 利用者に対し適切なサービスを提供できるよう、事業所ごとに、訪問介護員等の勤務の体制を定めていますか。 </t>
    <rPh sb="33" eb="35">
      <t>ホウモン</t>
    </rPh>
    <rPh sb="35" eb="37">
      <t>カイゴ</t>
    </rPh>
    <rPh sb="37" eb="38">
      <t>イン</t>
    </rPh>
    <rPh sb="38" eb="39">
      <t>トウ</t>
    </rPh>
    <rPh sb="40" eb="42">
      <t>キンム</t>
    </rPh>
    <rPh sb="43" eb="45">
      <t>タイセイ</t>
    </rPh>
    <rPh sb="46" eb="47">
      <t>サダ</t>
    </rPh>
    <phoneticPr fontId="5"/>
  </si>
  <si>
    <t>(4) 訪問介護員等の資質の向上のために、その研修の機会を確保していますか。</t>
    <phoneticPr fontId="5"/>
  </si>
  <si>
    <t>ハラスメント防止のために講ずべき措置の具体的内容及び事業主が講じることが望ましい取組は、以下のとおりです。
ア　講ずべき措置の具体的内容
　・方針を明確化し、従業者に周知・啓発すること
　・相談・苦情に応じるための体制を整備すること
　　（担当者を定めることや相談窓口の整備）
イ　事業主が講じることが望ましい取組
　・相談・苦情に対応するために必要な体制の整備
　・被害者への配慮のための取組
　　（相談を受ける、行為者に対して１人で対応させない等）
　・被害防止のための取組
　　（マニュアル作成や研修の実施等）</t>
    <phoneticPr fontId="4"/>
  </si>
  <si>
    <t>(5) 適切な訪問介護の提供を確保する観点から、職場におけるハラスメント防止のために雇用管理上の措置を行っていますか。
 ※中小企業は令和４年４月１日から義務化</t>
    <rPh sb="4" eb="6">
      <t>テキセツ</t>
    </rPh>
    <rPh sb="7" eb="11">
      <t>ホウモンカイゴ</t>
    </rPh>
    <rPh sb="12" eb="14">
      <t>テイキョウ</t>
    </rPh>
    <rPh sb="15" eb="17">
      <t>カクホ</t>
    </rPh>
    <rPh sb="19" eb="21">
      <t>カンテン</t>
    </rPh>
    <rPh sb="62" eb="64">
      <t>チュウショウ</t>
    </rPh>
    <rPh sb="64" eb="66">
      <t>キギョウ</t>
    </rPh>
    <rPh sb="67" eb="69">
      <t>レイワ</t>
    </rPh>
    <rPh sb="70" eb="71">
      <t>ネン</t>
    </rPh>
    <rPh sb="72" eb="73">
      <t>ガツ</t>
    </rPh>
    <rPh sb="74" eb="75">
      <t>ニチ</t>
    </rPh>
    <rPh sb="77" eb="80">
      <t>ギムカ</t>
    </rPh>
    <phoneticPr fontId="4"/>
  </si>
  <si>
    <t>◎５．業務継続計画の策定等</t>
    <rPh sb="3" eb="9">
      <t>ギョウムケイゾクケイカク</t>
    </rPh>
    <rPh sb="10" eb="12">
      <t>サクテイ</t>
    </rPh>
    <rPh sb="12" eb="13">
      <t>トウ</t>
    </rPh>
    <phoneticPr fontId="4"/>
  </si>
  <si>
    <t>(1) 感染症や非常災害の発生時において、利用者に対する訪問介護の提供を継続的に行い、及び非常時の体制で早期の業務再開を図るための計画（以下「業務継続計画」）を策定し、当該業務継続計画に従い必要な措置を講じていますか。</t>
    <rPh sb="4" eb="7">
      <t>カンセンショウ</t>
    </rPh>
    <rPh sb="8" eb="10">
      <t>ヒジョウ</t>
    </rPh>
    <rPh sb="10" eb="12">
      <t>サイガイ</t>
    </rPh>
    <rPh sb="13" eb="15">
      <t>ハッセイ</t>
    </rPh>
    <rPh sb="15" eb="16">
      <t>ジ</t>
    </rPh>
    <rPh sb="21" eb="24">
      <t>リヨウシャ</t>
    </rPh>
    <rPh sb="25" eb="26">
      <t>タイ</t>
    </rPh>
    <rPh sb="68" eb="70">
      <t>イカ</t>
    </rPh>
    <phoneticPr fontId="4"/>
  </si>
  <si>
    <t>(2) 業務継続計画には、以下の項目等が記載されていますか。</t>
    <phoneticPr fontId="4"/>
  </si>
  <si>
    <t>(3) 感染症及び災害に係る業務継続計画の具体的内容を従業者に共有・理解させるため、定期的（年１回以上）に研修を開催していますか。（また、新規採用時には別に研修を実施していますか。）また、研修の実施内容について記録していますか。</t>
    <phoneticPr fontId="4"/>
  </si>
  <si>
    <t>なお、(3)及び(4)感染症の業務継続計画に係る研修・訓練については、感染症の予防及びまん延の防止のための研修・訓練と一体的に実施することもできる。</t>
    <rPh sb="6" eb="7">
      <t>オヨ</t>
    </rPh>
    <rPh sb="27" eb="29">
      <t>クンレン</t>
    </rPh>
    <rPh sb="56" eb="58">
      <t>クンレン</t>
    </rPh>
    <phoneticPr fontId="4"/>
  </si>
  <si>
    <t>(4) 感染症や災害が発生した場合において迅速に行動できるよう、業務継続計画に基づき、事業所内の役割分担の確認、感染症や災害が発生した場合に実践するケアの訓練（シミュレーション）等を定期的（年１回以上）に実施していますか。</t>
    <phoneticPr fontId="4"/>
  </si>
  <si>
    <t>(5) 定期的に業務継続計画の見直しを行い、必要に応じて業務継続計画の変更を行っていますか。</t>
    <phoneticPr fontId="4"/>
  </si>
  <si>
    <t>(1) 訪問介護員等の清潔の保持及び健康状態について、必要な管理を行っていますか。</t>
    <phoneticPr fontId="5"/>
  </si>
  <si>
    <t>(2) 事業所の設備及び備品等について、衛生的な管理に努めていますか。特に、訪問介護員等が感染源となることを予防し、また訪問介護員等を感染の危険から守るため、使い捨ての手袋等感染を予防するための備品等を備えるなど対策を講じていますか。</t>
    <rPh sb="4" eb="7">
      <t>ジギョウショ</t>
    </rPh>
    <rPh sb="27" eb="28">
      <t>ツト</t>
    </rPh>
    <phoneticPr fontId="5"/>
  </si>
  <si>
    <t>◎(3) 感染症の予防及びまん延の防止のため、対策を検討する感染対策委員会を６月に１回以上定期的に（感染症が流行する時期については随時）開催していますか。その際、構成メンバーの責任及び役割分担を明確にし、専任で感染対策を担当する者（感染対策担当者）を決めていますか。</t>
    <phoneticPr fontId="4"/>
  </si>
  <si>
    <t>◎(4) 平常時の対策及び発生時の対応を規定した「感染症の予防及びまん延の防止のための指針」を策定していますか。</t>
    <rPh sb="5" eb="7">
      <t>ヘイジョウ</t>
    </rPh>
    <rPh sb="7" eb="8">
      <t>ジ</t>
    </rPh>
    <rPh sb="9" eb="11">
      <t>タイサク</t>
    </rPh>
    <rPh sb="11" eb="12">
      <t>オヨ</t>
    </rPh>
    <rPh sb="13" eb="15">
      <t>ハッセイ</t>
    </rPh>
    <rPh sb="15" eb="16">
      <t>ジ</t>
    </rPh>
    <rPh sb="17" eb="19">
      <t>タイオウ</t>
    </rPh>
    <rPh sb="20" eb="22">
      <t>キテイ</t>
    </rPh>
    <rPh sb="25" eb="28">
      <t>カンセンショウ</t>
    </rPh>
    <rPh sb="29" eb="31">
      <t>ヨボウ</t>
    </rPh>
    <rPh sb="31" eb="32">
      <t>オヨ</t>
    </rPh>
    <rPh sb="35" eb="36">
      <t>エン</t>
    </rPh>
    <rPh sb="37" eb="39">
      <t>ボウシ</t>
    </rPh>
    <rPh sb="43" eb="45">
      <t>シシン</t>
    </rPh>
    <rPh sb="47" eb="49">
      <t>サクテイ</t>
    </rPh>
    <phoneticPr fontId="4"/>
  </si>
  <si>
    <t>(1) 事業所の見やすい場所に、運営規程の概要、訪問介護員等の勤務体制その他の利用申込者のサービスの選択に資すると認められる重要事項を掲示していますか。</t>
    <rPh sb="24" eb="28">
      <t>ホウモンカイゴ</t>
    </rPh>
    <rPh sb="28" eb="29">
      <t>イン</t>
    </rPh>
    <rPh sb="29" eb="30">
      <t>トウ</t>
    </rPh>
    <rPh sb="31" eb="33">
      <t>キンム</t>
    </rPh>
    <rPh sb="33" eb="35">
      <t>タイセイ</t>
    </rPh>
    <phoneticPr fontId="5"/>
  </si>
  <si>
    <t>重要事項を記載したファイル等を介護サービスの利用申込者、利用者又はその家族等が自由に閲覧可能な形で事業所内に備え付けることで掲示に代えることができる。</t>
    <rPh sb="0" eb="2">
      <t>ジュウヨウ</t>
    </rPh>
    <rPh sb="2" eb="4">
      <t>ジコウ</t>
    </rPh>
    <rPh sb="5" eb="7">
      <t>キサイ</t>
    </rPh>
    <rPh sb="13" eb="14">
      <t>トウ</t>
    </rPh>
    <rPh sb="15" eb="17">
      <t>カイゴ</t>
    </rPh>
    <rPh sb="22" eb="24">
      <t>リヨウ</t>
    </rPh>
    <rPh sb="24" eb="26">
      <t>モウシコミ</t>
    </rPh>
    <rPh sb="26" eb="27">
      <t>シャ</t>
    </rPh>
    <rPh sb="28" eb="31">
      <t>リヨウシャ</t>
    </rPh>
    <rPh sb="31" eb="32">
      <t>マタ</t>
    </rPh>
    <rPh sb="35" eb="37">
      <t>カゾク</t>
    </rPh>
    <rPh sb="37" eb="38">
      <t>トウ</t>
    </rPh>
    <rPh sb="39" eb="41">
      <t>ジユウ</t>
    </rPh>
    <rPh sb="42" eb="44">
      <t>エツラン</t>
    </rPh>
    <rPh sb="44" eb="46">
      <t>カノウ</t>
    </rPh>
    <rPh sb="47" eb="48">
      <t>カタチ</t>
    </rPh>
    <rPh sb="49" eb="52">
      <t>ジギョウショ</t>
    </rPh>
    <rPh sb="52" eb="53">
      <t>ナイ</t>
    </rPh>
    <rPh sb="54" eb="55">
      <t>ソナ</t>
    </rPh>
    <rPh sb="56" eb="57">
      <t>ツ</t>
    </rPh>
    <rPh sb="62" eb="64">
      <t>ケイジ</t>
    </rPh>
    <rPh sb="65" eb="66">
      <t>カ</t>
    </rPh>
    <phoneticPr fontId="4"/>
  </si>
  <si>
    <t>(2) 従業者であった者が、正当な理由なく、その業務上知り得た利用者又はその家族の秘密を漏らすことがないよう、必要な措置を講じていますか。</t>
    <phoneticPr fontId="4"/>
  </si>
  <si>
    <t>(3) サービス担当者会議等において、利用者の個人情報を用いる場合は利用者の同意を、利用者の家族の個人情報を用いる場合は当該家族の同意を、あらかじめ文書により得ていますか。</t>
    <phoneticPr fontId="5"/>
  </si>
  <si>
    <t>(1) 事業所について広告をする場合においては、その内容が虚偽又は誇大なものとなっていませんか。</t>
    <phoneticPr fontId="5"/>
  </si>
  <si>
    <t>(1) 居宅サービス計画の作成又は変更に関し、居宅介護支援事業所の介護支援専門員又は居宅要介護被保険者に対して、利用者に必要のないサービスを位置付けるよう求めることその他不当な働きかけを行っていませんか。</t>
    <rPh sb="72" eb="73">
      <t>ツ</t>
    </rPh>
    <phoneticPr fontId="4"/>
  </si>
  <si>
    <t>(1) 居宅介護支援事業者又はその従業者に対して、利用者に特定の事業者によるサービスを利用させることの対償として、金品その他の財産上の利益を供与していませんか。</t>
    <phoneticPr fontId="5"/>
  </si>
  <si>
    <t>(1) 利用者及びその家族からのサービスに関する苦情に迅速かつ適切に対応するために、窓口の設置その他の必要な措置を講じていますか。</t>
    <rPh sb="21" eb="22">
      <t>カン</t>
    </rPh>
    <rPh sb="49" eb="50">
      <t>タ</t>
    </rPh>
    <phoneticPr fontId="5"/>
  </si>
  <si>
    <t>(2) (1) の苦情を受け付けた場合には、当該苦情の内容等を記録していますか。</t>
    <phoneticPr fontId="4"/>
  </si>
  <si>
    <t>(3) 提供したサービスに関し、区市町村が行う文書その他の物件の提出若しくは提示の求め又は当該区市町村の職員からの質問若しくは照会に応じていますか。また、利用者からの苦情に関して区市町村が行う調査に協力し、指導又は助言を受けた場合は、当該指導又は助言に従って必要な改善を行っていますか。</t>
    <rPh sb="77" eb="80">
      <t>リヨウシャ</t>
    </rPh>
    <rPh sb="83" eb="85">
      <t>クジョウ</t>
    </rPh>
    <rPh sb="86" eb="87">
      <t>カン</t>
    </rPh>
    <rPh sb="94" eb="95">
      <t>オコナ</t>
    </rPh>
    <phoneticPr fontId="4"/>
  </si>
  <si>
    <t>① 苦情がサービスの質の向上を図る上での重要な情報であるとの認識に立ち、苦情の内容を踏まえ、サービスの質の向上に向けた取組を自ら行っていますか。</t>
    <phoneticPr fontId="4"/>
  </si>
  <si>
    <t>(4) 提供したサービスに関する利用者からの苦情に関して、国民健康保険団体連合会（以下、「国保連」）が行う調査に協力するとともに、国保連から指導又は助言を受けた場合は、当該指導又は助言に従って必要な改善を行っていますか。</t>
    <phoneticPr fontId="4"/>
  </si>
  <si>
    <t>(1) 事業の運営に当たっては、区市町村が実施する社会福祉に関する事業に協力するよう努めていますか。</t>
    <rPh sb="4" eb="6">
      <t>ジギョウ</t>
    </rPh>
    <rPh sb="7" eb="9">
      <t>ウンエイ</t>
    </rPh>
    <rPh sb="10" eb="11">
      <t>ア</t>
    </rPh>
    <rPh sb="16" eb="20">
      <t>クシチョウソン</t>
    </rPh>
    <rPh sb="21" eb="23">
      <t>ジッシ</t>
    </rPh>
    <rPh sb="25" eb="27">
      <t>シャカイ</t>
    </rPh>
    <rPh sb="27" eb="29">
      <t>フクシ</t>
    </rPh>
    <rPh sb="30" eb="31">
      <t>カン</t>
    </rPh>
    <rPh sb="33" eb="35">
      <t>ジギョウ</t>
    </rPh>
    <rPh sb="36" eb="38">
      <t>キョウリョク</t>
    </rPh>
    <rPh sb="42" eb="43">
      <t>ツト</t>
    </rPh>
    <phoneticPr fontId="5"/>
  </si>
  <si>
    <t>(2) 事業所の所在する建物と同一の建物に居住する利用者に対してサービスを提供する場合には、当該建物に居住する利用者以外の者に対してもサービスの提供を行うよう努めていますか。</t>
    <rPh sb="4" eb="7">
      <t>ジギョウショ</t>
    </rPh>
    <rPh sb="8" eb="10">
      <t>ショザイ</t>
    </rPh>
    <rPh sb="12" eb="14">
      <t>タテモノ</t>
    </rPh>
    <rPh sb="15" eb="17">
      <t>ドウイツ</t>
    </rPh>
    <rPh sb="18" eb="20">
      <t>タテモノ</t>
    </rPh>
    <rPh sb="21" eb="23">
      <t>キョジュウ</t>
    </rPh>
    <rPh sb="25" eb="28">
      <t>リヨウシャ</t>
    </rPh>
    <rPh sb="29" eb="30">
      <t>タイ</t>
    </rPh>
    <rPh sb="37" eb="39">
      <t>テイキョウ</t>
    </rPh>
    <rPh sb="41" eb="43">
      <t>バアイ</t>
    </rPh>
    <rPh sb="46" eb="48">
      <t>トウガイ</t>
    </rPh>
    <rPh sb="48" eb="50">
      <t>タテモノ</t>
    </rPh>
    <rPh sb="51" eb="53">
      <t>キョジュウ</t>
    </rPh>
    <rPh sb="55" eb="58">
      <t>リヨウシャ</t>
    </rPh>
    <rPh sb="58" eb="60">
      <t>イガイ</t>
    </rPh>
    <rPh sb="61" eb="62">
      <t>モノ</t>
    </rPh>
    <rPh sb="63" eb="64">
      <t>タイ</t>
    </rPh>
    <rPh sb="72" eb="74">
      <t>テイキョウ</t>
    </rPh>
    <rPh sb="75" eb="76">
      <t>オコナ</t>
    </rPh>
    <rPh sb="79" eb="80">
      <t>ツト</t>
    </rPh>
    <phoneticPr fontId="4"/>
  </si>
  <si>
    <t>(1) 利用者に対する訪問介護の提供により事故が発生した場合は、速やかに区市町村、当該利用者の家族、当該利用者に係る居宅介護支援事業者等に連絡を行うとともに、当該事故の状況及び処置についての記録その他必要な措置を講じていますか。</t>
    <rPh sb="11" eb="15">
      <t>ホウモンカイゴ</t>
    </rPh>
    <rPh sb="32" eb="33">
      <t>スミ</t>
    </rPh>
    <phoneticPr fontId="5"/>
  </si>
  <si>
    <t>(2) 利用者に対する訪問介護の提供により賠償すべき事故が発生した場合は、速やかに損害賠償を行っていますか。</t>
    <phoneticPr fontId="5"/>
  </si>
  <si>
    <t>◎35.虐待の防止</t>
    <rPh sb="4" eb="6">
      <t>ギャクタイ</t>
    </rPh>
    <rPh sb="7" eb="9">
      <t>ボウシ</t>
    </rPh>
    <phoneticPr fontId="4"/>
  </si>
  <si>
    <t>事業者は、虐待の発生及び再発を防止するため、以下の措置を講じていますか。</t>
    <rPh sb="0" eb="3">
      <t>ジギョウシャ</t>
    </rPh>
    <rPh sb="5" eb="7">
      <t>ギャクタイ</t>
    </rPh>
    <rPh sb="8" eb="10">
      <t>ハッセイ</t>
    </rPh>
    <rPh sb="10" eb="11">
      <t>オヨ</t>
    </rPh>
    <rPh sb="12" eb="14">
      <t>サイハツ</t>
    </rPh>
    <rPh sb="15" eb="17">
      <t>ボウシ</t>
    </rPh>
    <rPh sb="22" eb="24">
      <t>イカ</t>
    </rPh>
    <rPh sb="25" eb="27">
      <t>ソチ</t>
    </rPh>
    <rPh sb="28" eb="29">
      <t>コウ</t>
    </rPh>
    <phoneticPr fontId="4"/>
  </si>
  <si>
    <t>(2) 虐待の防止のための指針を整備していますか。</t>
    <rPh sb="4" eb="6">
      <t>ギャクタイ</t>
    </rPh>
    <rPh sb="7" eb="9">
      <t>ボウシ</t>
    </rPh>
    <rPh sb="13" eb="15">
      <t>シシン</t>
    </rPh>
    <rPh sb="16" eb="18">
      <t>セイビ</t>
    </rPh>
    <phoneticPr fontId="4"/>
  </si>
  <si>
    <t>「虐待の防止のための指針」には、次のような項目を盛り込んでください。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phoneticPr fontId="4"/>
  </si>
  <si>
    <t>(3) 虐待等の防止に関する基礎的内容等の適切な知識を普及・啓発とともに虐待の防止の徹底を行うため「虐待の防止のための従業者に対する研修」を行っていますか。</t>
    <rPh sb="4" eb="6">
      <t>ギャクタイ</t>
    </rPh>
    <rPh sb="6" eb="7">
      <t>トウ</t>
    </rPh>
    <rPh sb="8" eb="10">
      <t>ボウシ</t>
    </rPh>
    <rPh sb="11" eb="12">
      <t>カン</t>
    </rPh>
    <rPh sb="14" eb="17">
      <t>キソテキ</t>
    </rPh>
    <rPh sb="17" eb="19">
      <t>ナイヨウ</t>
    </rPh>
    <rPh sb="19" eb="20">
      <t>トウ</t>
    </rPh>
    <rPh sb="21" eb="23">
      <t>テキセツ</t>
    </rPh>
    <rPh sb="24" eb="26">
      <t>チシキ</t>
    </rPh>
    <rPh sb="27" eb="29">
      <t>フキュウ</t>
    </rPh>
    <rPh sb="30" eb="32">
      <t>ケイハツ</t>
    </rPh>
    <rPh sb="36" eb="38">
      <t>ギャクタイ</t>
    </rPh>
    <rPh sb="39" eb="41">
      <t>ボウシ</t>
    </rPh>
    <rPh sb="42" eb="44">
      <t>テッテイ</t>
    </rPh>
    <rPh sb="45" eb="46">
      <t>オコナ</t>
    </rPh>
    <rPh sb="50" eb="52">
      <t>ギャクタイ</t>
    </rPh>
    <rPh sb="53" eb="55">
      <t>ボウシ</t>
    </rPh>
    <rPh sb="59" eb="62">
      <t>ジュウギョウシャ</t>
    </rPh>
    <rPh sb="63" eb="64">
      <t>タイ</t>
    </rPh>
    <rPh sb="66" eb="68">
      <t>ケンシュウ</t>
    </rPh>
    <rPh sb="70" eb="71">
      <t>オコナ</t>
    </rPh>
    <phoneticPr fontId="4"/>
  </si>
  <si>
    <t>(4) (1)～(3)に掲げる措置を適切に実施するため、専任の担当者を置いていますか。</t>
    <rPh sb="12" eb="13">
      <t>カカ</t>
    </rPh>
    <rPh sb="15" eb="17">
      <t>ソチ</t>
    </rPh>
    <rPh sb="18" eb="20">
      <t>テキセツ</t>
    </rPh>
    <rPh sb="21" eb="23">
      <t>ジッシ</t>
    </rPh>
    <rPh sb="28" eb="30">
      <t>センニン</t>
    </rPh>
    <rPh sb="31" eb="34">
      <t>タントウシャ</t>
    </rPh>
    <rPh sb="35" eb="36">
      <t>オ</t>
    </rPh>
    <phoneticPr fontId="4"/>
  </si>
  <si>
    <t>(1) 事業所において経理を区分するとともに、訪問介護の事業の会計とその他の事業の会計とを区分していますか。</t>
    <rPh sb="4" eb="7">
      <t>ジギョウショ</t>
    </rPh>
    <rPh sb="11" eb="13">
      <t>ケイリ</t>
    </rPh>
    <rPh sb="14" eb="16">
      <t>クブン</t>
    </rPh>
    <rPh sb="23" eb="27">
      <t>ホウモンカイゴ</t>
    </rPh>
    <rPh sb="28" eb="30">
      <t>ジギョウ</t>
    </rPh>
    <rPh sb="31" eb="33">
      <t>カイケイ</t>
    </rPh>
    <rPh sb="36" eb="37">
      <t>タ</t>
    </rPh>
    <rPh sb="38" eb="40">
      <t>ジギョウ</t>
    </rPh>
    <rPh sb="41" eb="43">
      <t>カイケイ</t>
    </rPh>
    <rPh sb="45" eb="47">
      <t>クブン</t>
    </rPh>
    <phoneticPr fontId="5"/>
  </si>
  <si>
    <r>
      <t>(2) 利用者に対する訪問介護の提供に関する次に掲げる記録を整備し、契約終了の日から２年間保存していますか。</t>
    </r>
    <r>
      <rPr>
        <sz val="9"/>
        <rFont val="ＭＳ 明朝"/>
        <family val="1"/>
        <charset val="128"/>
      </rPr>
      <t>（該当事項にチェックをしてください。）</t>
    </r>
    <rPh sb="4" eb="7">
      <t>リヨウシャ</t>
    </rPh>
    <rPh sb="8" eb="9">
      <t>タイ</t>
    </rPh>
    <rPh sb="11" eb="13">
      <t>ホウモン</t>
    </rPh>
    <rPh sb="13" eb="15">
      <t>カイゴ</t>
    </rPh>
    <rPh sb="16" eb="18">
      <t>テイキョウ</t>
    </rPh>
    <rPh sb="19" eb="20">
      <t>カン</t>
    </rPh>
    <rPh sb="22" eb="23">
      <t>ツギ</t>
    </rPh>
    <rPh sb="24" eb="25">
      <t>カカ</t>
    </rPh>
    <rPh sb="27" eb="29">
      <t>キロク</t>
    </rPh>
    <rPh sb="30" eb="32">
      <t>セイビ</t>
    </rPh>
    <rPh sb="34" eb="36">
      <t>ケイヤク</t>
    </rPh>
    <rPh sb="36" eb="38">
      <t>シュウリョウ</t>
    </rPh>
    <rPh sb="39" eb="40">
      <t>ヒ</t>
    </rPh>
    <rPh sb="43" eb="45">
      <t>ネンカン</t>
    </rPh>
    <rPh sb="45" eb="47">
      <t>ホゾン</t>
    </rPh>
    <rPh sb="55" eb="57">
      <t>ガイトウ</t>
    </rPh>
    <rPh sb="57" eb="59">
      <t>ジコウ</t>
    </rPh>
    <phoneticPr fontId="5"/>
  </si>
  <si>
    <t>当該担当者としては、(1)の虐待防止検討委員会の責任者と同一の従業者が務めることが望ましい。</t>
    <phoneticPr fontId="4"/>
  </si>
  <si>
    <t>(1) 虐待の防止に係る対策を検討するための委員会（「虐待防止検討委員会」）を定期的に開催するとともに、その結果について、訪問介護員等に十分に周知していますか。</t>
    <rPh sb="4" eb="6">
      <t>ギャクタイ</t>
    </rPh>
    <rPh sb="7" eb="9">
      <t>ボウシ</t>
    </rPh>
    <rPh sb="10" eb="11">
      <t>カカワ</t>
    </rPh>
    <rPh sb="12" eb="14">
      <t>タイサク</t>
    </rPh>
    <rPh sb="15" eb="17">
      <t>ケントウ</t>
    </rPh>
    <rPh sb="22" eb="25">
      <t>イインカイ</t>
    </rPh>
    <rPh sb="39" eb="42">
      <t>テイキテキ</t>
    </rPh>
    <rPh sb="43" eb="45">
      <t>カイサイ</t>
    </rPh>
    <rPh sb="54" eb="56">
      <t>ケッカ</t>
    </rPh>
    <rPh sb="61" eb="67">
      <t>ホウモンカイゴイントウ</t>
    </rPh>
    <rPh sb="68" eb="70">
      <t>ジュウブン</t>
    </rPh>
    <rPh sb="71" eb="73">
      <t>シュウチ</t>
    </rPh>
    <phoneticPr fontId="4"/>
  </si>
  <si>
    <r>
      <t xml:space="preserve">採用年月日
</t>
    </r>
    <r>
      <rPr>
        <sz val="11"/>
        <rFont val="ＭＳ Ｐゴシック"/>
        <family val="3"/>
        <charset val="128"/>
        <scheme val="minor"/>
      </rPr>
      <t>（現事業所の採用日
又は異動年月日）</t>
    </r>
    <rPh sb="0" eb="2">
      <t>サイヨウ</t>
    </rPh>
    <rPh sb="2" eb="5">
      <t>ネンガッピ</t>
    </rPh>
    <rPh sb="14" eb="15">
      <t>ヒ</t>
    </rPh>
    <phoneticPr fontId="4"/>
  </si>
  <si>
    <r>
      <t>※指導日の</t>
    </r>
    <r>
      <rPr>
        <sz val="11"/>
        <color rgb="FFFF0000"/>
        <rFont val="ＭＳ Ｐゴシック"/>
        <family val="3"/>
        <charset val="128"/>
        <scheme val="minor"/>
      </rPr>
      <t>前々月</t>
    </r>
    <r>
      <rPr>
        <sz val="11"/>
        <rFont val="ＭＳ Ｐゴシック"/>
        <family val="3"/>
        <charset val="128"/>
        <scheme val="minor"/>
      </rPr>
      <t>の勤務実績について、全職員を記載してください。</t>
    </r>
    <phoneticPr fontId="4"/>
  </si>
  <si>
    <r>
      <t>※１　勤務形態の区分</t>
    </r>
    <r>
      <rPr>
        <sz val="11"/>
        <rFont val="ＭＳ Ｐゴシック"/>
        <family val="3"/>
        <charset val="128"/>
        <scheme val="minor"/>
      </rPr>
      <t>　A：常勤で専従　B：常勤で兼務　C：非常勤で専従　D：非常勤で兼務</t>
    </r>
    <phoneticPr fontId="4"/>
  </si>
  <si>
    <r>
      <t>※指導日の</t>
    </r>
    <r>
      <rPr>
        <sz val="11"/>
        <color rgb="FFFF0000"/>
        <rFont val="ＭＳ Ｐゴシック"/>
        <family val="3"/>
        <charset val="128"/>
        <scheme val="minor"/>
      </rPr>
      <t>前々月</t>
    </r>
    <r>
      <rPr>
        <sz val="11"/>
        <rFont val="ＭＳ Ｐゴシック"/>
        <family val="3"/>
        <charset val="128"/>
        <scheme val="minor"/>
      </rPr>
      <t>の勤務実績について、全職員を記載してください。</t>
    </r>
    <phoneticPr fontId="4"/>
  </si>
  <si>
    <r>
      <t>※１　勤務形態の区分</t>
    </r>
    <r>
      <rPr>
        <sz val="11"/>
        <rFont val="ＭＳ Ｐゴシック"/>
        <family val="3"/>
        <charset val="128"/>
        <scheme val="minor"/>
      </rPr>
      <t>　A：常勤で専従　B：常勤で兼務　C：非常勤で専従　D：非常勤で兼務</t>
    </r>
    <phoneticPr fontId="4"/>
  </si>
  <si>
    <t>(2) 常勤換算方法とする事業所
利用者の数が40名を越える事業所については、常勤換算方法とすることができます。常勤換算方法としている場合は、以下のいずれかに該当する員数のサービス提供責任者を配置していますか。</t>
    <rPh sb="56" eb="58">
      <t>ジョウキン</t>
    </rPh>
    <rPh sb="58" eb="60">
      <t>カンサン</t>
    </rPh>
    <rPh sb="60" eb="62">
      <t>ホウホウ</t>
    </rPh>
    <rPh sb="83" eb="85">
      <t>インスウ</t>
    </rPh>
    <phoneticPr fontId="4"/>
  </si>
  <si>
    <t>◎虐待の防止のための措置に関する事項</t>
    <rPh sb="1" eb="3">
      <t>ギャクタイ</t>
    </rPh>
    <rPh sb="4" eb="6">
      <t>ボウシ</t>
    </rPh>
    <rPh sb="10" eb="12">
      <t>ソチ</t>
    </rPh>
    <rPh sb="13" eb="14">
      <t>カン</t>
    </rPh>
    <rPh sb="16" eb="18">
      <t>ジコウ</t>
    </rPh>
    <phoneticPr fontId="4"/>
  </si>
  <si>
    <t>(2) 提供しているサービスの内容が、身体介護のうち特定のサービス行為に偏ったり、生活援助のうち特定のサービス行為に偏ったり、通院等のための乗車又は降車の介助に限定していませんか。</t>
    <phoneticPr fontId="4"/>
  </si>
  <si>
    <t>(1) サービス提供の開始に際し、あらかじめ、利用申込者又はその家族に対し、利用申込者のサービスの選択に資すると認められる重要事項を記した文書を交付して説明を行い、当該サービスの提供の開始について利用申込者の同意を得ていますか。
※当該同意については、利用者及び訪問介護事業者双方の保護の立場から書面によって確認すること。</t>
    <rPh sb="131" eb="133">
      <t>ホウモン</t>
    </rPh>
    <rPh sb="133" eb="135">
      <t>カイゴ</t>
    </rPh>
    <phoneticPr fontId="4"/>
  </si>
  <si>
    <t>身体介護と生活援助が混在する場合、身体介護中心型の単位数に生活援助を加算する方式で算定していますか。</t>
    <rPh sb="21" eb="24">
      <t>チュウシンガタ</t>
    </rPh>
    <rPh sb="25" eb="28">
      <t>タンイスウ</t>
    </rPh>
    <phoneticPr fontId="4"/>
  </si>
  <si>
    <t>「生活援助中心型」の訪問介護を位置付ける場合には、居宅サービス計画に生活援助中心型の算定理由その他やむを得ない事情の内容について記載するとともに、生活全般の解決すべき課題に対応して、その解決に必要であって最適なサービスの内容とその方針を明確に記載していますか。</t>
    <phoneticPr fontId="4"/>
  </si>
  <si>
    <t>身体介護が中心である場合については、身体介護（利用者の身体に直接接触して行う介助並びにこれを行うために必要な準備及び後始末並びに利用者の日常生活を営むのに必要な機能の向上等のための介助及び専門的な援助）が中心である指定訪問介護を行った場合に所定単位数を算定していますか。</t>
    <phoneticPr fontId="4"/>
  </si>
  <si>
    <t>「生活援助中心型」の単位を算定することができる場合として、「利用者が一人暮らしであるか又は家族等が障害、疾病等のため、利用者や家族等が家事を行うことが困難な場合」とされたが、これは、障害、疾病のほか、障害、疾病がない場合であっても、同様のやむを得ない事情により、家事が困難な場合も含む。</t>
    <phoneticPr fontId="4"/>
  </si>
  <si>
    <t>人材
要件</t>
    <phoneticPr fontId="4"/>
  </si>
  <si>
    <t>１.変更の届出</t>
    <phoneticPr fontId="5"/>
  </si>
  <si>
    <t xml:space="preserve">法第75条
則第131条
</t>
    <phoneticPr fontId="5"/>
  </si>
  <si>
    <t>(2) 指定訪問介護事業者は、当該事業を廃止し、又は休止しようとするときは、厚生労働省令で定めるところにより、その廃止又は休止の日の一月前までに、その旨を知事に届け出ていますか。</t>
    <phoneticPr fontId="5"/>
  </si>
  <si>
    <t>(1) 指定訪問介護事業者は、当該指定に係る事業所の名称及び所在地その他厚生労働省令で定める事項に変更があったとき、又は休止した当該サービスの事業を再開したときは、厚生労働省令で定めるところにより、10日以内に、その旨を知事に届け出ていますか。</t>
    <phoneticPr fontId="5"/>
  </si>
  <si>
    <r>
      <rPr>
        <sz val="14"/>
        <rFont val="ＭＳ 明朝"/>
        <family val="1"/>
        <charset val="128"/>
      </rPr>
      <t>Ⅰ　基本方針</t>
    </r>
    <r>
      <rPr>
        <sz val="10"/>
        <rFont val="ＭＳ 明朝"/>
        <family val="1"/>
        <charset val="128"/>
      </rPr>
      <t>　□チェックボックスをクリックすると☑チェックが入ります。</t>
    </r>
    <rPh sb="2" eb="4">
      <t>キホン</t>
    </rPh>
    <rPh sb="4" eb="6">
      <t>ホウシン</t>
    </rPh>
    <phoneticPr fontId="5"/>
  </si>
  <si>
    <r>
      <t>(2) 管理者が他の職種等を</t>
    </r>
    <r>
      <rPr>
        <u/>
        <sz val="11"/>
        <rFont val="ＭＳ 明朝"/>
        <family val="1"/>
        <charset val="128"/>
      </rPr>
      <t>兼務している場合</t>
    </r>
    <r>
      <rPr>
        <sz val="11"/>
        <rFont val="ＭＳ 明朝"/>
        <family val="1"/>
        <charset val="128"/>
      </rPr>
      <t>、兼務形態は適切ですか。兼務している場合は①または②にチェックしてください。</t>
    </r>
    <phoneticPr fontId="5"/>
  </si>
  <si>
    <r>
      <t>(3) サービス提供責任者は、条例第28条「訪問介護計画の作成」に規定する業務のほか、以下の業務を適切に行っていますか。</t>
    </r>
    <r>
      <rPr>
        <sz val="9"/>
        <rFont val="ＭＳ 明朝"/>
        <family val="1"/>
        <charset val="128"/>
      </rPr>
      <t>（該当事項にチェックをしてください）</t>
    </r>
    <rPh sb="43" eb="45">
      <t>イカ</t>
    </rPh>
    <phoneticPr fontId="5"/>
  </si>
  <si>
    <r>
      <t>以下の事項について運営規程に定めていますか。</t>
    </r>
    <r>
      <rPr>
        <sz val="9"/>
        <rFont val="ＭＳ 明朝"/>
        <family val="1"/>
        <charset val="128"/>
      </rPr>
      <t>（該当事項にチェックをしてください）</t>
    </r>
    <phoneticPr fontId="5"/>
  </si>
  <si>
    <r>
      <t>訪問介護計画には、次の内容を明らかにするものとする。
　</t>
    </r>
    <r>
      <rPr>
        <sz val="10"/>
        <rFont val="ＭＳ 明朝"/>
        <family val="1"/>
        <charset val="128"/>
      </rPr>
      <t>ア　援助の方向性や目標
　イ　担当する訪問介護員等の氏名
　ウ　サービスの具体的内容
　エ　所要時間
　オ　日程 等</t>
    </r>
    <phoneticPr fontId="5"/>
  </si>
  <si>
    <t xml:space="preserve">都条例
第32条
都規則
第4条の2
</t>
    <rPh sb="9" eb="10">
      <t>ト</t>
    </rPh>
    <rPh sb="10" eb="12">
      <t>キソク</t>
    </rPh>
    <rPh sb="11" eb="12">
      <t>ソク</t>
    </rPh>
    <rPh sb="13" eb="14">
      <t>ダイ</t>
    </rPh>
    <rPh sb="15" eb="16">
      <t>ジョウ</t>
    </rPh>
    <phoneticPr fontId="5"/>
  </si>
  <si>
    <r>
      <t>31.</t>
    </r>
    <r>
      <rPr>
        <sz val="10"/>
        <rFont val="ＭＳ 明朝"/>
        <family val="1"/>
        <charset val="128"/>
      </rPr>
      <t>居宅介護支援事業者に対する利益供与の禁止</t>
    </r>
    <phoneticPr fontId="5"/>
  </si>
  <si>
    <t>(4) 前回提供した指定訪問介護からおおむね２時間未満の間隔で指定訪問介護が行われた場合には、それぞれの所要時間を合算していますか（緊急時訪問介護加算を算定する場合又は医師が一般に認められている医学的知見に基づき回復の見込みがないと診断した者に訪問介護を提供する場合を除く。）。</t>
    <phoneticPr fontId="4"/>
  </si>
  <si>
    <t>身体介護中心型の単位数に引き続き生活援助が20分以上で67単位、45分以上で134単位、70分以上で201単位を加算する方式となるが、１回の訪問介護の全体時間のうち「身体介護」及び「生活援助」の所要時間に基づき判断するため、実際のサービス提供は身体介護中心型の後に引き続き生活援助中心型を行う場合に限らず、例えば、生活援助の後に引き続き身体介護を行ってもよい。</t>
    <rPh sb="56" eb="58">
      <t>カサン</t>
    </rPh>
    <phoneticPr fontId="4"/>
  </si>
  <si>
    <r>
      <t>別に厚生労働大臣が定める要件を満たす場合であって、同時に２人の訪問介護員等が１人の利用者に対して指定訪問介護を行ったときは、所定単位数の</t>
    </r>
    <r>
      <rPr>
        <b/>
        <sz val="11"/>
        <rFont val="ＭＳ ゴシック"/>
        <family val="3"/>
        <charset val="128"/>
      </rPr>
      <t>100</t>
    </r>
    <r>
      <rPr>
        <b/>
        <sz val="11"/>
        <rFont val="ＭＳ 明朝"/>
        <family val="1"/>
        <charset val="128"/>
      </rPr>
      <t>分の</t>
    </r>
    <r>
      <rPr>
        <b/>
        <sz val="11"/>
        <rFont val="ＭＳ ゴシック"/>
        <family val="3"/>
        <charset val="128"/>
      </rPr>
      <t>200</t>
    </r>
    <r>
      <rPr>
        <sz val="11"/>
        <rFont val="ＭＳ 明朝"/>
        <family val="1"/>
        <charset val="128"/>
      </rPr>
      <t>に相当する単位数を算定していますか。</t>
    </r>
    <phoneticPr fontId="5"/>
  </si>
  <si>
    <t>告示別表１
注６
老企第36号
第２の２(10)</t>
    <phoneticPr fontId="5"/>
  </si>
  <si>
    <t>告示別表１
注15</t>
    <phoneticPr fontId="5"/>
  </si>
  <si>
    <t>告示別表１
注７
老企第36号
第２の２(11)</t>
    <phoneticPr fontId="5"/>
  </si>
  <si>
    <r>
      <t>　１回につき</t>
    </r>
    <r>
      <rPr>
        <b/>
        <sz val="11"/>
        <rFont val="ＭＳ 明朝"/>
        <family val="1"/>
        <charset val="128"/>
      </rPr>
      <t>所定単位数の100分の25</t>
    </r>
    <r>
      <rPr>
        <sz val="11"/>
        <rFont val="ＭＳ 明朝"/>
        <family val="1"/>
        <charset val="128"/>
      </rPr>
      <t>に相当する単位数</t>
    </r>
    <phoneticPr fontId="4"/>
  </si>
  <si>
    <r>
      <t>　１回につき</t>
    </r>
    <r>
      <rPr>
        <b/>
        <sz val="11"/>
        <rFont val="ＭＳ 明朝"/>
        <family val="1"/>
        <charset val="128"/>
      </rPr>
      <t>所定単位数の100分の50</t>
    </r>
    <r>
      <rPr>
        <sz val="11"/>
        <rFont val="ＭＳ 明朝"/>
        <family val="1"/>
        <charset val="128"/>
      </rPr>
      <t>に相当する単位数</t>
    </r>
    <phoneticPr fontId="4"/>
  </si>
  <si>
    <r>
      <t>別に厚生労働大臣が定める基準に適合しているものとして、都道府県知事に届け出た指定訪問介護事業所が、利用者に対し、指定訪問介護を行った場合は、当該基準に掲げる区分に従い、１回につき次に掲げる単位数を所定単位数に加算していますか。
ただし、</t>
    </r>
    <r>
      <rPr>
        <u/>
        <sz val="11"/>
        <rFont val="ＭＳ 明朝"/>
        <family val="1"/>
        <charset val="128"/>
      </rPr>
      <t>特定事業所加算(Ⅲ)及び特定事業所加算(Ⅴ)を同時に算定する場合を除き、</t>
    </r>
    <r>
      <rPr>
        <sz val="11"/>
        <rFont val="ＭＳ 明朝"/>
        <family val="1"/>
        <charset val="128"/>
      </rPr>
      <t>次に掲げるいずれかの加算を算定している場合においては、次に掲げるその他の加算は算定することができません。</t>
    </r>
    <rPh sb="51" eb="52">
      <t>シャ</t>
    </rPh>
    <rPh sb="135" eb="137">
      <t>カサン</t>
    </rPh>
    <phoneticPr fontId="4"/>
  </si>
  <si>
    <t xml:space="preserve">告示別表１
注８
老企36号
第２の２(12)
</t>
    <rPh sb="15" eb="16">
      <t>ダイ</t>
    </rPh>
    <phoneticPr fontId="5"/>
  </si>
  <si>
    <r>
      <t>所定単位数の</t>
    </r>
    <r>
      <rPr>
        <b/>
        <sz val="11"/>
        <rFont val="ＭＳ 明朝"/>
        <family val="1"/>
        <charset val="128"/>
      </rPr>
      <t>100分の20</t>
    </r>
    <r>
      <rPr>
        <sz val="11"/>
        <rFont val="ＭＳ 明朝"/>
        <family val="1"/>
        <charset val="128"/>
      </rPr>
      <t>に相当する単位数を加算</t>
    </r>
    <phoneticPr fontId="5"/>
  </si>
  <si>
    <r>
      <t>所定単位数の</t>
    </r>
    <r>
      <rPr>
        <b/>
        <sz val="11"/>
        <rFont val="ＭＳ 明朝"/>
        <family val="1"/>
        <charset val="128"/>
      </rPr>
      <t>100分の10</t>
    </r>
    <r>
      <rPr>
        <sz val="11"/>
        <rFont val="ＭＳ 明朝"/>
        <family val="1"/>
        <charset val="128"/>
      </rPr>
      <t>に相当する単位数を加算</t>
    </r>
    <phoneticPr fontId="4"/>
  </si>
  <si>
    <r>
      <t>所定単位数の</t>
    </r>
    <r>
      <rPr>
        <b/>
        <sz val="11"/>
        <rFont val="ＭＳ 明朝"/>
        <family val="1"/>
        <charset val="128"/>
      </rPr>
      <t>100分の５</t>
    </r>
    <r>
      <rPr>
        <sz val="11"/>
        <rFont val="ＭＳ 明朝"/>
        <family val="1"/>
        <charset val="128"/>
      </rPr>
      <t>に相当する単位数を加算</t>
    </r>
    <phoneticPr fontId="4"/>
  </si>
  <si>
    <r>
      <t>所定単位数の</t>
    </r>
    <r>
      <rPr>
        <b/>
        <sz val="11"/>
        <rFont val="ＭＳ 明朝"/>
        <family val="1"/>
        <charset val="128"/>
      </rPr>
      <t>100分の３</t>
    </r>
    <r>
      <rPr>
        <sz val="11"/>
        <rFont val="ＭＳ 明朝"/>
        <family val="1"/>
        <charset val="128"/>
      </rPr>
      <t>に相当する単位数を加算</t>
    </r>
    <phoneticPr fontId="4"/>
  </si>
  <si>
    <t>告示別表１
注10
老企第36号
第２の２(14)</t>
    <phoneticPr fontId="5"/>
  </si>
  <si>
    <r>
      <t>利用者又はその家族等からの要請に基づき、訪問介護事業所のサービス提供責任者が、居宅介護支援事業所の介護支援専門員と連携し、当該介護支援専門員が必要と認めた場合に、居宅サービス計画に位置付けられていない訪問介護（身体介護が中心の者に限る。）を緊急に行った場合は、１回につき</t>
    </r>
    <r>
      <rPr>
        <b/>
        <sz val="11"/>
        <rFont val="ＭＳ 明朝"/>
        <family val="1"/>
        <charset val="128"/>
      </rPr>
      <t>100単位</t>
    </r>
    <r>
      <rPr>
        <sz val="11"/>
        <rFont val="ＭＳ 明朝"/>
        <family val="1"/>
        <charset val="128"/>
      </rPr>
      <t>を加算していますか。</t>
    </r>
    <phoneticPr fontId="4"/>
  </si>
  <si>
    <t>告示別表１
注14
老企36号
第２の２(18)</t>
    <rPh sb="16" eb="17">
      <t>ダイ</t>
    </rPh>
    <phoneticPr fontId="5"/>
  </si>
  <si>
    <r>
      <t>新規に訪問介護計画を作成した利用者に対して、サービス提供責任者が初回若しくは初回の訪問介護を行った日の属する月に訪問介護を行った場合、又は当該訪問介護事業所のその他の訪問介護員等が初回若しくは初回の訪問介護を行った日の属する月に訪問介護を行った際にサービス提供責任者が同行した場合は、１月につき</t>
    </r>
    <r>
      <rPr>
        <b/>
        <sz val="11"/>
        <rFont val="ＭＳ 明朝"/>
        <family val="1"/>
        <charset val="128"/>
      </rPr>
      <t>200単位</t>
    </r>
    <r>
      <rPr>
        <sz val="11"/>
        <rFont val="ＭＳ 明朝"/>
        <family val="1"/>
        <charset val="128"/>
      </rPr>
      <t>を加算していますか。</t>
    </r>
    <rPh sb="143" eb="144">
      <t>ツキ</t>
    </rPh>
    <rPh sb="150" eb="152">
      <t>タンイ</t>
    </rPh>
    <rPh sb="153" eb="155">
      <t>カサン</t>
    </rPh>
    <phoneticPr fontId="5"/>
  </si>
  <si>
    <t xml:space="preserve">告示別表１
ニ
老企第36号
第２の２(19)
</t>
    <rPh sb="15" eb="16">
      <t>ダイ</t>
    </rPh>
    <phoneticPr fontId="5"/>
  </si>
  <si>
    <t xml:space="preserve">告示別表１
ホ
老企36号
第２の２(20)
</t>
    <rPh sb="14" eb="15">
      <t>ダイ</t>
    </rPh>
    <phoneticPr fontId="5"/>
  </si>
  <si>
    <r>
      <t>認知症専門ケア加算(Ⅰ)　　</t>
    </r>
    <r>
      <rPr>
        <b/>
        <sz val="11"/>
        <rFont val="ＭＳ 明朝"/>
        <family val="1"/>
        <charset val="128"/>
      </rPr>
      <t>３単位</t>
    </r>
    <rPh sb="15" eb="17">
      <t>タンイ</t>
    </rPh>
    <phoneticPr fontId="4"/>
  </si>
  <si>
    <r>
      <t>認知症専門ケア加算(Ⅱ)　　</t>
    </r>
    <r>
      <rPr>
        <b/>
        <sz val="11"/>
        <rFont val="ＭＳ 明朝"/>
        <family val="1"/>
        <charset val="128"/>
      </rPr>
      <t>４単位</t>
    </r>
    <rPh sb="15" eb="17">
      <t>タンイ</t>
    </rPh>
    <phoneticPr fontId="4"/>
  </si>
  <si>
    <t>別に厚生労働大臣が定める基準に適合している介護職員の賃金の改善等を実施しているものとして、都道府県知事に届け出た事業所が、利用者に対し、指定訪問介護を行った場合には、当該基準に掲げる区分に従い、令和６年３月31日までの間、次に掲げる単位数を所定単位数に加算していますか。ただし、次に掲げるいずれかの加算を算定している場合は、次に掲げるその他の加算は算定できません。</t>
    <rPh sb="70" eb="72">
      <t>ホウモン</t>
    </rPh>
    <rPh sb="83" eb="85">
      <t>トウガイ</t>
    </rPh>
    <rPh sb="97" eb="99">
      <t>レイワ</t>
    </rPh>
    <rPh sb="100" eb="101">
      <t>ネン</t>
    </rPh>
    <rPh sb="102" eb="103">
      <t>ガツ</t>
    </rPh>
    <rPh sb="105" eb="106">
      <t>ニチ</t>
    </rPh>
    <phoneticPr fontId="5"/>
  </si>
  <si>
    <t>告示別表１
ト
老企36号
第２の２(22)</t>
    <phoneticPr fontId="4"/>
  </si>
  <si>
    <r>
      <t>算定した単位数の</t>
    </r>
    <r>
      <rPr>
        <b/>
        <sz val="11"/>
        <rFont val="ＭＳ 明朝"/>
        <family val="1"/>
        <charset val="128"/>
      </rPr>
      <t>1000分の137</t>
    </r>
    <r>
      <rPr>
        <sz val="11"/>
        <rFont val="ＭＳ 明朝"/>
        <family val="1"/>
        <charset val="128"/>
      </rPr>
      <t>に相当する単位数</t>
    </r>
    <phoneticPr fontId="5"/>
  </si>
  <si>
    <r>
      <t>次に掲げる基準㈠～㈥の</t>
    </r>
    <r>
      <rPr>
        <u/>
        <sz val="11"/>
        <rFont val="ＭＳ 明朝"/>
        <family val="1"/>
        <charset val="128"/>
      </rPr>
      <t>いずれにも</t>
    </r>
    <r>
      <rPr>
        <sz val="11"/>
        <rFont val="ＭＳ 明朝"/>
        <family val="1"/>
        <charset val="128"/>
      </rPr>
      <t>適合すること。</t>
    </r>
    <phoneticPr fontId="5"/>
  </si>
  <si>
    <r>
      <t>算定した単位数の</t>
    </r>
    <r>
      <rPr>
        <b/>
        <sz val="11"/>
        <rFont val="ＭＳ 明朝"/>
        <family val="1"/>
        <charset val="128"/>
      </rPr>
      <t>1000分の100</t>
    </r>
    <r>
      <rPr>
        <sz val="11"/>
        <rFont val="ＭＳ 明朝"/>
        <family val="1"/>
        <charset val="128"/>
      </rPr>
      <t>に相当する単位数</t>
    </r>
    <phoneticPr fontId="5"/>
  </si>
  <si>
    <r>
      <t>算定した単位数の</t>
    </r>
    <r>
      <rPr>
        <b/>
        <sz val="11"/>
        <rFont val="ＭＳ 明朝"/>
        <family val="1"/>
        <charset val="128"/>
      </rPr>
      <t>1000分の55</t>
    </r>
    <r>
      <rPr>
        <sz val="11"/>
        <rFont val="ＭＳ 明朝"/>
        <family val="1"/>
        <charset val="128"/>
      </rPr>
      <t>に相当する単位数</t>
    </r>
    <phoneticPr fontId="5"/>
  </si>
  <si>
    <t>・訪問介護員の勤務調整（シフト管理）について、業務支援ソフトなどの活用により、迅速な調整を可能としていること。
・利用者情報（訪問介護計画やサービス提供記録等）について、タブレット端末やネットワークシステム等のＩＴ機器・技術の活用により、職員間で円滑に情報共有することとしていること。
・利用者に対して複数のサービス提供責任者が共同して対応する体制（主担当や副担当を定めていること等を構築する等により、サービス提供責任者の中で生じる課題に対し、チームとして対応することや、当該サービス提供責任者が不在時に別のサービス提供責任者が保管することを可能としていること。
この場合において、常勤換算方法を採用する事業所で必要となるサービス提供責任者については、(2)の規定に関わらず、都施行要領別表2に示すサービス提供責任者を配置するものとする。</t>
    <phoneticPr fontId="4"/>
  </si>
  <si>
    <r>
      <rPr>
        <b/>
        <sz val="11"/>
        <rFont val="ＭＳ 明朝"/>
        <family val="1"/>
        <charset val="128"/>
      </rPr>
      <t>感染症に係る業務継続計画</t>
    </r>
    <r>
      <rPr>
        <sz val="11"/>
        <rFont val="ＭＳ 明朝"/>
        <family val="1"/>
        <charset val="128"/>
      </rPr>
      <t xml:space="preserve">
 ア　平時からの備え
　 ・体制構築・整備
　 ・感染症防止に向けた取組の実施
　 ・備蓄品の確保等
 イ　初動対応
 ウ　感染拡大防止体制の確立
　 ・保健所との連携
　 ・濃厚接触者への対応、
　 ・関係者との情報共有等
</t>
    </r>
    <r>
      <rPr>
        <b/>
        <sz val="11"/>
        <rFont val="ＭＳ 明朝"/>
        <family val="1"/>
        <charset val="128"/>
      </rPr>
      <t>災害に係る業務継続計画</t>
    </r>
    <r>
      <rPr>
        <sz val="11"/>
        <rFont val="ＭＳ 明朝"/>
        <family val="1"/>
        <charset val="128"/>
      </rPr>
      <t xml:space="preserve">
 ア　平常時の対応
　 ・建物・設備の安全対策
　 ・電気・水道等のライフラインが停止の場合の対策
　 ・必要品の備蓄等
 イ　緊急時の対応
　 ・業務継続計画発動基準、対応体制等
 ウ　他施設及び地域との連携</t>
    </r>
    <phoneticPr fontId="4"/>
  </si>
  <si>
    <t>従業者の職種、員数及び職務の内容</t>
    <rPh sb="0" eb="3">
      <t>ジュウギョウシャ</t>
    </rPh>
    <phoneticPr fontId="4"/>
  </si>
  <si>
    <t>都条例
第13条</t>
    <phoneticPr fontId="5"/>
  </si>
  <si>
    <t>(2) 居宅介護支援（これに相当するサービスを含む。）が利用者に対して行われていない等の場合であって必要と認めるときは、要介護認定の更新の申請が、遅くとも利用者が受けている要介護認定の有効期間が終了する30日前にはなされるよう、必要な援助を行っていますか。</t>
    <rPh sb="97" eb="99">
      <t>シュウリョウ</t>
    </rPh>
    <phoneticPr fontId="4"/>
  </si>
  <si>
    <t>(6) 事業者は、居宅サービス計画を作成している居宅介護支援事業者から訪問介護計画の提供の求めがあった際には、当該訪問介護計画を提供することに協力するよう努めていますか。</t>
    <phoneticPr fontId="5"/>
  </si>
  <si>
    <t>◎(5) 感染対策の基礎的内容等の適切な知識を普及・啓発と上記指針に基づいた衛生管理の徹底や衛生的なケアの励行を目的とした感染症の予防及びまん延の防止のための研修及び訓練を定期的に（年１回以上）実施していますか。</t>
    <rPh sb="97" eb="99">
      <t>ジッシ</t>
    </rPh>
    <phoneticPr fontId="4"/>
  </si>
  <si>
    <t>Ⅴ　変更の届出等</t>
    <rPh sb="2" eb="4">
      <t>ヘンコウ</t>
    </rPh>
    <rPh sb="5" eb="7">
      <t>トドケデ</t>
    </rPh>
    <rPh sb="7" eb="8">
      <t>トウ</t>
    </rPh>
    <phoneticPr fontId="5"/>
  </si>
  <si>
    <t>Ⅵ　介護給付費の算定及び取扱い</t>
    <rPh sb="2" eb="4">
      <t>カイゴ</t>
    </rPh>
    <rPh sb="4" eb="6">
      <t>キュウフ</t>
    </rPh>
    <rPh sb="6" eb="7">
      <t>ヒ</t>
    </rPh>
    <rPh sb="8" eb="10">
      <t>サンテイ</t>
    </rPh>
    <rPh sb="10" eb="11">
      <t>オヨ</t>
    </rPh>
    <rPh sb="12" eb="14">
      <t>トリアツカイ</t>
    </rPh>
    <phoneticPr fontId="5"/>
  </si>
  <si>
    <t>告示別表１
注５
老企第36号
第２の２(3)</t>
    <phoneticPr fontId="5"/>
  </si>
  <si>
    <t xml:space="preserve">告示別表１
注３
老企第36号
第２の２(6)
</t>
    <phoneticPr fontId="5"/>
  </si>
  <si>
    <t>告示別表１
注４
老企第36号
第２の２(7)</t>
    <rPh sb="0" eb="4">
      <t>コクジベッピョウ</t>
    </rPh>
    <rPh sb="6" eb="7">
      <t>チュウ</t>
    </rPh>
    <phoneticPr fontId="5"/>
  </si>
  <si>
    <t>利用者の身体的理由により１人の訪問介護員等による介護が困難と認められる場合</t>
    <rPh sb="20" eb="21">
      <t>トウ</t>
    </rPh>
    <phoneticPr fontId="5"/>
  </si>
  <si>
    <t>暴力行為、著しい迷惑行為、器物破損行為等が認められる場合</t>
    <rPh sb="15" eb="17">
      <t>ハソン</t>
    </rPh>
    <phoneticPr fontId="5"/>
  </si>
  <si>
    <t>ただし、定期巡回・随時対応型訪問介護看護を受けている利用者に対して、通院等乗降介助の提供を行った場合は、通院等のための乗車又は降車の介助が中心である場合の所定単位数（99単位）を算定する。</t>
    <phoneticPr fontId="4"/>
  </si>
  <si>
    <r>
      <t>サービス提供責任者が、指定訪問リハビリテーション事業所、指定通所リハビリテーション事業所又はリハビリテーションを実施している医療提供施設（以下「リハビリテーション事業所等」）の医師、理学療法士、作業療法士、又は言語聴覚士（以下「理学療法士等」）の助言に基づき、生活機能の向上を目的とした訪問介護計画を作成し、当該訪問介護計画に基づく指定訪問介護を行ったときは、初回の当該指定訪問介護が行われた日の属する月に、所定単位数（</t>
    </r>
    <r>
      <rPr>
        <b/>
        <sz val="11"/>
        <rFont val="ＭＳ 明朝"/>
        <family val="1"/>
        <charset val="128"/>
      </rPr>
      <t>100単位</t>
    </r>
    <r>
      <rPr>
        <sz val="11"/>
        <rFont val="ＭＳ 明朝"/>
        <family val="1"/>
        <charset val="128"/>
      </rPr>
      <t>）を加算していますか。</t>
    </r>
    <rPh sb="4" eb="6">
      <t>テイキョウ</t>
    </rPh>
    <rPh sb="6" eb="9">
      <t>セキニンシャ</t>
    </rPh>
    <rPh sb="11" eb="13">
      <t>シテイ</t>
    </rPh>
    <rPh sb="13" eb="15">
      <t>ホウモン</t>
    </rPh>
    <rPh sb="24" eb="27">
      <t>ジギョウショ</t>
    </rPh>
    <rPh sb="28" eb="30">
      <t>シテイ</t>
    </rPh>
    <rPh sb="30" eb="32">
      <t>ツウショ</t>
    </rPh>
    <rPh sb="41" eb="44">
      <t>ジギョウショ</t>
    </rPh>
    <rPh sb="44" eb="45">
      <t>マタ</t>
    </rPh>
    <rPh sb="56" eb="58">
      <t>ジッシ</t>
    </rPh>
    <rPh sb="62" eb="64">
      <t>イリョウ</t>
    </rPh>
    <rPh sb="64" eb="66">
      <t>テイキョウ</t>
    </rPh>
    <rPh sb="66" eb="68">
      <t>シセツ</t>
    </rPh>
    <rPh sb="69" eb="71">
      <t>イカ</t>
    </rPh>
    <rPh sb="81" eb="84">
      <t>ジギョウショ</t>
    </rPh>
    <rPh sb="84" eb="85">
      <t>トウ</t>
    </rPh>
    <rPh sb="88" eb="90">
      <t>イシ</t>
    </rPh>
    <rPh sb="91" eb="93">
      <t>リガク</t>
    </rPh>
    <rPh sb="93" eb="96">
      <t>リョウホウシ</t>
    </rPh>
    <rPh sb="97" eb="99">
      <t>サギョウ</t>
    </rPh>
    <rPh sb="99" eb="101">
      <t>リョウホウ</t>
    </rPh>
    <rPh sb="101" eb="102">
      <t>シ</t>
    </rPh>
    <rPh sb="103" eb="104">
      <t>マタ</t>
    </rPh>
    <rPh sb="105" eb="110">
      <t>ゲンゴチョウカクシ</t>
    </rPh>
    <rPh sb="111" eb="113">
      <t>イカ</t>
    </rPh>
    <rPh sb="114" eb="116">
      <t>リガク</t>
    </rPh>
    <rPh sb="116" eb="119">
      <t>リョウホウシ</t>
    </rPh>
    <rPh sb="119" eb="120">
      <t>トウ</t>
    </rPh>
    <rPh sb="123" eb="125">
      <t>ジョゲン</t>
    </rPh>
    <rPh sb="126" eb="127">
      <t>モト</t>
    </rPh>
    <rPh sb="130" eb="132">
      <t>セイカツ</t>
    </rPh>
    <rPh sb="132" eb="134">
      <t>キノウ</t>
    </rPh>
    <rPh sb="135" eb="137">
      <t>コウジョウ</t>
    </rPh>
    <rPh sb="138" eb="140">
      <t>モクテキ</t>
    </rPh>
    <rPh sb="143" eb="145">
      <t>ホウモン</t>
    </rPh>
    <rPh sb="145" eb="147">
      <t>カイゴ</t>
    </rPh>
    <rPh sb="147" eb="149">
      <t>ケイカク</t>
    </rPh>
    <rPh sb="150" eb="152">
      <t>サクセイ</t>
    </rPh>
    <rPh sb="154" eb="156">
      <t>トウガイ</t>
    </rPh>
    <rPh sb="156" eb="158">
      <t>ホウモン</t>
    </rPh>
    <rPh sb="158" eb="160">
      <t>カイゴ</t>
    </rPh>
    <rPh sb="160" eb="162">
      <t>ケイカク</t>
    </rPh>
    <rPh sb="163" eb="164">
      <t>モト</t>
    </rPh>
    <rPh sb="166" eb="168">
      <t>シテイ</t>
    </rPh>
    <rPh sb="168" eb="170">
      <t>ホウモン</t>
    </rPh>
    <rPh sb="170" eb="172">
      <t>カイゴ</t>
    </rPh>
    <rPh sb="173" eb="174">
      <t>オコナ</t>
    </rPh>
    <rPh sb="180" eb="182">
      <t>ショカイ</t>
    </rPh>
    <rPh sb="183" eb="185">
      <t>トウガイ</t>
    </rPh>
    <rPh sb="185" eb="187">
      <t>シテイ</t>
    </rPh>
    <rPh sb="187" eb="189">
      <t>ホウモン</t>
    </rPh>
    <rPh sb="189" eb="191">
      <t>カイゴ</t>
    </rPh>
    <rPh sb="192" eb="193">
      <t>オコナ</t>
    </rPh>
    <rPh sb="196" eb="197">
      <t>ヒ</t>
    </rPh>
    <rPh sb="198" eb="199">
      <t>ゾク</t>
    </rPh>
    <rPh sb="201" eb="202">
      <t>ツキ</t>
    </rPh>
    <rPh sb="204" eb="206">
      <t>ショテイ</t>
    </rPh>
    <rPh sb="206" eb="209">
      <t>タンイスウ</t>
    </rPh>
    <rPh sb="213" eb="215">
      <t>タンイ</t>
    </rPh>
    <rPh sb="217" eb="219">
      <t>カサン</t>
    </rPh>
    <phoneticPr fontId="5"/>
  </si>
  <si>
    <t>㈤介護職員の経験若しくは資格等に応じて昇給する仕組み又は一定の基準に基づき定期に昇給を判定する仕組みを設けていること。</t>
    <rPh sb="1" eb="3">
      <t>カイゴ</t>
    </rPh>
    <rPh sb="3" eb="5">
      <t>ショクイン</t>
    </rPh>
    <rPh sb="6" eb="8">
      <t>ケイケン</t>
    </rPh>
    <rPh sb="8" eb="9">
      <t>モ</t>
    </rPh>
    <rPh sb="12" eb="14">
      <t>シカク</t>
    </rPh>
    <rPh sb="14" eb="15">
      <t>トウ</t>
    </rPh>
    <rPh sb="16" eb="17">
      <t>オウ</t>
    </rPh>
    <rPh sb="19" eb="21">
      <t>ショウキュウ</t>
    </rPh>
    <rPh sb="23" eb="25">
      <t>シク</t>
    </rPh>
    <rPh sb="26" eb="27">
      <t>マタ</t>
    </rPh>
    <rPh sb="28" eb="30">
      <t>イッテイ</t>
    </rPh>
    <rPh sb="31" eb="33">
      <t>キジュン</t>
    </rPh>
    <rPh sb="34" eb="35">
      <t>モト</t>
    </rPh>
    <rPh sb="37" eb="39">
      <t>テイキ</t>
    </rPh>
    <rPh sb="40" eb="42">
      <t>ショウキュウ</t>
    </rPh>
    <rPh sb="43" eb="45">
      <t>ハンテイ</t>
    </rPh>
    <rPh sb="47" eb="49">
      <t>シク</t>
    </rPh>
    <rPh sb="51" eb="52">
      <t>モウ</t>
    </rPh>
    <phoneticPr fontId="5"/>
  </si>
  <si>
    <t>(2)の届出に係る計画の期間中に実施する介護職員の処遇改善の内容（賃金改善に関するものを除く。）及び当該介護職員の処遇改善に要する費用の見込額を全ての職員に周知していること。</t>
    <rPh sb="4" eb="6">
      <t>トドケデ</t>
    </rPh>
    <rPh sb="7" eb="8">
      <t>カカワ</t>
    </rPh>
    <rPh sb="9" eb="11">
      <t>ケイカク</t>
    </rPh>
    <rPh sb="12" eb="15">
      <t>キカンチュウ</t>
    </rPh>
    <rPh sb="16" eb="18">
      <t>ジッシ</t>
    </rPh>
    <rPh sb="20" eb="22">
      <t>カイゴ</t>
    </rPh>
    <rPh sb="22" eb="24">
      <t>ショクイン</t>
    </rPh>
    <rPh sb="25" eb="27">
      <t>ショグウ</t>
    </rPh>
    <rPh sb="27" eb="29">
      <t>カイゼン</t>
    </rPh>
    <rPh sb="30" eb="32">
      <t>ナイヨウ</t>
    </rPh>
    <rPh sb="33" eb="35">
      <t>チンギン</t>
    </rPh>
    <rPh sb="35" eb="37">
      <t>カイゼン</t>
    </rPh>
    <rPh sb="38" eb="39">
      <t>カン</t>
    </rPh>
    <rPh sb="44" eb="45">
      <t>ノゾ</t>
    </rPh>
    <rPh sb="48" eb="49">
      <t>オヨ</t>
    </rPh>
    <rPh sb="50" eb="52">
      <t>トウガイ</t>
    </rPh>
    <rPh sb="52" eb="54">
      <t>カイゴ</t>
    </rPh>
    <rPh sb="54" eb="56">
      <t>ショクイン</t>
    </rPh>
    <rPh sb="57" eb="59">
      <t>ショグウ</t>
    </rPh>
    <rPh sb="59" eb="61">
      <t>カイゼン</t>
    </rPh>
    <rPh sb="72" eb="73">
      <t>スベ</t>
    </rPh>
    <rPh sb="75" eb="77">
      <t>ショクイン</t>
    </rPh>
    <rPh sb="78" eb="80">
      <t>シュウチ</t>
    </rPh>
    <phoneticPr fontId="5"/>
  </si>
  <si>
    <t>イ(1)から(6)まで及び(8)に掲げる基準に適合すること。</t>
    <phoneticPr fontId="5"/>
  </si>
  <si>
    <t>ａの要件について書面をもって作成し、全ての介護職員に周知していること。</t>
    <rPh sb="2" eb="4">
      <t>ヨウケン</t>
    </rPh>
    <phoneticPr fontId="5"/>
  </si>
  <si>
    <t>イ</t>
    <phoneticPr fontId="5"/>
  </si>
  <si>
    <t>介護職員等特定処遇改善加算（Ⅰ）</t>
    <phoneticPr fontId="5"/>
  </si>
  <si>
    <t>算定した単位数の1000分の63に相当する単位数</t>
    <phoneticPr fontId="5"/>
  </si>
  <si>
    <t>次に掲げる基準のいずれにも適合すること。</t>
    <phoneticPr fontId="5"/>
  </si>
  <si>
    <t>(1)</t>
    <phoneticPr fontId="5"/>
  </si>
  <si>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5"/>
  </si>
  <si>
    <t>㈠</t>
    <phoneticPr fontId="4"/>
  </si>
  <si>
    <t>経験・技能のある介護職員のうち１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phoneticPr fontId="5"/>
  </si>
  <si>
    <t>㈡</t>
    <phoneticPr fontId="5"/>
  </si>
  <si>
    <t>㈢</t>
    <phoneticPr fontId="5"/>
  </si>
  <si>
    <t>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t>
    <phoneticPr fontId="5"/>
  </si>
  <si>
    <t>㈣</t>
    <phoneticPr fontId="5"/>
  </si>
  <si>
    <t>介護職員以外の職員の賃金改善後の賃金の見込額が年額440万円を上回らないこと。</t>
    <phoneticPr fontId="5"/>
  </si>
  <si>
    <t>(2)</t>
    <phoneticPr fontId="5"/>
  </si>
  <si>
    <t>事業所において、賃金改善に関する計画、当該計画に係る実施期間及び実施方法その他の職員の処遇改善の計画等を記載した介護職員等特定処遇改善計画書を作成し、全ての職員に周知し、区市町村長に届け出ていること。</t>
    <rPh sb="85" eb="86">
      <t>ク</t>
    </rPh>
    <phoneticPr fontId="5"/>
  </si>
  <si>
    <t>(3)</t>
    <phoneticPr fontId="5"/>
  </si>
  <si>
    <t>介護職員等特定処遇改善加算の算定額に相当する賃金改善を実施すること。ただし、経営の悪化等により事業の継続が困難な場合、事業の継続を図るために事業所の職員の賃金水準(本加算による賃金改善分を除く。)を見直すことはやむを得ないが、その内容について区市町村長に届け出ること。</t>
    <rPh sb="121" eb="122">
      <t>ク</t>
    </rPh>
    <phoneticPr fontId="5"/>
  </si>
  <si>
    <t>事業所において、事業年度ごとに職員の処遇改善に関する実績を区市町村長に報告すること。</t>
    <rPh sb="29" eb="30">
      <t>ク</t>
    </rPh>
    <phoneticPr fontId="5"/>
  </si>
  <si>
    <t>(5)</t>
    <phoneticPr fontId="5"/>
  </si>
  <si>
    <t>(6)</t>
    <phoneticPr fontId="5"/>
  </si>
  <si>
    <t>介護職員処遇改善加算(Ⅰ)から(Ⅲ)までのいずれかを算定していること。</t>
    <phoneticPr fontId="5"/>
  </si>
  <si>
    <t>(8)</t>
    <phoneticPr fontId="5"/>
  </si>
  <si>
    <t>介護職員等特定処遇改善加算（Ⅱ）</t>
    <rPh sb="4" eb="5">
      <t>トウ</t>
    </rPh>
    <rPh sb="5" eb="7">
      <t>トクテイ</t>
    </rPh>
    <phoneticPr fontId="5"/>
  </si>
  <si>
    <t>イ(1)から(4)まで及び(6)から(8)までに掲げる基準のいずれにも適合すること</t>
  </si>
  <si>
    <t>16.介護職員等特定処遇改善加算</t>
    <rPh sb="3" eb="5">
      <t>カイゴ</t>
    </rPh>
    <rPh sb="5" eb="7">
      <t>ショクイン</t>
    </rPh>
    <rPh sb="7" eb="8">
      <t>トウ</t>
    </rPh>
    <rPh sb="8" eb="10">
      <t>トクテイ</t>
    </rPh>
    <rPh sb="10" eb="12">
      <t>ショグウ</t>
    </rPh>
    <rPh sb="14" eb="16">
      <t>カサン</t>
    </rPh>
    <phoneticPr fontId="5"/>
  </si>
  <si>
    <t>告示別表１ヌ
留意事項
第２の２(18)</t>
    <phoneticPr fontId="5"/>
  </si>
  <si>
    <t>事業所における経験・技能のある介護職員の賃金改善に要する費用の見込額の平均が、介護職員(経験・技能のある介護職員を除く。)の賃金改善に要する費用の見込額の平均を上回っていること。</t>
    <phoneticPr fontId="5"/>
  </si>
  <si>
    <t>サービス提供体制強化加算(Ⅰ)又は(Ⅱ)のいずれかを届け出ていること。</t>
    <phoneticPr fontId="5"/>
  </si>
  <si>
    <t>(2)の届出に係る計画の期間中に実施する職員の処遇改善の内容(賃金改善に関するものを除く。以下この号において同じ。)及び当該職員の処遇改善に要する費用の見込額を全ての職員に周知していること。</t>
    <phoneticPr fontId="5"/>
  </si>
  <si>
    <t>算定した単位数の1000分の42に相当する単位数</t>
    <phoneticPr fontId="4"/>
  </si>
  <si>
    <t>ロ</t>
    <phoneticPr fontId="5"/>
  </si>
  <si>
    <t>(7)の処遇改善の内容等について、インターネットの利用その他の適切な方法により公表していること。</t>
    <phoneticPr fontId="4"/>
  </si>
  <si>
    <t>別に厚生労働大臣が定める基準に適合している介護職員等の賃金の改善等を実施しているものとして区市町村長に届け出た事業所が、利用者に対し、指定定期巡回・随時対応型訪問介護看護を行った場合は、基準に掲げる区分に従い、次に掲げる単位数を所定単位数に加算していますか。ただし、次に掲げるいずれかの加算を算定している場合は、次に掲げるその他の加算は算定できません。</t>
    <rPh sb="25" eb="26">
      <t>トウ</t>
    </rPh>
    <rPh sb="46" eb="49">
      <t>シチョウソン</t>
    </rPh>
    <rPh sb="67" eb="69">
      <t>シテイ</t>
    </rPh>
    <rPh sb="69" eb="73">
      <t>テイキジュンカイ</t>
    </rPh>
    <rPh sb="74" eb="85">
      <t>ズイジタイオウガタホウモンカイゴカンゴ</t>
    </rPh>
    <phoneticPr fontId="5"/>
  </si>
  <si>
    <t>12.指定居宅介護支援事業者等との連携</t>
    <rPh sb="3" eb="5">
      <t>シテイ</t>
    </rPh>
    <phoneticPr fontId="5"/>
  </si>
  <si>
    <t>(1) サービス提供の開始に際し、利用者の提示する被保険者証によって、被保険者資格、要介護認定の有無及び要介護認定の有効期間を確認していますか。</t>
    <rPh sb="17" eb="20">
      <t>リヨウシャ</t>
    </rPh>
    <rPh sb="21" eb="23">
      <t>テイジ</t>
    </rPh>
    <rPh sb="25" eb="29">
      <t>ヒホケンシャ</t>
    </rPh>
    <rPh sb="63" eb="65">
      <t>カクニン</t>
    </rPh>
    <phoneticPr fontId="5"/>
  </si>
  <si>
    <t>(3) 事業者は、事故が生じた際にはその原因を解明し、再発生を防ぐための対策を講じていますか。</t>
    <phoneticPr fontId="5"/>
  </si>
  <si>
    <t>運営指導事前提出書類（訪問介護）</t>
    <rPh sb="0" eb="2">
      <t>ウンエイ</t>
    </rPh>
    <rPh sb="2" eb="4">
      <t>シドウ</t>
    </rPh>
    <rPh sb="4" eb="6">
      <t>ジゼン</t>
    </rPh>
    <rPh sb="6" eb="8">
      <t>テイシュツ</t>
    </rPh>
    <rPh sb="8" eb="10">
      <t>ショルイ</t>
    </rPh>
    <rPh sb="11" eb="13">
      <t>ホウモン</t>
    </rPh>
    <rPh sb="13" eb="15">
      <t>カイゴ</t>
    </rPh>
    <phoneticPr fontId="4"/>
  </si>
  <si>
    <r>
      <t>※運営指導日の</t>
    </r>
    <r>
      <rPr>
        <sz val="11"/>
        <color rgb="FFFF0000"/>
        <rFont val="ＭＳ Ｐゴシック"/>
        <family val="3"/>
        <charset val="128"/>
        <scheme val="minor"/>
      </rPr>
      <t>前々月</t>
    </r>
    <r>
      <rPr>
        <sz val="11"/>
        <rFont val="ＭＳ Ｐゴシック"/>
        <family val="3"/>
        <charset val="128"/>
        <scheme val="minor"/>
      </rPr>
      <t>の状況について記載してください。</t>
    </r>
    <rPh sb="1" eb="3">
      <t>ウンエイ</t>
    </rPh>
    <rPh sb="3" eb="5">
      <t>シドウ</t>
    </rPh>
    <phoneticPr fontId="4"/>
  </si>
  <si>
    <t>運営指導事前提出書類（訪問介護）</t>
    <rPh sb="0" eb="2">
      <t>ウンエイ</t>
    </rPh>
    <rPh sb="2" eb="4">
      <t>シドウ</t>
    </rPh>
    <phoneticPr fontId="4"/>
  </si>
  <si>
    <t>運営指導事前提出書類（訪問介護）</t>
    <rPh sb="0" eb="2">
      <t>ウンエイ</t>
    </rPh>
    <phoneticPr fontId="4"/>
  </si>
  <si>
    <t>生活援助従事者研修</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</si>
</sst>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0"/>
    <numFmt numFmtId="178" formatCode="0&quot;月&quot;"/>
    <numFmt numFmtId="179" formatCode="#,##0.0;[Red]\-#,##0.0"/>
    <numFmt numFmtId="180" formatCode="0.0&quot;人以上&quot;"/>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color theme="1"/>
      <name val="ＭＳ 明朝"/>
      <family val="1"/>
      <charset val="128"/>
    </font>
    <font>
      <sz val="9"/>
      <name val="ＭＳ 明朝"/>
      <family val="1"/>
      <charset val="128"/>
    </font>
    <font>
      <sz val="10"/>
      <name val="ＭＳ 明朝"/>
      <family val="1"/>
      <charset val="128"/>
    </font>
    <font>
      <sz val="10"/>
      <name val="ＭＳ Ｐゴシック"/>
      <family val="2"/>
      <charset val="128"/>
      <scheme val="minor"/>
    </font>
    <font>
      <sz val="11"/>
      <name val="ＭＳ 明朝"/>
      <family val="1"/>
      <charset val="128"/>
    </font>
    <font>
      <u/>
      <sz val="11"/>
      <name val="ＭＳ 明朝"/>
      <family val="1"/>
      <charset val="128"/>
    </font>
    <font>
      <b/>
      <sz val="11"/>
      <name val="ＭＳ 明朝"/>
      <family val="1"/>
      <charset val="128"/>
    </font>
    <font>
      <u/>
      <sz val="9"/>
      <name val="ＭＳ 明朝"/>
      <family val="1"/>
      <charset val="128"/>
    </font>
    <font>
      <b/>
      <sz val="11"/>
      <name val="ＭＳ ゴシック"/>
      <family val="3"/>
      <charset val="128"/>
    </font>
    <font>
      <sz val="11"/>
      <name val="ＭＳ Ｐゴシック"/>
      <family val="2"/>
      <charset val="128"/>
      <scheme val="minor"/>
    </font>
    <font>
      <sz val="8"/>
      <name val="ＭＳ 明朝"/>
      <family val="1"/>
      <charset val="128"/>
    </font>
    <font>
      <sz val="20"/>
      <name val="ＭＳ ゴシック"/>
      <family val="3"/>
      <charset val="128"/>
    </font>
    <font>
      <sz val="12"/>
      <name val="ＭＳ 明朝"/>
      <family val="1"/>
      <charset val="128"/>
    </font>
    <font>
      <b/>
      <sz val="12"/>
      <name val="ＭＳ 明朝"/>
      <family val="1"/>
      <charset val="128"/>
    </font>
    <font>
      <sz val="20"/>
      <name val="ＭＳ 明朝"/>
      <family val="1"/>
      <charset val="128"/>
    </font>
    <font>
      <sz val="10.5"/>
      <name val="ＭＳ 明朝"/>
      <family val="1"/>
      <charset val="128"/>
    </font>
    <font>
      <sz val="11"/>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2"/>
      <name val="ＭＳ Ｐゴシック"/>
      <family val="3"/>
      <charset val="128"/>
      <scheme val="minor"/>
    </font>
    <font>
      <sz val="2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b/>
      <sz val="14"/>
      <name val="ＭＳ Ｐゴシック"/>
      <family val="3"/>
      <charset val="128"/>
      <scheme val="minor"/>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sz val="14"/>
      <name val="ＭＳ 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top style="double">
        <color indexed="64"/>
      </top>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3" fillId="0" borderId="0"/>
    <xf numFmtId="38" fontId="3" fillId="0" borderId="0" applyFont="0" applyFill="0" applyBorder="0" applyAlignment="0" applyProtection="0">
      <alignment vertical="center"/>
    </xf>
  </cellStyleXfs>
  <cellXfs count="920">
    <xf numFmtId="0" fontId="0" fillId="0" borderId="0" xfId="0">
      <alignment vertical="center"/>
    </xf>
    <xf numFmtId="0" fontId="7" fillId="0" borderId="0" xfId="1" applyFont="1" applyBorder="1" applyAlignment="1">
      <alignment vertical="top" wrapText="1"/>
    </xf>
    <xf numFmtId="0" fontId="10" fillId="0" borderId="10" xfId="1" applyFont="1" applyBorder="1" applyAlignment="1">
      <alignment vertical="top" wrapText="1"/>
    </xf>
    <xf numFmtId="0" fontId="15" fillId="0" borderId="0" xfId="1" applyFont="1">
      <alignment vertical="center"/>
    </xf>
    <xf numFmtId="0" fontId="10" fillId="0" borderId="0" xfId="1" applyFont="1" applyFill="1" applyBorder="1" applyAlignment="1">
      <alignment vertical="center"/>
    </xf>
    <xf numFmtId="0" fontId="10" fillId="0" borderId="11" xfId="1" applyFont="1" applyFill="1" applyBorder="1" applyAlignment="1">
      <alignment vertical="center"/>
    </xf>
    <xf numFmtId="0" fontId="10" fillId="0" borderId="15" xfId="1" applyFont="1" applyFill="1" applyBorder="1" applyAlignment="1">
      <alignment vertical="center"/>
    </xf>
    <xf numFmtId="0" fontId="8" fillId="0" borderId="0" xfId="1" applyFont="1" applyFill="1" applyBorder="1" applyAlignment="1">
      <alignment horizontal="left" vertical="center" wrapText="1"/>
    </xf>
    <xf numFmtId="0" fontId="7" fillId="0" borderId="0" xfId="1" applyFont="1" applyFill="1" applyBorder="1" applyAlignment="1">
      <alignment horizontal="left" vertical="center"/>
    </xf>
    <xf numFmtId="0" fontId="8" fillId="0" borderId="10" xfId="1" applyFont="1" applyFill="1" applyBorder="1" applyAlignment="1">
      <alignment horizontal="left" vertical="center" wrapText="1"/>
    </xf>
    <xf numFmtId="0" fontId="8" fillId="0" borderId="0" xfId="1" applyFont="1" applyFill="1" applyBorder="1" applyAlignment="1">
      <alignment vertical="center" wrapText="1"/>
    </xf>
    <xf numFmtId="0" fontId="15" fillId="0" borderId="0" xfId="1" applyFont="1" applyBorder="1">
      <alignment vertical="center"/>
    </xf>
    <xf numFmtId="0" fontId="15" fillId="0" borderId="0" xfId="1" applyFont="1" applyBorder="1" applyAlignment="1">
      <alignment horizontal="left" vertical="center"/>
    </xf>
    <xf numFmtId="0" fontId="15" fillId="0" borderId="10" xfId="1" applyFont="1" applyBorder="1" applyAlignment="1">
      <alignment horizontal="left" vertical="center"/>
    </xf>
    <xf numFmtId="0" fontId="8" fillId="0" borderId="0" xfId="1" applyFont="1" applyFill="1" applyBorder="1" applyAlignment="1">
      <alignment vertical="center"/>
    </xf>
    <xf numFmtId="0" fontId="10" fillId="0" borderId="0" xfId="1" applyFont="1" applyFill="1" applyBorder="1">
      <alignment vertical="center"/>
    </xf>
    <xf numFmtId="0" fontId="11" fillId="0" borderId="0" xfId="1" applyFont="1" applyFill="1" applyBorder="1" applyAlignment="1">
      <alignment horizontal="left"/>
    </xf>
    <xf numFmtId="0" fontId="10" fillId="0" borderId="0" xfId="1" applyFont="1" applyBorder="1" applyAlignment="1">
      <alignment vertical="center"/>
    </xf>
    <xf numFmtId="0" fontId="7" fillId="0" borderId="0" xfId="1" applyFont="1" applyBorder="1" applyAlignment="1">
      <alignment vertical="center"/>
    </xf>
    <xf numFmtId="0" fontId="8" fillId="0" borderId="9" xfId="1" applyFont="1" applyBorder="1" applyAlignment="1">
      <alignment vertical="center" wrapText="1"/>
    </xf>
    <xf numFmtId="0" fontId="8" fillId="0" borderId="0" xfId="1" applyFont="1" applyBorder="1" applyAlignment="1">
      <alignment vertical="center" wrapText="1"/>
    </xf>
    <xf numFmtId="0" fontId="8" fillId="0" borderId="10" xfId="1" applyFont="1" applyBorder="1" applyAlignment="1">
      <alignment vertical="center" wrapText="1"/>
    </xf>
    <xf numFmtId="0" fontId="10" fillId="0" borderId="0" xfId="1" applyFont="1" applyBorder="1" applyAlignment="1">
      <alignment horizontal="right" vertical="center" wrapText="1"/>
    </xf>
    <xf numFmtId="0" fontId="10" fillId="0" borderId="0" xfId="0" applyFont="1" applyBorder="1" applyAlignment="1">
      <alignment vertical="center"/>
    </xf>
    <xf numFmtId="0" fontId="10" fillId="0" borderId="9" xfId="0" applyFont="1" applyBorder="1" applyAlignment="1">
      <alignment vertical="center"/>
    </xf>
    <xf numFmtId="0" fontId="10" fillId="0" borderId="9" xfId="0" applyFont="1" applyFill="1" applyBorder="1" applyAlignment="1">
      <alignment vertical="top" wrapText="1"/>
    </xf>
    <xf numFmtId="49" fontId="10" fillId="0" borderId="0" xfId="0" applyNumberFormat="1" applyFont="1" applyFill="1" applyBorder="1" applyAlignment="1">
      <alignment horizontal="right" vertical="center" wrapText="1"/>
    </xf>
    <xf numFmtId="0" fontId="10" fillId="0" borderId="0" xfId="0" applyFont="1" applyFill="1" applyBorder="1" applyAlignment="1">
      <alignment horizontal="right" vertical="top"/>
    </xf>
    <xf numFmtId="176" fontId="10" fillId="0" borderId="0" xfId="0" quotePrefix="1" applyNumberFormat="1" applyFont="1" applyBorder="1" applyAlignment="1">
      <alignment horizontal="right" vertical="top"/>
    </xf>
    <xf numFmtId="0" fontId="10" fillId="0" borderId="0" xfId="0" applyFont="1" applyBorder="1" applyAlignment="1">
      <alignment horizontal="right" vertical="top"/>
    </xf>
    <xf numFmtId="176" fontId="10" fillId="0" borderId="0" xfId="0" applyNumberFormat="1" applyFont="1" applyBorder="1" applyAlignment="1">
      <alignment horizontal="right" vertical="top"/>
    </xf>
    <xf numFmtId="176" fontId="16" fillId="0" borderId="9" xfId="0" applyNumberFormat="1" applyFont="1" applyFill="1" applyBorder="1" applyAlignment="1">
      <alignment vertical="center" wrapText="1"/>
    </xf>
    <xf numFmtId="176" fontId="16" fillId="0" borderId="43" xfId="0" quotePrefix="1" applyNumberFormat="1" applyFont="1" applyBorder="1" applyAlignment="1">
      <alignment horizontal="center" vertical="center" wrapText="1"/>
    </xf>
    <xf numFmtId="176" fontId="16" fillId="0" borderId="44" xfId="0" applyNumberFormat="1" applyFont="1" applyFill="1" applyBorder="1" applyAlignment="1">
      <alignment horizontal="center" vertical="center" wrapText="1"/>
    </xf>
    <xf numFmtId="176" fontId="16" fillId="0" borderId="9" xfId="0" applyNumberFormat="1" applyFont="1" applyBorder="1" applyAlignment="1">
      <alignment vertical="center" wrapText="1"/>
    </xf>
    <xf numFmtId="0" fontId="16" fillId="0" borderId="0" xfId="0" quotePrefix="1" applyFont="1" applyBorder="1" applyAlignment="1">
      <alignment vertical="center" wrapText="1"/>
    </xf>
    <xf numFmtId="0" fontId="10" fillId="0" borderId="0" xfId="0" applyFont="1" applyBorder="1">
      <alignment vertical="center"/>
    </xf>
    <xf numFmtId="0" fontId="10" fillId="0" borderId="19" xfId="0" applyFont="1" applyBorder="1" applyAlignment="1">
      <alignment vertical="center"/>
    </xf>
    <xf numFmtId="176" fontId="16" fillId="0" borderId="0" xfId="0" quotePrefix="1" applyNumberFormat="1" applyFont="1" applyBorder="1" applyAlignment="1">
      <alignment horizontal="center" vertical="center" wrapText="1"/>
    </xf>
    <xf numFmtId="49" fontId="10" fillId="0" borderId="12" xfId="0" applyNumberFormat="1" applyFont="1" applyFill="1" applyBorder="1" applyAlignment="1">
      <alignment vertical="center" wrapText="1"/>
    </xf>
    <xf numFmtId="0" fontId="18" fillId="0" borderId="0" xfId="1" applyFont="1" applyAlignment="1">
      <alignment vertical="center"/>
    </xf>
    <xf numFmtId="0" fontId="19" fillId="0" borderId="0" xfId="1" applyFont="1" applyAlignment="1">
      <alignment vertical="center"/>
    </xf>
    <xf numFmtId="0" fontId="18" fillId="0" borderId="0" xfId="1" applyFont="1" applyAlignment="1">
      <alignment horizontal="right" vertical="center"/>
    </xf>
    <xf numFmtId="49" fontId="10" fillId="0" borderId="22" xfId="0" applyNumberFormat="1" applyFont="1" applyFill="1" applyBorder="1" applyAlignment="1">
      <alignment horizontal="right" vertical="center" wrapText="1"/>
    </xf>
    <xf numFmtId="0" fontId="10" fillId="0" borderId="0" xfId="0" quotePrefix="1" applyFont="1" applyFill="1" applyBorder="1" applyAlignment="1">
      <alignment horizontal="left" vertical="center" wrapText="1"/>
    </xf>
    <xf numFmtId="0" fontId="10" fillId="0" borderId="9" xfId="0" quotePrefix="1" applyFont="1" applyFill="1" applyBorder="1" applyAlignment="1">
      <alignment horizontal="center" vertical="center" wrapText="1"/>
    </xf>
    <xf numFmtId="0" fontId="10" fillId="0" borderId="22" xfId="0" quotePrefix="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9" fillId="0" borderId="0" xfId="1" applyFont="1">
      <alignment vertical="center"/>
    </xf>
    <xf numFmtId="0" fontId="8" fillId="0" borderId="0" xfId="1" applyFont="1" applyFill="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vertical="top" wrapText="1"/>
    </xf>
    <xf numFmtId="0" fontId="10" fillId="0" borderId="0" xfId="1" applyFont="1" applyBorder="1" applyAlignment="1">
      <alignment horizontal="right" vertical="center"/>
    </xf>
    <xf numFmtId="0" fontId="10" fillId="0" borderId="9" xfId="0" applyFont="1" applyBorder="1" applyAlignment="1">
      <alignment vertical="top" wrapText="1"/>
    </xf>
    <xf numFmtId="0" fontId="10" fillId="0" borderId="9" xfId="1" applyFont="1" applyFill="1" applyBorder="1" applyAlignment="1">
      <alignment vertical="top" wrapText="1"/>
    </xf>
    <xf numFmtId="0" fontId="10" fillId="0" borderId="9" xfId="1" applyFont="1" applyBorder="1" applyAlignment="1">
      <alignment vertical="top"/>
    </xf>
    <xf numFmtId="0" fontId="10" fillId="0" borderId="9" xfId="1" applyFont="1" applyFill="1" applyBorder="1" applyAlignment="1">
      <alignment horizontal="right" vertical="top" wrapText="1"/>
    </xf>
    <xf numFmtId="49" fontId="10" fillId="0" borderId="9" xfId="0" applyNumberFormat="1" applyFont="1" applyFill="1" applyBorder="1" applyAlignment="1">
      <alignment horizontal="left" vertical="center" wrapText="1"/>
    </xf>
    <xf numFmtId="176" fontId="16" fillId="0" borderId="14" xfId="0" applyNumberFormat="1" applyFont="1" applyFill="1" applyBorder="1" applyAlignment="1">
      <alignment vertical="center" wrapText="1"/>
    </xf>
    <xf numFmtId="0" fontId="10" fillId="0" borderId="9" xfId="1" applyFont="1" applyFill="1" applyBorder="1">
      <alignment vertical="center"/>
    </xf>
    <xf numFmtId="0" fontId="10" fillId="0" borderId="0" xfId="1" applyFont="1" applyFill="1" applyBorder="1" applyAlignment="1">
      <alignment vertical="center" shrinkToFit="1"/>
    </xf>
    <xf numFmtId="0" fontId="10" fillId="0" borderId="14" xfId="1" applyFont="1" applyFill="1" applyBorder="1">
      <alignment vertical="center"/>
    </xf>
    <xf numFmtId="0" fontId="17" fillId="0" borderId="0" xfId="1" applyFont="1" applyFill="1" applyAlignment="1">
      <alignment horizontal="center" vertical="center"/>
    </xf>
    <xf numFmtId="0" fontId="20" fillId="0" borderId="0" xfId="1" applyFont="1" applyFill="1" applyAlignment="1">
      <alignment horizontal="center" vertical="center"/>
    </xf>
    <xf numFmtId="0" fontId="18" fillId="0" borderId="0" xfId="1" applyFont="1" applyFill="1" applyBorder="1" applyAlignment="1">
      <alignment horizontal="center" vertical="center"/>
    </xf>
    <xf numFmtId="0" fontId="10" fillId="0" borderId="0" xfId="1" applyFont="1" applyFill="1">
      <alignment vertical="center"/>
    </xf>
    <xf numFmtId="0" fontId="18" fillId="0" borderId="0" xfId="1" applyFont="1" applyAlignment="1">
      <alignment horizontal="right"/>
    </xf>
    <xf numFmtId="0" fontId="10" fillId="0" borderId="16"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7" xfId="1" applyFont="1" applyFill="1" applyBorder="1" applyAlignment="1">
      <alignment horizontal="left" vertical="center" wrapText="1"/>
    </xf>
    <xf numFmtId="0" fontId="10" fillId="0" borderId="21" xfId="1" applyFont="1" applyFill="1" applyBorder="1" applyAlignment="1">
      <alignment horizontal="left" vertical="center" wrapText="1"/>
    </xf>
    <xf numFmtId="0" fontId="10" fillId="0" borderId="20" xfId="1" applyFont="1" applyBorder="1" applyAlignment="1">
      <alignment vertical="top" wrapText="1"/>
    </xf>
    <xf numFmtId="0" fontId="10" fillId="0" borderId="0" xfId="0" quotePrefix="1" applyFont="1" applyFill="1" applyBorder="1" applyAlignment="1">
      <alignment horizontal="left" wrapText="1"/>
    </xf>
    <xf numFmtId="0" fontId="10" fillId="0" borderId="9" xfId="1" applyFont="1" applyBorder="1" applyAlignment="1">
      <alignment vertical="top" wrapText="1"/>
    </xf>
    <xf numFmtId="0" fontId="10" fillId="0" borderId="0" xfId="1" applyFont="1" applyBorder="1" applyAlignment="1">
      <alignment vertical="top" wrapText="1"/>
    </xf>
    <xf numFmtId="0" fontId="10" fillId="0" borderId="14" xfId="1" applyFont="1" applyBorder="1" applyAlignment="1">
      <alignment vertical="top" wrapText="1"/>
    </xf>
    <xf numFmtId="0" fontId="10" fillId="0" borderId="0" xfId="1" applyFont="1" applyBorder="1" applyAlignment="1">
      <alignment wrapText="1"/>
    </xf>
    <xf numFmtId="0" fontId="10" fillId="0" borderId="11" xfId="1" applyFont="1" applyBorder="1" applyAlignment="1">
      <alignment vertical="center"/>
    </xf>
    <xf numFmtId="0" fontId="10" fillId="0" borderId="9" xfId="1" applyFont="1" applyBorder="1" applyAlignment="1">
      <alignment horizontal="right" vertical="top" wrapText="1"/>
    </xf>
    <xf numFmtId="0" fontId="10" fillId="0" borderId="9" xfId="1" applyFont="1" applyBorder="1" applyAlignment="1">
      <alignment horizontal="right" vertical="center" wrapText="1"/>
    </xf>
    <xf numFmtId="0" fontId="22" fillId="0" borderId="0" xfId="2" applyFont="1" applyAlignment="1">
      <alignment vertical="center"/>
    </xf>
    <xf numFmtId="0" fontId="22" fillId="0" borderId="0" xfId="2" applyFont="1"/>
    <xf numFmtId="0" fontId="23" fillId="0" borderId="0" xfId="2" applyFont="1" applyAlignment="1">
      <alignment horizontal="right"/>
    </xf>
    <xf numFmtId="0" fontId="23" fillId="0" borderId="0" xfId="2" applyFont="1" applyAlignment="1"/>
    <xf numFmtId="0" fontId="24" fillId="0" borderId="0" xfId="2" applyFont="1" applyAlignment="1"/>
    <xf numFmtId="0" fontId="24" fillId="0" borderId="0" xfId="2" applyFont="1" applyAlignment="1">
      <alignment horizontal="left"/>
    </xf>
    <xf numFmtId="0" fontId="22" fillId="0" borderId="0" xfId="2" applyFont="1" applyFill="1"/>
    <xf numFmtId="0" fontId="25" fillId="0" borderId="0" xfId="0" applyFont="1" applyFill="1" applyAlignment="1">
      <alignment horizontal="right" vertical="center"/>
    </xf>
    <xf numFmtId="0" fontId="25" fillId="0" borderId="0" xfId="0" applyFont="1" applyFill="1" applyAlignment="1">
      <alignment vertical="center"/>
    </xf>
    <xf numFmtId="0" fontId="26" fillId="0" borderId="0" xfId="2" applyFont="1" applyBorder="1" applyAlignment="1"/>
    <xf numFmtId="0" fontId="25" fillId="0" borderId="0" xfId="0" applyFont="1" applyFill="1" applyAlignment="1" applyProtection="1">
      <alignment horizontal="center" vertical="center"/>
      <protection locked="0"/>
    </xf>
    <xf numFmtId="0" fontId="25" fillId="0" borderId="0" xfId="0" applyFont="1" applyFill="1" applyAlignment="1">
      <alignment horizontal="center" vertical="center"/>
    </xf>
    <xf numFmtId="0" fontId="22" fillId="0" borderId="0" xfId="2" applyFont="1" applyFill="1" applyAlignment="1">
      <alignment vertical="center"/>
    </xf>
    <xf numFmtId="0" fontId="25" fillId="0" borderId="0" xfId="0" applyFont="1" applyFill="1" applyAlignment="1">
      <alignment horizontal="left" vertical="center"/>
    </xf>
    <xf numFmtId="0" fontId="22" fillId="0" borderId="0" xfId="2" applyFont="1" applyBorder="1" applyAlignment="1"/>
    <xf numFmtId="0" fontId="22" fillId="0" borderId="0" xfId="2" applyFont="1" applyAlignment="1">
      <alignment horizontal="right" vertical="center"/>
    </xf>
    <xf numFmtId="0" fontId="22" fillId="0" borderId="0" xfId="2" applyFont="1" applyBorder="1" applyAlignment="1">
      <alignment vertical="center"/>
    </xf>
    <xf numFmtId="0" fontId="22" fillId="0" borderId="0" xfId="2" applyFont="1" applyFill="1" applyBorder="1" applyAlignment="1">
      <alignment horizontal="left"/>
    </xf>
    <xf numFmtId="0" fontId="22" fillId="0" borderId="0" xfId="2" applyFont="1" applyAlignment="1">
      <alignment horizontal="left" vertical="center"/>
    </xf>
    <xf numFmtId="0" fontId="22" fillId="0" borderId="0" xfId="2" applyFont="1" applyBorder="1"/>
    <xf numFmtId="0" fontId="29" fillId="3" borderId="0" xfId="0" applyFont="1" applyFill="1" applyBorder="1" applyAlignment="1">
      <alignment vertical="center"/>
    </xf>
    <xf numFmtId="0" fontId="30" fillId="3" borderId="0" xfId="0" applyFont="1" applyFill="1" applyBorder="1" applyAlignment="1">
      <alignment vertical="center"/>
    </xf>
    <xf numFmtId="0" fontId="22" fillId="0" borderId="0" xfId="0" applyFont="1">
      <alignment vertical="center"/>
    </xf>
    <xf numFmtId="0" fontId="22" fillId="0" borderId="0" xfId="0" applyFont="1" applyAlignment="1">
      <alignment horizontal="center" vertical="center"/>
    </xf>
    <xf numFmtId="0" fontId="29" fillId="0" borderId="0" xfId="0" applyFont="1" applyFill="1" applyAlignment="1">
      <alignment horizontal="right" vertical="center"/>
    </xf>
    <xf numFmtId="0" fontId="29" fillId="0" borderId="0" xfId="0" applyFont="1" applyFill="1" applyAlignment="1">
      <alignment vertical="center"/>
    </xf>
    <xf numFmtId="0" fontId="28" fillId="0" borderId="0" xfId="0" applyFont="1">
      <alignment vertical="center"/>
    </xf>
    <xf numFmtId="0" fontId="24" fillId="0" borderId="0" xfId="2" applyFont="1"/>
    <xf numFmtId="0" fontId="26" fillId="0" borderId="0" xfId="2" applyFont="1"/>
    <xf numFmtId="0" fontId="22" fillId="0" borderId="0" xfId="2" applyFont="1" applyAlignment="1"/>
    <xf numFmtId="0" fontId="29" fillId="0" borderId="0" xfId="0" applyFont="1" applyFill="1" applyAlignment="1" applyProtection="1">
      <alignment horizontal="center" vertical="center"/>
      <protection locked="0"/>
    </xf>
    <xf numFmtId="0" fontId="29" fillId="0" borderId="0" xfId="0" applyFont="1" applyFill="1" applyAlignment="1">
      <alignment horizontal="center" vertical="center"/>
    </xf>
    <xf numFmtId="0" fontId="31" fillId="0" borderId="0" xfId="2" applyFont="1"/>
    <xf numFmtId="0" fontId="22" fillId="0" borderId="0" xfId="2" applyFont="1" applyAlignment="1">
      <alignment horizontal="right"/>
    </xf>
    <xf numFmtId="0" fontId="30" fillId="0" borderId="0" xfId="2" applyFont="1" applyAlignment="1">
      <alignment horizontal="right"/>
    </xf>
    <xf numFmtId="0" fontId="23" fillId="0" borderId="0" xfId="2" applyFont="1" applyBorder="1" applyAlignment="1">
      <alignment horizontal="left" vertical="center"/>
    </xf>
    <xf numFmtId="0" fontId="22" fillId="0" borderId="0" xfId="2" applyFont="1" applyBorder="1" applyAlignment="1">
      <alignment horizontal="left"/>
    </xf>
    <xf numFmtId="0" fontId="28" fillId="0" borderId="0" xfId="2" applyFont="1" applyFill="1" applyBorder="1" applyAlignment="1">
      <alignment vertical="center"/>
    </xf>
    <xf numFmtId="0" fontId="28" fillId="0" borderId="48" xfId="0" applyFont="1" applyFill="1" applyBorder="1" applyAlignment="1">
      <alignment vertical="center"/>
    </xf>
    <xf numFmtId="0" fontId="22" fillId="0" borderId="49" xfId="2" applyFont="1" applyBorder="1"/>
    <xf numFmtId="0" fontId="28" fillId="0" borderId="49" xfId="0" applyFont="1" applyFill="1" applyBorder="1" applyAlignment="1">
      <alignment vertical="center" shrinkToFit="1"/>
    </xf>
    <xf numFmtId="0" fontId="22" fillId="0" borderId="49" xfId="0" applyFont="1" applyFill="1" applyBorder="1" applyAlignment="1">
      <alignment vertical="center" shrinkToFit="1"/>
    </xf>
    <xf numFmtId="0" fontId="28" fillId="0" borderId="49" xfId="0" applyFont="1" applyFill="1" applyBorder="1" applyAlignment="1">
      <alignment vertical="center"/>
    </xf>
    <xf numFmtId="0" fontId="23" fillId="0" borderId="49" xfId="2" applyFont="1" applyBorder="1" applyAlignment="1">
      <alignment horizontal="left" vertical="center"/>
    </xf>
    <xf numFmtId="0" fontId="22" fillId="0" borderId="49" xfId="2" applyFont="1" applyBorder="1" applyAlignment="1">
      <alignment horizontal="left"/>
    </xf>
    <xf numFmtId="0" fontId="28" fillId="0" borderId="49" xfId="2" applyFont="1" applyFill="1" applyBorder="1" applyAlignment="1">
      <alignment vertical="center"/>
    </xf>
    <xf numFmtId="0" fontId="22" fillId="0" borderId="49" xfId="0" applyFont="1" applyBorder="1">
      <alignment vertical="center"/>
    </xf>
    <xf numFmtId="0" fontId="22" fillId="0" borderId="50" xfId="0" applyFont="1" applyBorder="1">
      <alignment vertical="center"/>
    </xf>
    <xf numFmtId="0" fontId="22" fillId="0" borderId="0" xfId="0" applyFont="1" applyFill="1" applyBorder="1" applyAlignment="1" applyProtection="1">
      <alignment horizontal="center" vertical="center"/>
      <protection locked="0"/>
    </xf>
    <xf numFmtId="0" fontId="22" fillId="0" borderId="0" xfId="0" applyFont="1" applyBorder="1">
      <alignment vertical="center"/>
    </xf>
    <xf numFmtId="0" fontId="31" fillId="0" borderId="51" xfId="2" applyFont="1" applyBorder="1"/>
    <xf numFmtId="0" fontId="28" fillId="0" borderId="0" xfId="0" applyFont="1" applyFill="1" applyBorder="1" applyAlignment="1">
      <alignment vertical="center"/>
    </xf>
    <xf numFmtId="0" fontId="32" fillId="0" borderId="11" xfId="0" applyFont="1" applyFill="1" applyBorder="1" applyAlignment="1">
      <alignment horizontal="centerContinuous" vertical="center"/>
    </xf>
    <xf numFmtId="0" fontId="32" fillId="0" borderId="11" xfId="0" applyFont="1" applyFill="1" applyBorder="1" applyAlignment="1">
      <alignment vertical="center"/>
    </xf>
    <xf numFmtId="0" fontId="32" fillId="0" borderId="0" xfId="0" applyFont="1" applyFill="1" applyBorder="1" applyAlignment="1">
      <alignment horizontal="centerContinuous" vertical="center"/>
    </xf>
    <xf numFmtId="0" fontId="28" fillId="0" borderId="0" xfId="0" applyFont="1" applyFill="1" applyBorder="1" applyAlignment="1">
      <alignment horizontal="centerContinuous" vertical="center"/>
    </xf>
    <xf numFmtId="0" fontId="22" fillId="0" borderId="0" xfId="0" applyNumberFormat="1" applyFont="1" applyBorder="1">
      <alignment vertical="center"/>
    </xf>
    <xf numFmtId="0" fontId="22" fillId="0" borderId="52" xfId="0" applyFont="1" applyBorder="1">
      <alignment vertical="center"/>
    </xf>
    <xf numFmtId="0" fontId="28" fillId="0" borderId="0" xfId="2" applyFont="1" applyBorder="1" applyAlignment="1"/>
    <xf numFmtId="0" fontId="28"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Border="1" applyAlignment="1">
      <alignment vertical="center" wrapText="1"/>
    </xf>
    <xf numFmtId="0" fontId="22" fillId="0" borderId="0" xfId="0" applyFont="1" applyBorder="1" applyAlignment="1">
      <alignment vertical="center"/>
    </xf>
    <xf numFmtId="0" fontId="32" fillId="0" borderId="0" xfId="0" applyFont="1" applyFill="1" applyBorder="1" applyAlignment="1">
      <alignment vertical="center"/>
    </xf>
    <xf numFmtId="0" fontId="22" fillId="0" borderId="0" xfId="0" applyFont="1" applyBorder="1" applyAlignment="1">
      <alignment horizontal="left" vertical="center"/>
    </xf>
    <xf numFmtId="0" fontId="28" fillId="0" borderId="9" xfId="0" applyFont="1" applyFill="1" applyBorder="1" applyAlignment="1">
      <alignment vertical="center"/>
    </xf>
    <xf numFmtId="0" fontId="28" fillId="0" borderId="10" xfId="0" applyFont="1" applyFill="1" applyBorder="1" applyAlignment="1">
      <alignment vertical="center"/>
    </xf>
    <xf numFmtId="0" fontId="31" fillId="0" borderId="53" xfId="2" applyFont="1" applyBorder="1"/>
    <xf numFmtId="0" fontId="32" fillId="0" borderId="54" xfId="0" applyFont="1" applyFill="1" applyBorder="1" applyAlignment="1">
      <alignment horizontal="left" vertical="center"/>
    </xf>
    <xf numFmtId="0" fontId="28" fillId="0" borderId="54" xfId="0" applyFont="1" applyFill="1" applyBorder="1" applyAlignment="1">
      <alignment vertical="center" shrinkToFit="1"/>
    </xf>
    <xf numFmtId="0" fontId="22" fillId="0" borderId="54" xfId="0" applyFont="1" applyFill="1" applyBorder="1" applyAlignment="1">
      <alignment vertical="center" shrinkToFit="1"/>
    </xf>
    <xf numFmtId="0" fontId="28" fillId="0" borderId="54" xfId="0" applyFont="1" applyFill="1" applyBorder="1" applyAlignment="1">
      <alignment vertical="center"/>
    </xf>
    <xf numFmtId="0" fontId="22" fillId="0" borderId="54" xfId="2" applyFont="1" applyBorder="1"/>
    <xf numFmtId="0" fontId="23" fillId="0" borderId="54" xfId="2" applyFont="1" applyBorder="1" applyAlignment="1">
      <alignment horizontal="left" vertical="center"/>
    </xf>
    <xf numFmtId="0" fontId="22" fillId="0" borderId="54" xfId="0" applyFont="1" applyBorder="1">
      <alignment vertical="center"/>
    </xf>
    <xf numFmtId="0" fontId="22" fillId="0" borderId="54" xfId="0" applyFont="1" applyBorder="1" applyAlignment="1">
      <alignment horizontal="left" vertical="center"/>
    </xf>
    <xf numFmtId="0" fontId="22" fillId="0" borderId="55" xfId="0" applyFont="1" applyBorder="1">
      <alignment vertical="center"/>
    </xf>
    <xf numFmtId="0" fontId="23" fillId="0" borderId="0" xfId="0" applyFont="1" applyAlignment="1">
      <alignment horizontal="left" vertical="center"/>
    </xf>
    <xf numFmtId="0" fontId="22" fillId="0" borderId="0" xfId="2" applyFont="1" applyFill="1" applyBorder="1" applyAlignment="1">
      <alignment vertical="center"/>
    </xf>
    <xf numFmtId="0" fontId="22" fillId="0" borderId="0" xfId="2" applyFont="1" applyFill="1" applyBorder="1"/>
    <xf numFmtId="0" fontId="28" fillId="0" borderId="0" xfId="2" applyFont="1" applyBorder="1" applyAlignment="1">
      <alignment horizontal="center"/>
    </xf>
    <xf numFmtId="0" fontId="28" fillId="0" borderId="0" xfId="2" applyFont="1" applyBorder="1" applyAlignment="1">
      <alignment horizontal="center" wrapText="1"/>
    </xf>
    <xf numFmtId="0" fontId="28" fillId="0" borderId="2" xfId="0" applyFont="1" applyFill="1" applyBorder="1" applyAlignment="1">
      <alignment horizontal="center" vertical="center"/>
    </xf>
    <xf numFmtId="0" fontId="28" fillId="0" borderId="2" xfId="0" applyNumberFormat="1" applyFont="1" applyFill="1" applyBorder="1" applyAlignment="1">
      <alignment horizontal="center" vertical="center" wrapText="1"/>
    </xf>
    <xf numFmtId="0" fontId="28" fillId="0" borderId="0" xfId="0" applyFont="1" applyFill="1" applyAlignment="1">
      <alignment vertical="center"/>
    </xf>
    <xf numFmtId="0" fontId="10" fillId="0" borderId="6" xfId="1" applyFont="1" applyBorder="1" applyAlignment="1">
      <alignment vertical="center" wrapText="1"/>
    </xf>
    <xf numFmtId="0" fontId="10" fillId="0" borderId="9" xfId="1" applyFont="1" applyBorder="1" applyAlignment="1">
      <alignment vertical="center" wrapText="1"/>
    </xf>
    <xf numFmtId="0" fontId="10" fillId="0" borderId="0" xfId="1" applyFont="1" applyBorder="1" applyAlignment="1">
      <alignment vertical="center" wrapText="1"/>
    </xf>
    <xf numFmtId="0" fontId="10" fillId="0" borderId="10" xfId="1" applyFont="1" applyBorder="1" applyAlignment="1">
      <alignment vertical="center" wrapText="1"/>
    </xf>
    <xf numFmtId="0" fontId="10" fillId="0" borderId="19" xfId="1" applyFont="1" applyBorder="1" applyAlignment="1">
      <alignment vertical="center" wrapText="1"/>
    </xf>
    <xf numFmtId="0" fontId="10" fillId="0" borderId="20" xfId="1" applyFont="1" applyBorder="1" applyAlignment="1">
      <alignment vertical="center" wrapText="1"/>
    </xf>
    <xf numFmtId="0" fontId="10" fillId="0" borderId="9" xfId="1" applyFont="1" applyBorder="1" applyAlignment="1">
      <alignment horizontal="left" vertical="center" wrapText="1"/>
    </xf>
    <xf numFmtId="0" fontId="10" fillId="0" borderId="0" xfId="1" applyFont="1" applyBorder="1" applyAlignment="1">
      <alignment horizontal="left" vertical="center" wrapText="1"/>
    </xf>
    <xf numFmtId="0" fontId="10" fillId="0" borderId="14" xfId="1" applyFont="1" applyBorder="1" applyAlignment="1">
      <alignment horizontal="left" vertical="center" wrapText="1"/>
    </xf>
    <xf numFmtId="0" fontId="10" fillId="0" borderId="9"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6" xfId="1" applyFont="1" applyBorder="1" applyAlignment="1">
      <alignment horizontal="left" vertical="top" wrapText="1"/>
    </xf>
    <xf numFmtId="0" fontId="10" fillId="0" borderId="0" xfId="1" applyFont="1" applyBorder="1" applyAlignment="1">
      <alignment horizontal="left" vertical="top" wrapText="1"/>
    </xf>
    <xf numFmtId="0" fontId="10" fillId="0" borderId="10" xfId="1" applyFont="1" applyBorder="1" applyAlignment="1">
      <alignment horizontal="left" vertical="top" wrapText="1"/>
    </xf>
    <xf numFmtId="0" fontId="8" fillId="0" borderId="0" xfId="1" applyFont="1" applyBorder="1" applyAlignment="1">
      <alignment vertical="center"/>
    </xf>
    <xf numFmtId="0" fontId="8" fillId="0" borderId="10" xfId="1" applyFont="1" applyBorder="1" applyAlignment="1">
      <alignment vertical="center"/>
    </xf>
    <xf numFmtId="0" fontId="18" fillId="0" borderId="0" xfId="1" applyFont="1" applyAlignment="1">
      <alignment horizontal="left" vertical="center"/>
    </xf>
    <xf numFmtId="0" fontId="10" fillId="0" borderId="20" xfId="1" applyFont="1" applyBorder="1" applyAlignment="1">
      <alignment horizontal="left" vertical="top" wrapText="1"/>
    </xf>
    <xf numFmtId="0" fontId="10" fillId="0" borderId="0" xfId="1" applyFont="1" applyFill="1" applyBorder="1" applyAlignment="1">
      <alignment horizontal="center" vertical="center"/>
    </xf>
    <xf numFmtId="0" fontId="7" fillId="0" borderId="0" xfId="1" applyFont="1" applyBorder="1" applyAlignment="1">
      <alignment horizontal="left" vertical="top" wrapText="1"/>
    </xf>
    <xf numFmtId="0" fontId="7" fillId="0" borderId="10" xfId="1" applyFont="1" applyBorder="1" applyAlignment="1">
      <alignment horizontal="left" vertical="top" wrapText="1"/>
    </xf>
    <xf numFmtId="0" fontId="10" fillId="0" borderId="0" xfId="0" applyFont="1" applyBorder="1" applyAlignment="1">
      <alignment horizontal="left" vertical="top" wrapText="1"/>
    </xf>
    <xf numFmtId="0" fontId="10" fillId="0" borderId="14" xfId="1" applyFont="1" applyBorder="1" applyAlignment="1">
      <alignment vertical="center" wrapText="1"/>
    </xf>
    <xf numFmtId="0" fontId="10" fillId="0" borderId="11" xfId="1" applyFont="1" applyBorder="1" applyAlignment="1">
      <alignment vertical="center" wrapText="1"/>
    </xf>
    <xf numFmtId="0" fontId="10" fillId="0" borderId="9" xfId="1" applyFont="1" applyFill="1" applyBorder="1" applyAlignment="1">
      <alignment horizontal="left" vertical="center"/>
    </xf>
    <xf numFmtId="0" fontId="10" fillId="0" borderId="0" xfId="1" applyFont="1" applyFill="1" applyBorder="1" applyAlignment="1">
      <alignment horizontal="left" vertical="center"/>
    </xf>
    <xf numFmtId="0" fontId="10" fillId="0" borderId="19" xfId="1" applyFont="1" applyBorder="1" applyAlignment="1">
      <alignment horizontal="left" vertical="center" wrapText="1"/>
    </xf>
    <xf numFmtId="0" fontId="10" fillId="0" borderId="9" xfId="1" applyFont="1" applyFill="1" applyBorder="1" applyAlignment="1">
      <alignment vertical="center" wrapText="1"/>
    </xf>
    <xf numFmtId="0" fontId="10" fillId="0" borderId="0" xfId="1" applyFont="1" applyFill="1" applyBorder="1" applyAlignment="1">
      <alignment vertical="center" wrapText="1"/>
    </xf>
    <xf numFmtId="0" fontId="10" fillId="0" borderId="10" xfId="1" applyFont="1" applyFill="1" applyBorder="1" applyAlignment="1">
      <alignment vertical="center" wrapText="1"/>
    </xf>
    <xf numFmtId="0" fontId="10" fillId="0" borderId="6"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0" xfId="0" applyFont="1" applyBorder="1" applyAlignment="1">
      <alignment horizontal="left" vertical="center" wrapText="1"/>
    </xf>
    <xf numFmtId="0" fontId="22" fillId="0" borderId="0" xfId="0" applyFont="1" applyAlignment="1">
      <alignment horizontal="center" vertical="center" shrinkToFit="1"/>
    </xf>
    <xf numFmtId="0" fontId="22" fillId="0" borderId="0" xfId="0" applyFont="1" applyAlignment="1">
      <alignment vertical="center" shrinkToFit="1"/>
    </xf>
    <xf numFmtId="177" fontId="28" fillId="4" borderId="15" xfId="0" applyNumberFormat="1" applyFont="1" applyFill="1" applyBorder="1" applyAlignment="1">
      <alignment horizontal="center" vertical="center" shrinkToFit="1"/>
    </xf>
    <xf numFmtId="177" fontId="28" fillId="4" borderId="17" xfId="0" applyNumberFormat="1" applyFont="1" applyFill="1" applyBorder="1" applyAlignment="1">
      <alignment horizontal="center" vertical="center" shrinkToFit="1"/>
    </xf>
    <xf numFmtId="177" fontId="28" fillId="0" borderId="15" xfId="0" applyNumberFormat="1" applyFont="1" applyFill="1" applyBorder="1" applyAlignment="1">
      <alignment horizontal="center" vertical="center" shrinkToFit="1"/>
    </xf>
    <xf numFmtId="177" fontId="28" fillId="0" borderId="17" xfId="0" applyNumberFormat="1" applyFont="1" applyFill="1" applyBorder="1" applyAlignment="1">
      <alignment horizontal="center" vertical="center" shrinkToFit="1"/>
    </xf>
    <xf numFmtId="177" fontId="28" fillId="4" borderId="3" xfId="0" applyNumberFormat="1" applyFont="1" applyFill="1" applyBorder="1" applyAlignment="1">
      <alignment horizontal="center" vertical="center" shrinkToFit="1"/>
    </xf>
    <xf numFmtId="177" fontId="28" fillId="4" borderId="2" xfId="0" applyNumberFormat="1" applyFont="1" applyFill="1" applyBorder="1" applyAlignment="1">
      <alignment horizontal="center" vertical="center" shrinkToFit="1"/>
    </xf>
    <xf numFmtId="177" fontId="28" fillId="0" borderId="2" xfId="0" applyNumberFormat="1" applyFont="1" applyFill="1" applyBorder="1" applyAlignment="1">
      <alignment horizontal="center" vertical="center" shrinkToFit="1"/>
    </xf>
    <xf numFmtId="177" fontId="28" fillId="0" borderId="3" xfId="0" applyNumberFormat="1" applyFont="1" applyFill="1" applyBorder="1" applyAlignment="1">
      <alignment horizontal="center" vertical="center" shrinkToFit="1"/>
    </xf>
    <xf numFmtId="0" fontId="28" fillId="0" borderId="0" xfId="0" applyFont="1" applyAlignment="1">
      <alignment horizontal="center" vertical="center"/>
    </xf>
    <xf numFmtId="0" fontId="28" fillId="0" borderId="0" xfId="0" applyFont="1" applyAlignment="1">
      <alignment horizontal="center" vertical="center" shrinkToFit="1"/>
    </xf>
    <xf numFmtId="0" fontId="28" fillId="0" borderId="0" xfId="0" applyFont="1" applyAlignment="1">
      <alignment vertical="center" shrinkToFit="1"/>
    </xf>
    <xf numFmtId="0" fontId="10" fillId="0" borderId="0" xfId="1"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right" vertical="center"/>
    </xf>
    <xf numFmtId="0" fontId="10" fillId="0" borderId="0" xfId="1" applyFont="1" applyFill="1" applyBorder="1" applyAlignment="1">
      <alignment horizontal="left" vertical="center" wrapText="1"/>
    </xf>
    <xf numFmtId="0" fontId="10" fillId="0" borderId="0" xfId="1" applyFont="1" applyFill="1" applyBorder="1" applyAlignment="1">
      <alignment vertical="center" wrapText="1"/>
    </xf>
    <xf numFmtId="0" fontId="8" fillId="0" borderId="0" xfId="1" applyFont="1">
      <alignment vertical="center"/>
    </xf>
    <xf numFmtId="0" fontId="10" fillId="0" borderId="0" xfId="1" applyFont="1">
      <alignment vertical="center"/>
    </xf>
    <xf numFmtId="0" fontId="10" fillId="0" borderId="0" xfId="0" applyFont="1">
      <alignment vertical="center"/>
    </xf>
    <xf numFmtId="0" fontId="10" fillId="0" borderId="0" xfId="0" applyFont="1" applyBorder="1" applyAlignment="1">
      <alignment vertical="top" wrapText="1"/>
    </xf>
    <xf numFmtId="0" fontId="3" fillId="0" borderId="0" xfId="0" applyFont="1">
      <alignment vertical="center"/>
    </xf>
    <xf numFmtId="0" fontId="10" fillId="0" borderId="11" xfId="0" applyFont="1" applyBorder="1" applyAlignment="1">
      <alignment vertical="top" wrapText="1"/>
    </xf>
    <xf numFmtId="0" fontId="8" fillId="0" borderId="0" xfId="0" applyFont="1">
      <alignment vertical="center"/>
    </xf>
    <xf numFmtId="0" fontId="8" fillId="0" borderId="0" xfId="0" applyFont="1" applyBorder="1" applyAlignment="1">
      <alignment vertical="center"/>
    </xf>
    <xf numFmtId="0" fontId="10" fillId="0" borderId="20" xfId="1" applyFont="1" applyBorder="1" applyAlignment="1">
      <alignment horizontal="right" vertical="center" wrapText="1"/>
    </xf>
    <xf numFmtId="0" fontId="10" fillId="0" borderId="20" xfId="1" applyFont="1" applyBorder="1" applyAlignment="1">
      <alignment horizontal="left" vertical="center"/>
    </xf>
    <xf numFmtId="0" fontId="10" fillId="0" borderId="0" xfId="1" applyFont="1" applyBorder="1" applyAlignment="1">
      <alignment horizontal="left" vertical="top"/>
    </xf>
    <xf numFmtId="0" fontId="7" fillId="0" borderId="0" xfId="1" applyFont="1" applyBorder="1" applyAlignment="1">
      <alignment horizontal="center" vertical="top"/>
    </xf>
    <xf numFmtId="0" fontId="8" fillId="0" borderId="6" xfId="1" applyFont="1" applyBorder="1">
      <alignment vertical="center"/>
    </xf>
    <xf numFmtId="0" fontId="10" fillId="0" borderId="10" xfId="1" applyFont="1" applyFill="1" applyBorder="1" applyAlignment="1">
      <alignment vertical="center"/>
    </xf>
    <xf numFmtId="0" fontId="10" fillId="0" borderId="0" xfId="1" applyFont="1" applyBorder="1">
      <alignment vertical="center"/>
    </xf>
    <xf numFmtId="0" fontId="10" fillId="0" borderId="12" xfId="1" applyFont="1" applyBorder="1" applyAlignment="1">
      <alignment vertical="center"/>
    </xf>
    <xf numFmtId="0" fontId="10" fillId="0" borderId="6" xfId="1" applyFont="1" applyBorder="1" applyAlignment="1">
      <alignment vertical="center"/>
    </xf>
    <xf numFmtId="0" fontId="10" fillId="0" borderId="13" xfId="1" applyFont="1" applyBorder="1" applyAlignment="1">
      <alignmen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15" fillId="0" borderId="9" xfId="1" applyFont="1" applyBorder="1">
      <alignment vertical="center"/>
    </xf>
    <xf numFmtId="0" fontId="10" fillId="0" borderId="9" xfId="1" applyFont="1" applyBorder="1" applyAlignment="1">
      <alignment vertical="center"/>
    </xf>
    <xf numFmtId="0" fontId="10" fillId="0" borderId="18" xfId="1" applyFont="1" applyBorder="1" applyAlignment="1">
      <alignment horizontal="center" vertical="center"/>
    </xf>
    <xf numFmtId="0" fontId="10" fillId="0" borderId="14" xfId="1" applyFont="1" applyBorder="1" applyAlignment="1">
      <alignment horizontal="right" vertical="center" wrapText="1"/>
    </xf>
    <xf numFmtId="0" fontId="10" fillId="0" borderId="37" xfId="0" applyFont="1" applyBorder="1" applyAlignment="1">
      <alignment vertical="center" wrapText="1"/>
    </xf>
    <xf numFmtId="0" fontId="10" fillId="0" borderId="36" xfId="0" applyFont="1" applyBorder="1" applyAlignment="1">
      <alignment vertical="center" wrapText="1"/>
    </xf>
    <xf numFmtId="0" fontId="10" fillId="0" borderId="37" xfId="1" applyFont="1" applyBorder="1" applyAlignment="1">
      <alignment vertical="center" wrapText="1"/>
    </xf>
    <xf numFmtId="0" fontId="10" fillId="0" borderId="36" xfId="1" applyFont="1" applyBorder="1" applyAlignment="1">
      <alignment vertical="center" wrapText="1"/>
    </xf>
    <xf numFmtId="0" fontId="10" fillId="0" borderId="38" xfId="1" applyFont="1" applyBorder="1" applyAlignment="1">
      <alignment vertical="center" wrapText="1"/>
    </xf>
    <xf numFmtId="0" fontId="10" fillId="2" borderId="18" xfId="0" applyFont="1" applyFill="1" applyBorder="1">
      <alignment vertical="center"/>
    </xf>
    <xf numFmtId="0" fontId="10" fillId="2" borderId="27" xfId="0" applyFont="1" applyFill="1" applyBorder="1">
      <alignment vertical="center"/>
    </xf>
    <xf numFmtId="0" fontId="10" fillId="0" borderId="6" xfId="1" applyFont="1" applyBorder="1" applyAlignment="1">
      <alignment vertical="top" wrapText="1"/>
    </xf>
    <xf numFmtId="0" fontId="7" fillId="0" borderId="6" xfId="1" applyFont="1" applyBorder="1" applyAlignment="1">
      <alignment vertical="top" wrapText="1"/>
    </xf>
    <xf numFmtId="0" fontId="10" fillId="0" borderId="6" xfId="1" applyFont="1" applyFill="1" applyBorder="1">
      <alignment vertical="center"/>
    </xf>
    <xf numFmtId="0" fontId="7" fillId="0" borderId="0" xfId="0" applyFont="1" applyBorder="1" applyAlignment="1">
      <alignment horizontal="center" vertical="top" wrapText="1"/>
    </xf>
    <xf numFmtId="0" fontId="8" fillId="0" borderId="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0" fillId="0" borderId="9" xfId="1" applyFont="1" applyBorder="1">
      <alignment vertical="center"/>
    </xf>
    <xf numFmtId="0" fontId="10" fillId="0" borderId="0" xfId="1" applyFont="1" applyAlignment="1">
      <alignment vertical="center" wrapText="1"/>
    </xf>
    <xf numFmtId="0" fontId="10" fillId="0" borderId="0" xfId="1" applyFont="1" applyAlignment="1">
      <alignment vertical="top" wrapText="1"/>
    </xf>
    <xf numFmtId="0" fontId="10" fillId="0" borderId="14" xfId="1" applyFont="1" applyBorder="1" applyAlignment="1">
      <alignment horizontal="right" vertical="top" wrapText="1"/>
    </xf>
    <xf numFmtId="0" fontId="10" fillId="0" borderId="0" xfId="1" applyFont="1" applyAlignment="1">
      <alignment horizontal="right" vertical="top"/>
    </xf>
    <xf numFmtId="0" fontId="11" fillId="0" borderId="9" xfId="1" applyFont="1" applyBorder="1" applyAlignment="1">
      <alignment vertical="top" wrapText="1"/>
    </xf>
    <xf numFmtId="0" fontId="3" fillId="0" borderId="16" xfId="0" applyFont="1" applyBorder="1" applyAlignment="1">
      <alignment vertical="center"/>
    </xf>
    <xf numFmtId="0" fontId="3" fillId="0" borderId="18" xfId="0" applyFont="1" applyBorder="1" applyAlignment="1">
      <alignment vertical="center"/>
    </xf>
    <xf numFmtId="0" fontId="3" fillId="0" borderId="27" xfId="0" applyFont="1" applyBorder="1" applyAlignment="1">
      <alignment vertical="center"/>
    </xf>
    <xf numFmtId="0" fontId="11" fillId="0" borderId="9" xfId="1" applyFont="1" applyBorder="1" applyAlignment="1">
      <alignment horizontal="center" vertical="center"/>
    </xf>
    <xf numFmtId="0" fontId="10" fillId="0" borderId="9" xfId="1" applyFont="1" applyBorder="1" applyAlignment="1">
      <alignment horizontal="center" vertical="center" wrapText="1"/>
    </xf>
    <xf numFmtId="0" fontId="10" fillId="0" borderId="19" xfId="1" applyFont="1" applyBorder="1" applyAlignment="1">
      <alignment horizontal="center" vertical="center" wrapText="1"/>
    </xf>
    <xf numFmtId="49" fontId="10" fillId="0" borderId="9"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20" xfId="0" applyNumberFormat="1" applyFont="1" applyFill="1" applyBorder="1" applyAlignment="1">
      <alignment vertical="center" wrapText="1"/>
    </xf>
    <xf numFmtId="49" fontId="10" fillId="0" borderId="20" xfId="0" applyNumberFormat="1" applyFont="1" applyFill="1" applyBorder="1" applyAlignment="1">
      <alignment horizontal="right" vertical="center" wrapText="1"/>
    </xf>
    <xf numFmtId="49" fontId="10" fillId="0" borderId="11" xfId="0" applyNumberFormat="1" applyFont="1" applyFill="1" applyBorder="1" applyAlignment="1">
      <alignment horizontal="right" vertical="center" wrapText="1"/>
    </xf>
    <xf numFmtId="0" fontId="10" fillId="0" borderId="9" xfId="0" applyFont="1" applyBorder="1">
      <alignment vertical="center"/>
    </xf>
    <xf numFmtId="0" fontId="10" fillId="0" borderId="0" xfId="1" applyFont="1" applyFill="1" applyBorder="1" applyAlignment="1">
      <alignment horizontal="right" vertical="center" wrapText="1"/>
    </xf>
    <xf numFmtId="0" fontId="10" fillId="0" borderId="0" xfId="0" applyFont="1" applyFill="1" applyBorder="1" applyAlignment="1">
      <alignment horizontal="right" wrapText="1"/>
    </xf>
    <xf numFmtId="0" fontId="10" fillId="0" borderId="0" xfId="0" applyFont="1" applyFill="1" applyBorder="1" applyAlignment="1">
      <alignment wrapText="1"/>
    </xf>
    <xf numFmtId="0" fontId="10" fillId="0" borderId="9" xfId="1" applyFont="1" applyBorder="1" applyAlignment="1">
      <alignment horizontal="right" wrapText="1"/>
    </xf>
    <xf numFmtId="49" fontId="10" fillId="0" borderId="0" xfId="0" applyNumberFormat="1" applyFont="1" applyFill="1" applyBorder="1" applyAlignment="1">
      <alignment horizontal="right" wrapText="1"/>
    </xf>
    <xf numFmtId="0" fontId="10" fillId="0" borderId="9" xfId="0" quotePrefix="1" applyFont="1" applyFill="1" applyBorder="1" applyAlignment="1">
      <alignment horizontal="left" wrapText="1"/>
    </xf>
    <xf numFmtId="49" fontId="10" fillId="0" borderId="43" xfId="0" applyNumberFormat="1" applyFont="1" applyFill="1" applyBorder="1" applyAlignment="1">
      <alignment horizontal="right" wrapText="1"/>
    </xf>
    <xf numFmtId="0" fontId="10" fillId="0" borderId="11" xfId="0" applyFont="1" applyBorder="1" applyAlignment="1">
      <alignment horizontal="right" wrapText="1"/>
    </xf>
    <xf numFmtId="176" fontId="16" fillId="0" borderId="0" xfId="0" applyNumberFormat="1" applyFont="1" applyFill="1" applyBorder="1" applyAlignment="1">
      <alignment vertical="center" wrapText="1"/>
    </xf>
    <xf numFmtId="49" fontId="10"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0" xfId="0" applyFont="1" applyFill="1" applyBorder="1" applyAlignment="1">
      <alignment horizontal="right" vertical="center"/>
    </xf>
    <xf numFmtId="0" fontId="10" fillId="0" borderId="0" xfId="0" applyFont="1" applyFill="1" applyBorder="1" applyAlignment="1">
      <alignment vertical="top" wrapText="1"/>
    </xf>
    <xf numFmtId="49" fontId="10" fillId="0" borderId="0" xfId="0" applyNumberFormat="1" applyFont="1" applyFill="1" applyBorder="1" applyAlignment="1">
      <alignment horizontal="right" vertical="top" wrapText="1"/>
    </xf>
    <xf numFmtId="0" fontId="10" fillId="0" borderId="0" xfId="0" applyFont="1" applyFill="1" applyBorder="1" applyAlignment="1">
      <alignment horizontal="center" vertical="top" wrapText="1"/>
    </xf>
    <xf numFmtId="0" fontId="10" fillId="0" borderId="20" xfId="0" applyFont="1" applyFill="1" applyBorder="1" applyAlignment="1">
      <alignment vertical="top" wrapText="1"/>
    </xf>
    <xf numFmtId="0" fontId="10" fillId="0" borderId="20" xfId="0" applyFont="1" applyFill="1" applyBorder="1" applyAlignment="1">
      <alignment horizontal="right" vertical="top"/>
    </xf>
    <xf numFmtId="49" fontId="10" fillId="0" borderId="0" xfId="0" quotePrefix="1" applyNumberFormat="1" applyFont="1" applyFill="1" applyBorder="1" applyAlignment="1">
      <alignment horizontal="center" vertical="center"/>
    </xf>
    <xf numFmtId="0" fontId="10" fillId="0" borderId="0" xfId="0" applyFont="1" applyFill="1" applyBorder="1" applyAlignment="1">
      <alignment horizontal="right" vertical="center"/>
    </xf>
    <xf numFmtId="0" fontId="10" fillId="0" borderId="11" xfId="0" applyFont="1" applyFill="1" applyBorder="1" applyAlignment="1">
      <alignment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lignment vertical="center"/>
    </xf>
    <xf numFmtId="0" fontId="10" fillId="0" borderId="0" xfId="1" applyFont="1" applyFill="1" applyBorder="1" applyAlignment="1">
      <alignment horizontal="center" vertical="top" wrapText="1"/>
    </xf>
    <xf numFmtId="0" fontId="10" fillId="0" borderId="0" xfId="1" applyFont="1" applyFill="1" applyBorder="1" applyAlignment="1">
      <alignment vertical="top" wrapText="1"/>
    </xf>
    <xf numFmtId="0" fontId="8" fillId="0" borderId="16" xfId="0" applyFont="1"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28" fillId="5" borderId="12" xfId="2" applyFont="1" applyFill="1" applyBorder="1" applyAlignment="1">
      <alignment horizontal="center" vertical="center"/>
    </xf>
    <xf numFmtId="0" fontId="28" fillId="5" borderId="6" xfId="2" applyFont="1" applyFill="1" applyBorder="1" applyAlignment="1">
      <alignment horizontal="center" vertical="center"/>
    </xf>
    <xf numFmtId="0" fontId="28" fillId="5" borderId="13" xfId="2" applyFont="1" applyFill="1" applyBorder="1" applyAlignment="1">
      <alignment horizontal="center" vertical="center"/>
    </xf>
    <xf numFmtId="0" fontId="28" fillId="0" borderId="14" xfId="2" applyFont="1" applyFill="1" applyBorder="1" applyAlignment="1">
      <alignment horizontal="center" vertical="center"/>
    </xf>
    <xf numFmtId="0" fontId="28" fillId="0" borderId="11" xfId="2" applyFont="1" applyFill="1" applyBorder="1" applyAlignment="1">
      <alignment horizontal="center" vertical="center"/>
    </xf>
    <xf numFmtId="0" fontId="28" fillId="0" borderId="15" xfId="2" applyFont="1" applyFill="1" applyBorder="1" applyAlignment="1">
      <alignment horizontal="center" vertical="center"/>
    </xf>
    <xf numFmtId="0" fontId="28" fillId="4" borderId="12" xfId="2" applyFont="1" applyFill="1" applyBorder="1" applyAlignment="1">
      <alignment horizontal="center" vertical="center"/>
    </xf>
    <xf numFmtId="0" fontId="28" fillId="4" borderId="6" xfId="2" applyFont="1" applyFill="1" applyBorder="1" applyAlignment="1">
      <alignment horizontal="center" vertical="center"/>
    </xf>
    <xf numFmtId="0" fontId="28" fillId="4" borderId="13" xfId="2" applyFont="1" applyFill="1" applyBorder="1" applyAlignment="1">
      <alignment horizontal="center" vertical="center"/>
    </xf>
    <xf numFmtId="0" fontId="28" fillId="4" borderId="14" xfId="2" applyFont="1" applyFill="1" applyBorder="1" applyAlignment="1">
      <alignment horizontal="center" vertical="center"/>
    </xf>
    <xf numFmtId="0" fontId="28" fillId="4" borderId="11" xfId="2" applyFont="1" applyFill="1" applyBorder="1" applyAlignment="1">
      <alignment horizontal="center" vertical="center"/>
    </xf>
    <xf numFmtId="0" fontId="28" fillId="4" borderId="15" xfId="2" applyFont="1" applyFill="1" applyBorder="1" applyAlignment="1">
      <alignment horizontal="center" vertical="center"/>
    </xf>
    <xf numFmtId="0" fontId="28" fillId="5" borderId="14" xfId="2" applyFont="1" applyFill="1" applyBorder="1" applyAlignment="1">
      <alignment horizontal="center" vertical="center"/>
    </xf>
    <xf numFmtId="0" fontId="28" fillId="5" borderId="15" xfId="2" applyFont="1" applyFill="1" applyBorder="1" applyAlignment="1">
      <alignment horizontal="center" vertical="center"/>
    </xf>
    <xf numFmtId="0" fontId="28" fillId="4" borderId="2" xfId="2" applyFont="1" applyFill="1" applyBorder="1" applyAlignment="1">
      <alignment horizontal="center" vertical="center"/>
    </xf>
    <xf numFmtId="0" fontId="22" fillId="0" borderId="16" xfId="2" applyFont="1" applyBorder="1" applyAlignment="1">
      <alignment horizontal="center" vertical="center"/>
    </xf>
    <xf numFmtId="0" fontId="22" fillId="0" borderId="17" xfId="2" applyFont="1" applyBorder="1" applyAlignment="1">
      <alignment horizontal="center" vertical="center"/>
    </xf>
    <xf numFmtId="0" fontId="28" fillId="0" borderId="16" xfId="2" applyFont="1" applyBorder="1" applyAlignment="1">
      <alignment horizontal="center" vertical="center"/>
    </xf>
    <xf numFmtId="0" fontId="28" fillId="0" borderId="17" xfId="2" applyFont="1" applyBorder="1" applyAlignment="1">
      <alignment horizontal="center" vertical="center"/>
    </xf>
    <xf numFmtId="0" fontId="22" fillId="0" borderId="0" xfId="2" applyFont="1" applyAlignment="1">
      <alignment horizontal="left" vertical="center"/>
    </xf>
    <xf numFmtId="0" fontId="28" fillId="0" borderId="12" xfId="2" applyFont="1" applyFill="1" applyBorder="1" applyAlignment="1">
      <alignment horizontal="center" vertical="center" wrapText="1"/>
    </xf>
    <xf numFmtId="0" fontId="28" fillId="0" borderId="6" xfId="2" applyFont="1" applyFill="1" applyBorder="1" applyAlignment="1">
      <alignment horizontal="center" vertical="center" wrapText="1"/>
    </xf>
    <xf numFmtId="0" fontId="28" fillId="0" borderId="13" xfId="2" applyFont="1" applyFill="1" applyBorder="1" applyAlignment="1">
      <alignment horizontal="center" vertical="center" wrapText="1"/>
    </xf>
    <xf numFmtId="0" fontId="28" fillId="0" borderId="14" xfId="2" applyFont="1" applyFill="1" applyBorder="1" applyAlignment="1">
      <alignment horizontal="center" vertical="center" wrapText="1"/>
    </xf>
    <xf numFmtId="0" fontId="28" fillId="0" borderId="11" xfId="2" applyFont="1" applyFill="1" applyBorder="1" applyAlignment="1">
      <alignment horizontal="center" vertical="center" wrapText="1"/>
    </xf>
    <xf numFmtId="0" fontId="28" fillId="0" borderId="15" xfId="2" applyFont="1" applyFill="1" applyBorder="1" applyAlignment="1">
      <alignment horizontal="center" vertical="center" wrapText="1"/>
    </xf>
    <xf numFmtId="0" fontId="28" fillId="0" borderId="2" xfId="2" applyFont="1" applyFill="1" applyBorder="1" applyAlignment="1">
      <alignment horizontal="center" vertical="center" wrapText="1"/>
    </xf>
    <xf numFmtId="0" fontId="25" fillId="4" borderId="0" xfId="0" applyFont="1" applyFill="1" applyAlignment="1" applyProtection="1">
      <alignment horizontal="center" vertical="center"/>
      <protection locked="0"/>
    </xf>
    <xf numFmtId="0" fontId="25" fillId="0" borderId="0" xfId="0" applyFont="1" applyFill="1" applyAlignment="1">
      <alignment horizontal="center" vertical="center"/>
    </xf>
    <xf numFmtId="0" fontId="28" fillId="6" borderId="1" xfId="0" applyNumberFormat="1" applyFont="1" applyFill="1" applyBorder="1" applyAlignment="1">
      <alignment horizontal="center" vertical="center"/>
    </xf>
    <xf numFmtId="0" fontId="28" fillId="6" borderId="3" xfId="0" applyNumberFormat="1"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2" fillId="5" borderId="14" xfId="0" applyFont="1" applyFill="1" applyBorder="1" applyAlignment="1">
      <alignment horizontal="center" vertical="center"/>
    </xf>
    <xf numFmtId="0" fontId="32" fillId="5" borderId="15"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13" xfId="0" applyFont="1" applyFill="1" applyBorder="1" applyAlignment="1">
      <alignment horizontal="center" vertical="center"/>
    </xf>
    <xf numFmtId="0" fontId="32" fillId="4" borderId="14"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5" xfId="0" applyFont="1" applyFill="1" applyBorder="1" applyAlignment="1">
      <alignment horizontal="center" vertical="center"/>
    </xf>
    <xf numFmtId="0" fontId="32" fillId="4" borderId="12"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15" xfId="0" applyFont="1" applyFill="1" applyBorder="1" applyAlignment="1">
      <alignment horizontal="center" vertical="center" wrapText="1"/>
    </xf>
    <xf numFmtId="179" fontId="28" fillId="6" borderId="14" xfId="3" applyNumberFormat="1" applyFont="1" applyFill="1" applyBorder="1" applyAlignment="1">
      <alignment horizontal="center" vertical="center" wrapText="1"/>
    </xf>
    <xf numFmtId="179" fontId="28" fillId="6" borderId="15" xfId="3" applyNumberFormat="1" applyFont="1" applyFill="1" applyBorder="1" applyAlignment="1">
      <alignment horizontal="center" vertical="center" wrapText="1"/>
    </xf>
    <xf numFmtId="179" fontId="28" fillId="6" borderId="1" xfId="3" applyNumberFormat="1" applyFont="1" applyFill="1" applyBorder="1" applyAlignment="1">
      <alignment horizontal="center" vertical="center" wrapText="1"/>
    </xf>
    <xf numFmtId="179" fontId="28" fillId="6" borderId="3" xfId="3" applyNumberFormat="1" applyFont="1" applyFill="1" applyBorder="1" applyAlignment="1">
      <alignment horizontal="center" vertical="center" wrapText="1"/>
    </xf>
    <xf numFmtId="179" fontId="25" fillId="6" borderId="1" xfId="3" applyNumberFormat="1" applyFont="1" applyFill="1" applyBorder="1" applyAlignment="1">
      <alignment horizontal="center" vertical="center" wrapText="1"/>
    </xf>
    <xf numFmtId="179" fontId="25" fillId="6" borderId="3" xfId="3" applyNumberFormat="1" applyFont="1" applyFill="1" applyBorder="1" applyAlignment="1">
      <alignment horizontal="center" vertical="center" wrapText="1"/>
    </xf>
    <xf numFmtId="0" fontId="23" fillId="0" borderId="2" xfId="0" applyFont="1" applyFill="1" applyBorder="1" applyAlignment="1">
      <alignment horizontal="center" vertical="center"/>
    </xf>
    <xf numFmtId="38" fontId="28" fillId="4" borderId="2" xfId="3" applyFont="1" applyFill="1" applyBorder="1" applyAlignment="1" applyProtection="1">
      <alignment horizontal="right" vertical="center"/>
      <protection locked="0"/>
    </xf>
    <xf numFmtId="38" fontId="28" fillId="0" borderId="2" xfId="3" applyFont="1" applyFill="1" applyBorder="1" applyAlignment="1">
      <alignment horizontal="right" vertical="center"/>
    </xf>
    <xf numFmtId="179" fontId="28" fillId="4" borderId="2" xfId="3" applyNumberFormat="1" applyFont="1" applyFill="1" applyBorder="1" applyAlignment="1" applyProtection="1">
      <alignment horizontal="right" vertical="center"/>
      <protection locked="0"/>
    </xf>
    <xf numFmtId="179" fontId="28" fillId="0" borderId="2" xfId="3" applyNumberFormat="1" applyFont="1" applyFill="1" applyBorder="1" applyAlignment="1">
      <alignment horizontal="right" vertical="center"/>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5" xfId="0" applyFont="1" applyFill="1" applyBorder="1" applyAlignment="1">
      <alignment horizontal="center" vertical="center" wrapText="1"/>
    </xf>
    <xf numFmtId="177" fontId="28" fillId="0" borderId="12" xfId="0" applyNumberFormat="1" applyFont="1" applyBorder="1" applyAlignment="1">
      <alignment horizontal="center" vertical="center" shrinkToFit="1"/>
    </xf>
    <xf numFmtId="177" fontId="28" fillId="0" borderId="13" xfId="0" applyNumberFormat="1" applyFont="1" applyBorder="1" applyAlignment="1">
      <alignment horizontal="center" vertical="center" shrinkToFit="1"/>
    </xf>
    <xf numFmtId="177" fontId="28" fillId="0" borderId="14" xfId="0" applyNumberFormat="1" applyFont="1" applyBorder="1" applyAlignment="1">
      <alignment horizontal="center" vertical="center" shrinkToFit="1"/>
    </xf>
    <xf numFmtId="177" fontId="28" fillId="0" borderId="15" xfId="0" applyNumberFormat="1" applyFont="1" applyBorder="1" applyAlignment="1">
      <alignment horizontal="center" vertical="center" shrinkToFit="1"/>
    </xf>
    <xf numFmtId="0" fontId="32" fillId="5" borderId="12" xfId="2" applyFont="1" applyFill="1" applyBorder="1" applyAlignment="1">
      <alignment horizontal="center" vertical="center" wrapText="1"/>
    </xf>
    <xf numFmtId="0" fontId="32" fillId="5" borderId="13" xfId="2" applyFont="1" applyFill="1" applyBorder="1" applyAlignment="1">
      <alignment horizontal="center" vertical="center" wrapText="1"/>
    </xf>
    <xf numFmtId="0" fontId="32" fillId="5" borderId="14" xfId="2" applyFont="1" applyFill="1" applyBorder="1" applyAlignment="1">
      <alignment horizontal="center" vertical="center" wrapText="1"/>
    </xf>
    <xf numFmtId="0" fontId="32" fillId="5" borderId="15" xfId="2"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32" xfId="0" applyFont="1" applyFill="1" applyBorder="1" applyAlignment="1">
      <alignment horizontal="center" vertical="center" wrapText="1"/>
    </xf>
    <xf numFmtId="177" fontId="28" fillId="0" borderId="2" xfId="0" applyNumberFormat="1" applyFont="1" applyFill="1" applyBorder="1" applyAlignment="1">
      <alignment horizontal="center" vertical="center"/>
    </xf>
    <xf numFmtId="0" fontId="29" fillId="4" borderId="0" xfId="0" applyFont="1" applyFill="1" applyAlignment="1" applyProtection="1">
      <alignment horizontal="center" vertical="center"/>
      <protection locked="0"/>
    </xf>
    <xf numFmtId="0" fontId="29" fillId="0" borderId="0" xfId="0" applyFont="1" applyFill="1" applyAlignment="1">
      <alignment horizontal="center" vertical="center"/>
    </xf>
    <xf numFmtId="177" fontId="28" fillId="6" borderId="1" xfId="0" applyNumberFormat="1" applyFont="1" applyFill="1" applyBorder="1" applyAlignment="1">
      <alignment horizontal="center" vertical="center"/>
    </xf>
    <xf numFmtId="177" fontId="28" fillId="6" borderId="3" xfId="0" applyNumberFormat="1" applyFont="1" applyFill="1" applyBorder="1" applyAlignment="1">
      <alignment horizontal="center" vertical="center"/>
    </xf>
    <xf numFmtId="0" fontId="28" fillId="7" borderId="1" xfId="0" applyFont="1" applyFill="1" applyBorder="1" applyAlignment="1" applyProtection="1">
      <alignment horizontal="center" vertical="center"/>
      <protection locked="0"/>
    </xf>
    <xf numFmtId="0" fontId="28" fillId="7" borderId="3" xfId="0" applyFont="1" applyFill="1" applyBorder="1" applyAlignment="1" applyProtection="1">
      <alignment horizontal="center" vertical="center"/>
      <protection locked="0"/>
    </xf>
    <xf numFmtId="180" fontId="28" fillId="6" borderId="1" xfId="0" applyNumberFormat="1" applyFont="1" applyFill="1" applyBorder="1" applyAlignment="1">
      <alignment horizontal="center" vertical="center"/>
    </xf>
    <xf numFmtId="180" fontId="28" fillId="6" borderId="5" xfId="0" applyNumberFormat="1" applyFont="1" applyFill="1" applyBorder="1" applyAlignment="1">
      <alignment horizontal="center" vertical="center"/>
    </xf>
    <xf numFmtId="180" fontId="28" fillId="6" borderId="3" xfId="0" applyNumberFormat="1" applyFont="1" applyFill="1" applyBorder="1" applyAlignment="1">
      <alignment horizontal="center" vertical="center"/>
    </xf>
    <xf numFmtId="178" fontId="22" fillId="0" borderId="1" xfId="0" applyNumberFormat="1" applyFont="1" applyFill="1" applyBorder="1" applyAlignment="1">
      <alignment horizontal="center" vertical="center"/>
    </xf>
    <xf numFmtId="178" fontId="22" fillId="0" borderId="3" xfId="0" applyNumberFormat="1" applyFont="1" applyFill="1" applyBorder="1" applyAlignment="1">
      <alignment horizontal="center" vertical="center"/>
    </xf>
    <xf numFmtId="0" fontId="28" fillId="0" borderId="2" xfId="0" applyFont="1" applyFill="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3" fillId="4" borderId="2" xfId="0" applyFont="1" applyFill="1" applyBorder="1" applyAlignment="1" applyProtection="1">
      <alignment horizontal="center" vertical="center"/>
      <protection locked="0"/>
    </xf>
    <xf numFmtId="0" fontId="32" fillId="0" borderId="1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25" fillId="0" borderId="2" xfId="0" applyFont="1" applyFill="1" applyBorder="1" applyAlignment="1">
      <alignment horizontal="center" vertical="center"/>
    </xf>
    <xf numFmtId="0" fontId="28" fillId="0" borderId="2" xfId="0" applyFont="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 xfId="0" applyFont="1" applyFill="1" applyBorder="1" applyAlignment="1">
      <alignment horizontal="center" vertical="center"/>
    </xf>
    <xf numFmtId="0" fontId="22" fillId="0" borderId="12" xfId="2" applyFont="1" applyBorder="1" applyAlignment="1">
      <alignment horizontal="center"/>
    </xf>
    <xf numFmtId="0" fontId="22" fillId="0" borderId="6" xfId="2" applyFont="1" applyBorder="1" applyAlignment="1">
      <alignment horizontal="center"/>
    </xf>
    <xf numFmtId="0" fontId="22" fillId="0" borderId="13" xfId="2" applyFont="1" applyBorder="1" applyAlignment="1">
      <alignment horizontal="center"/>
    </xf>
    <xf numFmtId="0" fontId="22" fillId="0" borderId="9" xfId="2" applyFont="1" applyBorder="1" applyAlignment="1">
      <alignment horizontal="center"/>
    </xf>
    <xf numFmtId="0" fontId="22" fillId="0" borderId="0" xfId="2" applyFont="1" applyBorder="1" applyAlignment="1">
      <alignment horizontal="center"/>
    </xf>
    <xf numFmtId="0" fontId="22" fillId="0" borderId="10" xfId="2" applyFont="1" applyBorder="1" applyAlignment="1">
      <alignment horizontal="center"/>
    </xf>
    <xf numFmtId="0" fontId="22" fillId="0" borderId="14" xfId="2" applyFont="1" applyBorder="1" applyAlignment="1">
      <alignment horizontal="center"/>
    </xf>
    <xf numFmtId="0" fontId="22" fillId="0" borderId="11" xfId="2" applyFont="1" applyBorder="1" applyAlignment="1">
      <alignment horizontal="center"/>
    </xf>
    <xf numFmtId="0" fontId="22" fillId="0" borderId="15" xfId="2" applyFont="1" applyBorder="1" applyAlignment="1">
      <alignment horizontal="center"/>
    </xf>
    <xf numFmtId="0" fontId="10" fillId="0" borderId="4" xfId="1" applyFont="1" applyBorder="1" applyAlignment="1">
      <alignment horizontal="left" vertical="center" wrapText="1"/>
    </xf>
    <xf numFmtId="0" fontId="10" fillId="0" borderId="22" xfId="1" applyFont="1" applyBorder="1" applyAlignment="1">
      <alignment vertical="center" wrapText="1"/>
    </xf>
    <xf numFmtId="0" fontId="10" fillId="0" borderId="23" xfId="1" applyFont="1" applyBorder="1" applyAlignment="1">
      <alignment vertical="center" wrapText="1"/>
    </xf>
    <xf numFmtId="0" fontId="10" fillId="0" borderId="24" xfId="1" applyFont="1" applyBorder="1" applyAlignment="1">
      <alignment vertical="center" wrapText="1"/>
    </xf>
    <xf numFmtId="0" fontId="10" fillId="0" borderId="9" xfId="1" applyFont="1" applyBorder="1" applyAlignment="1">
      <alignment vertical="center" wrapText="1"/>
    </xf>
    <xf numFmtId="0" fontId="10" fillId="0" borderId="0" xfId="1" applyFont="1" applyBorder="1" applyAlignment="1">
      <alignment vertical="center" wrapText="1"/>
    </xf>
    <xf numFmtId="0" fontId="10" fillId="0" borderId="10" xfId="1" applyFont="1" applyBorder="1" applyAlignment="1">
      <alignment vertical="center" wrapText="1"/>
    </xf>
    <xf numFmtId="0" fontId="10" fillId="0" borderId="14" xfId="1" applyFont="1" applyBorder="1" applyAlignment="1">
      <alignment vertical="center" wrapText="1"/>
    </xf>
    <xf numFmtId="0" fontId="10" fillId="0" borderId="11" xfId="1" applyFont="1" applyBorder="1" applyAlignment="1">
      <alignment vertical="center" wrapText="1"/>
    </xf>
    <xf numFmtId="0" fontId="10" fillId="0" borderId="15" xfId="1" applyFont="1" applyBorder="1" applyAlignment="1">
      <alignment vertical="center" wrapText="1"/>
    </xf>
    <xf numFmtId="0" fontId="33" fillId="0" borderId="16" xfId="0" applyFont="1" applyBorder="1" applyAlignment="1">
      <alignment horizontal="center" vertical="center"/>
    </xf>
    <xf numFmtId="0" fontId="33" fillId="0" borderId="18" xfId="0" applyFont="1" applyBorder="1" applyAlignment="1">
      <alignment horizontal="center" vertical="center"/>
    </xf>
    <xf numFmtId="0" fontId="33" fillId="0" borderId="27" xfId="0" applyFont="1" applyBorder="1" applyAlignment="1">
      <alignment horizontal="center" vertical="center"/>
    </xf>
    <xf numFmtId="0" fontId="8" fillId="0" borderId="2" xfId="0" applyFont="1" applyBorder="1" applyAlignment="1">
      <alignment horizontal="center" vertical="center"/>
    </xf>
    <xf numFmtId="0" fontId="8" fillId="0" borderId="26" xfId="0" applyFont="1" applyBorder="1" applyAlignment="1">
      <alignment horizontal="center" vertical="center"/>
    </xf>
    <xf numFmtId="0" fontId="10" fillId="0" borderId="12" xfId="1" applyFont="1" applyBorder="1" applyAlignment="1">
      <alignment horizontal="left" vertical="top" wrapText="1"/>
    </xf>
    <xf numFmtId="0" fontId="10" fillId="0" borderId="6" xfId="1" applyFont="1" applyBorder="1" applyAlignment="1">
      <alignment horizontal="left" vertical="top" wrapText="1"/>
    </xf>
    <xf numFmtId="0" fontId="10" fillId="0" borderId="13" xfId="1" applyFont="1" applyBorder="1" applyAlignment="1">
      <alignment horizontal="left" vertical="top" wrapText="1"/>
    </xf>
    <xf numFmtId="0" fontId="10" fillId="0" borderId="9" xfId="1" applyFont="1" applyBorder="1" applyAlignment="1">
      <alignment horizontal="left" vertical="top" wrapText="1"/>
    </xf>
    <xf numFmtId="0" fontId="10" fillId="0" borderId="0" xfId="1" applyFont="1" applyBorder="1" applyAlignment="1">
      <alignment horizontal="left" vertical="top" wrapText="1"/>
    </xf>
    <xf numFmtId="0" fontId="10" fillId="0" borderId="10" xfId="1" applyFont="1" applyBorder="1" applyAlignment="1">
      <alignment horizontal="left" vertical="top" wrapText="1"/>
    </xf>
    <xf numFmtId="0" fontId="10" fillId="0" borderId="14" xfId="1" applyFont="1" applyBorder="1" applyAlignment="1">
      <alignment horizontal="left" vertical="top" wrapText="1"/>
    </xf>
    <xf numFmtId="0" fontId="10" fillId="0" borderId="11" xfId="1" applyFont="1" applyBorder="1" applyAlignment="1">
      <alignment horizontal="left" vertical="top" wrapText="1"/>
    </xf>
    <xf numFmtId="0" fontId="10" fillId="0" borderId="15" xfId="1" applyFont="1" applyBorder="1" applyAlignment="1">
      <alignment horizontal="left" vertical="top" wrapText="1"/>
    </xf>
    <xf numFmtId="0" fontId="10" fillId="0" borderId="12" xfId="1" applyFont="1" applyBorder="1" applyAlignment="1">
      <alignment vertical="center" wrapText="1"/>
    </xf>
    <xf numFmtId="0" fontId="10" fillId="0" borderId="6" xfId="1" applyFont="1" applyBorder="1" applyAlignment="1">
      <alignment vertical="center" wrapText="1"/>
    </xf>
    <xf numFmtId="0" fontId="10" fillId="0" borderId="13" xfId="1" applyFont="1" applyBorder="1" applyAlignment="1">
      <alignment vertical="center" wrapText="1"/>
    </xf>
    <xf numFmtId="0" fontId="10" fillId="0" borderId="19" xfId="1" applyFont="1" applyBorder="1" applyAlignment="1">
      <alignment vertical="center" wrapText="1"/>
    </xf>
    <xf numFmtId="0" fontId="10" fillId="0" borderId="20" xfId="1" applyFont="1" applyBorder="1" applyAlignment="1">
      <alignment vertical="center" wrapText="1"/>
    </xf>
    <xf numFmtId="0" fontId="10" fillId="0" borderId="21" xfId="1" applyFont="1" applyBorder="1" applyAlignment="1">
      <alignment vertical="center" wrapText="1"/>
    </xf>
    <xf numFmtId="0" fontId="7" fillId="0" borderId="12" xfId="1" applyFont="1" applyBorder="1" applyAlignment="1">
      <alignment horizontal="center" vertical="top" wrapText="1"/>
    </xf>
    <xf numFmtId="0" fontId="7" fillId="0" borderId="6" xfId="1" applyFont="1" applyBorder="1" applyAlignment="1">
      <alignment horizontal="center" vertical="top" wrapText="1"/>
    </xf>
    <xf numFmtId="0" fontId="7" fillId="0" borderId="13" xfId="1" applyFont="1" applyBorder="1" applyAlignment="1">
      <alignment horizontal="center" vertical="top" wrapText="1"/>
    </xf>
    <xf numFmtId="0" fontId="7" fillId="0" borderId="9" xfId="1" applyFont="1" applyBorder="1" applyAlignment="1">
      <alignment horizontal="center" vertical="top" wrapText="1"/>
    </xf>
    <xf numFmtId="0" fontId="7" fillId="0" borderId="0" xfId="1" applyFont="1" applyBorder="1" applyAlignment="1">
      <alignment horizontal="center" vertical="top" wrapText="1"/>
    </xf>
    <xf numFmtId="0" fontId="7" fillId="0" borderId="10" xfId="1" applyFont="1" applyBorder="1" applyAlignment="1">
      <alignment horizontal="center" vertical="top" wrapText="1"/>
    </xf>
    <xf numFmtId="0" fontId="7" fillId="0" borderId="14" xfId="1" applyFont="1" applyBorder="1" applyAlignment="1">
      <alignment horizontal="center" vertical="top" wrapText="1"/>
    </xf>
    <xf numFmtId="0" fontId="7" fillId="0" borderId="11" xfId="1" applyFont="1" applyBorder="1" applyAlignment="1">
      <alignment horizontal="center" vertical="top" wrapText="1"/>
    </xf>
    <xf numFmtId="0" fontId="7" fillId="0" borderId="15" xfId="1" applyFont="1" applyBorder="1" applyAlignment="1">
      <alignment horizontal="center" vertical="top" wrapText="1"/>
    </xf>
    <xf numFmtId="0" fontId="10" fillId="0" borderId="12" xfId="1" applyFont="1" applyBorder="1" applyAlignment="1">
      <alignment horizontal="left" vertical="center" wrapText="1"/>
    </xf>
    <xf numFmtId="0" fontId="10" fillId="0" borderId="6" xfId="1" applyFont="1" applyBorder="1" applyAlignment="1">
      <alignment horizontal="left" vertical="center" wrapText="1"/>
    </xf>
    <xf numFmtId="0" fontId="10" fillId="0" borderId="13" xfId="1" applyFont="1" applyBorder="1" applyAlignment="1">
      <alignment horizontal="left" vertical="center" wrapText="1"/>
    </xf>
    <xf numFmtId="0" fontId="10" fillId="0" borderId="9" xfId="1" applyFont="1" applyBorder="1" applyAlignment="1">
      <alignment horizontal="left" vertical="center" wrapText="1"/>
    </xf>
    <xf numFmtId="0" fontId="10" fillId="0" borderId="0" xfId="1" applyFont="1" applyBorder="1" applyAlignment="1">
      <alignment horizontal="left" vertical="center" wrapText="1"/>
    </xf>
    <xf numFmtId="0" fontId="10" fillId="0" borderId="10" xfId="1" applyFont="1" applyBorder="1" applyAlignment="1">
      <alignment horizontal="left" vertical="center" wrapText="1"/>
    </xf>
    <xf numFmtId="0" fontId="10" fillId="0" borderId="2" xfId="1" applyFont="1" applyBorder="1" applyAlignment="1">
      <alignment horizontal="left" vertical="center" wrapText="1"/>
    </xf>
    <xf numFmtId="0" fontId="10" fillId="0" borderId="22" xfId="1" applyFont="1" applyBorder="1" applyAlignment="1">
      <alignment horizontal="left" vertical="center" wrapText="1"/>
    </xf>
    <xf numFmtId="0" fontId="10" fillId="0" borderId="23" xfId="1" applyFont="1" applyBorder="1" applyAlignment="1">
      <alignment horizontal="left" vertical="center" wrapText="1"/>
    </xf>
    <xf numFmtId="0" fontId="10" fillId="0" borderId="24" xfId="1" applyFont="1" applyBorder="1" applyAlignment="1">
      <alignment horizontal="left" vertical="center" wrapText="1"/>
    </xf>
    <xf numFmtId="0" fontId="10" fillId="0" borderId="14" xfId="1" applyFont="1" applyBorder="1" applyAlignment="1">
      <alignment horizontal="left" vertical="center" wrapText="1"/>
    </xf>
    <xf numFmtId="0" fontId="10" fillId="0" borderId="11" xfId="1" applyFont="1" applyBorder="1" applyAlignment="1">
      <alignment horizontal="left" vertical="center" wrapText="1"/>
    </xf>
    <xf numFmtId="0" fontId="10" fillId="0" borderId="15" xfId="1" applyFont="1" applyBorder="1" applyAlignment="1">
      <alignment horizontal="left" vertical="center" wrapText="1"/>
    </xf>
    <xf numFmtId="0" fontId="10" fillId="0" borderId="9"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5" xfId="0" applyFont="1" applyBorder="1" applyAlignment="1">
      <alignment horizontal="left" vertical="top" wrapText="1"/>
    </xf>
    <xf numFmtId="0" fontId="8" fillId="0" borderId="17" xfId="1" applyFont="1" applyBorder="1" applyAlignment="1">
      <alignment horizontal="center" vertical="center"/>
    </xf>
    <xf numFmtId="0" fontId="8" fillId="0" borderId="2" xfId="1" applyFont="1" applyBorder="1" applyAlignment="1">
      <alignment horizontal="center" vertical="center"/>
    </xf>
    <xf numFmtId="0" fontId="8" fillId="0" borderId="16" xfId="1" applyFont="1" applyBorder="1" applyAlignment="1">
      <alignment horizontal="center" vertical="center"/>
    </xf>
    <xf numFmtId="0" fontId="8" fillId="0" borderId="27" xfId="1" applyFont="1" applyBorder="1" applyAlignment="1">
      <alignment horizontal="center" vertical="center"/>
    </xf>
    <xf numFmtId="0" fontId="3" fillId="0" borderId="2" xfId="0" applyFont="1" applyBorder="1" applyAlignment="1">
      <alignment horizontal="center" vertical="center"/>
    </xf>
    <xf numFmtId="0" fontId="7" fillId="0" borderId="2" xfId="1" applyFont="1" applyBorder="1" applyAlignment="1">
      <alignment horizontal="center" vertical="top"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0" fillId="0" borderId="21" xfId="1" applyFont="1" applyBorder="1" applyAlignment="1">
      <alignment horizontal="left" vertical="center" wrapText="1"/>
    </xf>
    <xf numFmtId="0" fontId="33" fillId="0" borderId="17" xfId="0" applyFont="1" applyBorder="1" applyAlignment="1">
      <alignment horizontal="center" vertical="center"/>
    </xf>
    <xf numFmtId="0" fontId="8" fillId="0" borderId="17" xfId="0" applyFont="1" applyBorder="1" applyAlignment="1">
      <alignment horizontal="center" vertical="center"/>
    </xf>
    <xf numFmtId="0" fontId="8" fillId="0" borderId="26" xfId="1" applyFont="1" applyBorder="1" applyAlignment="1">
      <alignment horizontal="center" vertical="center"/>
    </xf>
    <xf numFmtId="0" fontId="10" fillId="0" borderId="16" xfId="1" applyFont="1" applyBorder="1" applyAlignment="1">
      <alignment horizontal="left" vertical="center" wrapText="1"/>
    </xf>
    <xf numFmtId="0" fontId="10" fillId="0" borderId="28" xfId="1" applyFont="1" applyBorder="1" applyAlignment="1">
      <alignment horizontal="left" vertical="center" wrapText="1"/>
    </xf>
    <xf numFmtId="0" fontId="10" fillId="0" borderId="17" xfId="1" applyFont="1" applyBorder="1" applyAlignment="1">
      <alignment horizontal="left" vertical="center" wrapText="1"/>
    </xf>
    <xf numFmtId="0" fontId="8" fillId="0" borderId="28" xfId="0" applyFont="1" applyBorder="1" applyAlignment="1">
      <alignment horizontal="center" vertical="center"/>
    </xf>
    <xf numFmtId="0" fontId="8" fillId="0" borderId="12" xfId="1" applyFont="1" applyBorder="1" applyAlignment="1">
      <alignment vertical="center"/>
    </xf>
    <xf numFmtId="0" fontId="8" fillId="0" borderId="6" xfId="1" applyFont="1" applyBorder="1" applyAlignment="1">
      <alignment vertical="center"/>
    </xf>
    <xf numFmtId="0" fontId="8" fillId="0" borderId="13" xfId="1" applyFont="1" applyBorder="1" applyAlignment="1">
      <alignment vertical="center"/>
    </xf>
    <xf numFmtId="0" fontId="8" fillId="0" borderId="9" xfId="1" applyFont="1" applyBorder="1" applyAlignment="1">
      <alignment vertical="center"/>
    </xf>
    <xf numFmtId="0" fontId="8" fillId="0" borderId="0" xfId="1" applyFont="1" applyBorder="1" applyAlignment="1">
      <alignment vertical="center"/>
    </xf>
    <xf numFmtId="0" fontId="8" fillId="0" borderId="10" xfId="1" applyFont="1" applyBorder="1" applyAlignment="1">
      <alignment vertical="center"/>
    </xf>
    <xf numFmtId="0" fontId="8" fillId="0" borderId="14" xfId="1" applyFont="1" applyBorder="1" applyAlignment="1">
      <alignment vertical="center"/>
    </xf>
    <xf numFmtId="0" fontId="8" fillId="0" borderId="11" xfId="1" applyFont="1" applyBorder="1" applyAlignment="1">
      <alignment vertical="center"/>
    </xf>
    <xf numFmtId="0" fontId="8" fillId="0" borderId="15" xfId="1" applyFont="1" applyBorder="1" applyAlignment="1">
      <alignment vertical="center"/>
    </xf>
    <xf numFmtId="0" fontId="8" fillId="0" borderId="2" xfId="1" applyFont="1" applyBorder="1" applyAlignment="1">
      <alignment vertical="center" wrapText="1"/>
    </xf>
    <xf numFmtId="0" fontId="16" fillId="2" borderId="16" xfId="1" applyFont="1" applyFill="1" applyBorder="1" applyAlignment="1">
      <alignment horizontal="center" vertical="center" textRotation="255" wrapText="1"/>
    </xf>
    <xf numFmtId="0" fontId="16" fillId="2" borderId="17" xfId="1" applyFont="1" applyFill="1" applyBorder="1" applyAlignment="1">
      <alignment horizontal="center" vertical="center" textRotation="255"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2" xfId="1" applyFont="1" applyBorder="1" applyAlignment="1">
      <alignment horizontal="left" wrapText="1"/>
    </xf>
    <xf numFmtId="0" fontId="10" fillId="0" borderId="6" xfId="1" applyFont="1" applyBorder="1" applyAlignment="1">
      <alignment horizontal="left" wrapText="1"/>
    </xf>
    <xf numFmtId="0" fontId="10" fillId="0" borderId="13" xfId="1" applyFont="1" applyBorder="1" applyAlignment="1">
      <alignment horizontal="left" wrapText="1"/>
    </xf>
    <xf numFmtId="0" fontId="10" fillId="0" borderId="9" xfId="1" applyFont="1" applyBorder="1" applyAlignment="1">
      <alignment horizontal="left" wrapText="1"/>
    </xf>
    <xf numFmtId="0" fontId="10" fillId="0" borderId="0" xfId="1" applyFont="1" applyBorder="1" applyAlignment="1">
      <alignment horizontal="left" wrapText="1"/>
    </xf>
    <xf numFmtId="0" fontId="10" fillId="0" borderId="10" xfId="1" applyFont="1" applyBorder="1" applyAlignment="1">
      <alignment horizontal="left" wrapText="1"/>
    </xf>
    <xf numFmtId="0" fontId="10" fillId="0" borderId="0" xfId="1" applyFont="1" applyBorder="1" applyAlignment="1">
      <alignment horizontal="left" vertical="center"/>
    </xf>
    <xf numFmtId="0" fontId="10" fillId="0" borderId="10" xfId="1" applyFont="1" applyBorder="1" applyAlignment="1">
      <alignment horizontal="left"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7" fillId="0" borderId="2" xfId="1" applyFont="1" applyBorder="1" applyAlignment="1">
      <alignment horizontal="center" vertical="top"/>
    </xf>
    <xf numFmtId="0" fontId="10" fillId="0" borderId="3" xfId="1" applyFont="1" applyBorder="1" applyAlignment="1">
      <alignment horizontal="left" vertical="center" wrapText="1"/>
    </xf>
    <xf numFmtId="0" fontId="10" fillId="0" borderId="25" xfId="1" applyFont="1" applyBorder="1" applyAlignment="1">
      <alignment horizontal="center" vertical="center"/>
    </xf>
    <xf numFmtId="0" fontId="10" fillId="0" borderId="18" xfId="1" applyFont="1" applyBorder="1" applyAlignment="1">
      <alignment horizontal="center" vertical="center"/>
    </xf>
    <xf numFmtId="0" fontId="10" fillId="0" borderId="27" xfId="1" applyFont="1" applyBorder="1" applyAlignment="1">
      <alignment horizontal="center" vertical="center"/>
    </xf>
    <xf numFmtId="0" fontId="10" fillId="0" borderId="18" xfId="0" applyFont="1" applyBorder="1" applyAlignment="1">
      <alignment horizontal="center" vertical="center"/>
    </xf>
    <xf numFmtId="0" fontId="17" fillId="0" borderId="0" xfId="1" applyFont="1" applyAlignment="1">
      <alignment horizontal="center" vertical="center"/>
    </xf>
    <xf numFmtId="0" fontId="18" fillId="0" borderId="2" xfId="1" applyFont="1" applyFill="1" applyBorder="1" applyAlignment="1">
      <alignment horizontal="center" vertical="center"/>
    </xf>
    <xf numFmtId="0" fontId="10" fillId="0" borderId="2" xfId="1" applyFont="1" applyFill="1" applyBorder="1" applyAlignment="1">
      <alignment horizontal="center" vertical="center"/>
    </xf>
    <xf numFmtId="0" fontId="19" fillId="0" borderId="0" xfId="1" applyFont="1" applyFill="1" applyAlignment="1">
      <alignment horizontal="left" vertical="center"/>
    </xf>
    <xf numFmtId="0" fontId="18" fillId="0" borderId="0" xfId="1" applyFont="1" applyAlignment="1">
      <alignment horizontal="left" vertical="center" wrapText="1"/>
    </xf>
    <xf numFmtId="0" fontId="8" fillId="0" borderId="12" xfId="1" applyFont="1" applyBorder="1" applyAlignment="1">
      <alignment vertical="center" wrapText="1"/>
    </xf>
    <xf numFmtId="0" fontId="8" fillId="0" borderId="6" xfId="1" applyFont="1" applyBorder="1" applyAlignment="1">
      <alignment vertical="center" wrapText="1"/>
    </xf>
    <xf numFmtId="0" fontId="8" fillId="0" borderId="13" xfId="1" applyFont="1" applyBorder="1" applyAlignment="1">
      <alignment vertical="center" wrapText="1"/>
    </xf>
    <xf numFmtId="0" fontId="8" fillId="0" borderId="14" xfId="1" applyFont="1" applyBorder="1" applyAlignment="1">
      <alignment vertical="center" wrapText="1"/>
    </xf>
    <xf numFmtId="0" fontId="8" fillId="0" borderId="11" xfId="1" applyFont="1" applyBorder="1" applyAlignment="1">
      <alignment vertical="center" wrapText="1"/>
    </xf>
    <xf numFmtId="0" fontId="8" fillId="0" borderId="15" xfId="1" applyFont="1" applyBorder="1" applyAlignment="1">
      <alignment vertical="center" wrapText="1"/>
    </xf>
    <xf numFmtId="0" fontId="18" fillId="0" borderId="0" xfId="1" applyFont="1" applyAlignment="1">
      <alignment horizontal="left" vertical="center"/>
    </xf>
    <xf numFmtId="0" fontId="10" fillId="0" borderId="2" xfId="1" applyFont="1" applyBorder="1" applyAlignment="1">
      <alignment horizontal="center" vertical="center"/>
    </xf>
    <xf numFmtId="0" fontId="8" fillId="0" borderId="12" xfId="1" applyFont="1" applyBorder="1" applyAlignment="1">
      <alignment horizontal="left" vertical="center"/>
    </xf>
    <xf numFmtId="0" fontId="8" fillId="0" borderId="6" xfId="1" applyFont="1" applyBorder="1" applyAlignment="1">
      <alignment horizontal="left" vertical="center"/>
    </xf>
    <xf numFmtId="0" fontId="8" fillId="0" borderId="13" xfId="1" applyFont="1" applyBorder="1" applyAlignment="1">
      <alignment horizontal="left" vertical="center"/>
    </xf>
    <xf numFmtId="0" fontId="8" fillId="0" borderId="14" xfId="1" applyFont="1" applyBorder="1" applyAlignment="1">
      <alignment horizontal="left" vertical="center"/>
    </xf>
    <xf numFmtId="0" fontId="8" fillId="0" borderId="11" xfId="1" applyFont="1" applyBorder="1" applyAlignment="1">
      <alignment horizontal="left" vertical="center"/>
    </xf>
    <xf numFmtId="0" fontId="8" fillId="0" borderId="15" xfId="1" applyFont="1" applyBorder="1" applyAlignment="1">
      <alignment horizontal="left" vertical="center"/>
    </xf>
    <xf numFmtId="0" fontId="8" fillId="0" borderId="25" xfId="0" applyFont="1" applyBorder="1" applyAlignment="1">
      <alignment vertical="center"/>
    </xf>
    <xf numFmtId="0" fontId="8" fillId="0" borderId="18" xfId="0" applyFont="1" applyBorder="1" applyAlignment="1">
      <alignment vertical="center"/>
    </xf>
    <xf numFmtId="0" fontId="8" fillId="0" borderId="27" xfId="0" applyFont="1" applyBorder="1" applyAlignment="1">
      <alignment vertical="center"/>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13"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8" fillId="0" borderId="25" xfId="1" applyFont="1" applyBorder="1" applyAlignment="1">
      <alignment horizontal="center" vertical="center"/>
    </xf>
    <xf numFmtId="0" fontId="8" fillId="0" borderId="18" xfId="1"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7" fillId="0" borderId="26" xfId="1" applyFont="1" applyBorder="1" applyAlignment="1">
      <alignment horizontal="center" vertical="top"/>
    </xf>
    <xf numFmtId="0" fontId="10" fillId="0" borderId="20" xfId="1" applyFont="1" applyBorder="1" applyAlignment="1">
      <alignment horizontal="left" vertical="top" wrapText="1"/>
    </xf>
    <xf numFmtId="0" fontId="10" fillId="0" borderId="21" xfId="1" applyFont="1" applyBorder="1" applyAlignment="1">
      <alignment horizontal="left" vertical="top" wrapText="1"/>
    </xf>
    <xf numFmtId="0" fontId="15" fillId="0" borderId="4" xfId="0" applyFont="1" applyBorder="1" applyAlignment="1">
      <alignment vertical="center"/>
    </xf>
    <xf numFmtId="0" fontId="15" fillId="6" borderId="4" xfId="0" applyFont="1" applyFill="1" applyBorder="1" applyAlignment="1">
      <alignment vertical="center"/>
    </xf>
    <xf numFmtId="0" fontId="15" fillId="0" borderId="25" xfId="0" applyFont="1" applyBorder="1" applyAlignment="1">
      <alignment horizontal="center" vertical="center"/>
    </xf>
    <xf numFmtId="0" fontId="15" fillId="0" borderId="18" xfId="0" applyFont="1" applyBorder="1" applyAlignment="1">
      <alignment horizontal="center" vertical="center"/>
    </xf>
    <xf numFmtId="0" fontId="15" fillId="0" borderId="27" xfId="0" applyFont="1" applyBorder="1" applyAlignment="1">
      <alignment horizontal="center" vertical="center"/>
    </xf>
    <xf numFmtId="0" fontId="10" fillId="0" borderId="26" xfId="1" applyFont="1" applyBorder="1" applyAlignment="1">
      <alignment horizontal="left" vertical="center" wrapText="1"/>
    </xf>
    <xf numFmtId="0" fontId="15" fillId="2" borderId="25"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7" xfId="0" applyFont="1" applyFill="1" applyBorder="1" applyAlignment="1">
      <alignment horizontal="center" vertical="center"/>
    </xf>
    <xf numFmtId="0" fontId="10" fillId="0" borderId="4" xfId="1" applyFont="1" applyBorder="1" applyAlignment="1">
      <alignment horizontal="center" vertical="center"/>
    </xf>
    <xf numFmtId="0" fontId="33" fillId="0" borderId="0" xfId="1" applyFont="1" applyAlignment="1">
      <alignment horizontal="left" vertical="center"/>
    </xf>
    <xf numFmtId="0" fontId="8" fillId="0" borderId="0" xfId="1" applyFont="1" applyAlignment="1">
      <alignment horizontal="left" vertical="center"/>
    </xf>
    <xf numFmtId="0" fontId="10" fillId="0" borderId="22" xfId="1" applyFont="1" applyFill="1" applyBorder="1" applyAlignment="1">
      <alignment horizontal="left" vertical="center" wrapText="1"/>
    </xf>
    <xf numFmtId="0" fontId="10" fillId="0" borderId="23" xfId="1" applyFont="1" applyFill="1" applyBorder="1" applyAlignment="1">
      <alignment horizontal="left" vertical="center" wrapText="1"/>
    </xf>
    <xf numFmtId="0" fontId="10" fillId="0" borderId="24"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8" fillId="0" borderId="16" xfId="1" applyFont="1" applyBorder="1" applyAlignment="1">
      <alignment vertical="center"/>
    </xf>
    <xf numFmtId="0" fontId="8" fillId="0" borderId="18" xfId="1" applyFont="1" applyBorder="1" applyAlignment="1">
      <alignment vertical="center"/>
    </xf>
    <xf numFmtId="0" fontId="8" fillId="0" borderId="27" xfId="1" applyFont="1" applyBorder="1" applyAlignment="1">
      <alignment vertical="center"/>
    </xf>
    <xf numFmtId="0" fontId="10" fillId="0" borderId="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6" xfId="1" applyFont="1" applyBorder="1" applyAlignment="1">
      <alignment horizontal="center" vertical="center"/>
    </xf>
    <xf numFmtId="0" fontId="10" fillId="0" borderId="13" xfId="1" applyFont="1" applyBorder="1" applyAlignment="1">
      <alignment horizontal="center" vertical="center"/>
    </xf>
    <xf numFmtId="0" fontId="10" fillId="0" borderId="21" xfId="1" applyFont="1" applyBorder="1" applyAlignment="1">
      <alignment horizontal="center" vertical="center"/>
    </xf>
    <xf numFmtId="0" fontId="8" fillId="0" borderId="25"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7" xfId="1" applyFont="1" applyFill="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15" fillId="0" borderId="24" xfId="1" applyFont="1" applyBorder="1" applyAlignment="1">
      <alignment horizontal="center" vertical="center"/>
    </xf>
    <xf numFmtId="0" fontId="15" fillId="0" borderId="10" xfId="1" applyFont="1" applyBorder="1" applyAlignment="1">
      <alignment horizontal="center" vertical="center"/>
    </xf>
    <xf numFmtId="0" fontId="15" fillId="0" borderId="15" xfId="1" applyFont="1" applyBorder="1" applyAlignment="1">
      <alignment horizontal="center" vertical="center"/>
    </xf>
    <xf numFmtId="0" fontId="15" fillId="0" borderId="25" xfId="1" applyFont="1" applyBorder="1" applyAlignment="1">
      <alignment horizontal="center" vertical="center"/>
    </xf>
    <xf numFmtId="0" fontId="15" fillId="0" borderId="18" xfId="1" applyFont="1" applyBorder="1" applyAlignment="1">
      <alignment horizontal="center" vertical="center"/>
    </xf>
    <xf numFmtId="0" fontId="15" fillId="0" borderId="17" xfId="1" applyFont="1" applyBorder="1" applyAlignment="1">
      <alignment horizontal="center" vertical="center"/>
    </xf>
    <xf numFmtId="0" fontId="15" fillId="0" borderId="22" xfId="1" applyFont="1" applyBorder="1" applyAlignment="1">
      <alignment horizontal="center" vertical="center"/>
    </xf>
    <xf numFmtId="0" fontId="15" fillId="0" borderId="9" xfId="1" applyFont="1" applyBorder="1" applyAlignment="1">
      <alignment horizontal="center" vertical="center"/>
    </xf>
    <xf numFmtId="0" fontId="15" fillId="0" borderId="14" xfId="1" applyFont="1" applyBorder="1" applyAlignment="1">
      <alignment horizontal="center" vertical="center"/>
    </xf>
    <xf numFmtId="0" fontId="7" fillId="0" borderId="9" xfId="1" applyFont="1" applyFill="1" applyBorder="1" applyAlignment="1">
      <alignment horizontal="center" vertical="top" wrapText="1"/>
    </xf>
    <xf numFmtId="0" fontId="7" fillId="0" borderId="10" xfId="1" applyFont="1" applyFill="1" applyBorder="1" applyAlignment="1">
      <alignment horizontal="center" vertical="top" wrapText="1"/>
    </xf>
    <xf numFmtId="0" fontId="8" fillId="0" borderId="0" xfId="0" applyFont="1" applyBorder="1" applyAlignment="1">
      <alignment horizontal="center" vertical="center"/>
    </xf>
    <xf numFmtId="0" fontId="10" fillId="0" borderId="2" xfId="1" applyFont="1" applyBorder="1" applyAlignment="1">
      <alignment vertical="center" wrapText="1"/>
    </xf>
    <xf numFmtId="0" fontId="10" fillId="0" borderId="26" xfId="1" applyFont="1" applyBorder="1" applyAlignment="1">
      <alignment horizontal="center" vertical="center"/>
    </xf>
    <xf numFmtId="0" fontId="10" fillId="0" borderId="20" xfId="1" applyFont="1" applyBorder="1" applyAlignment="1">
      <alignment horizontal="left" vertical="center" shrinkToFit="1"/>
    </xf>
    <xf numFmtId="0" fontId="10" fillId="0" borderId="21" xfId="1" applyFont="1" applyBorder="1" applyAlignment="1">
      <alignment horizontal="left" vertical="center" shrinkToFit="1"/>
    </xf>
    <xf numFmtId="0" fontId="10" fillId="0" borderId="6" xfId="1" applyFont="1" applyBorder="1" applyAlignment="1">
      <alignment vertical="center"/>
    </xf>
    <xf numFmtId="0" fontId="10" fillId="0" borderId="13" xfId="1" applyFont="1" applyBorder="1" applyAlignment="1">
      <alignment vertical="center"/>
    </xf>
    <xf numFmtId="0" fontId="10" fillId="0" borderId="20" xfId="1" applyFont="1" applyBorder="1" applyAlignment="1">
      <alignment vertical="center"/>
    </xf>
    <xf numFmtId="0" fontId="10" fillId="0" borderId="21" xfId="1" applyFont="1" applyBorder="1" applyAlignment="1">
      <alignment vertical="center"/>
    </xf>
    <xf numFmtId="0" fontId="7" fillId="0" borderId="6" xfId="1" applyFont="1" applyBorder="1" applyAlignment="1">
      <alignment horizontal="center" vertical="top"/>
    </xf>
    <xf numFmtId="0" fontId="7" fillId="0" borderId="13" xfId="1" applyFont="1" applyBorder="1" applyAlignment="1">
      <alignment horizontal="center" vertical="top"/>
    </xf>
    <xf numFmtId="0" fontId="7" fillId="0" borderId="9" xfId="1" applyFont="1" applyBorder="1" applyAlignment="1">
      <alignment horizontal="center" vertical="top"/>
    </xf>
    <xf numFmtId="0" fontId="7" fillId="0" borderId="0" xfId="1" applyFont="1" applyBorder="1" applyAlignment="1">
      <alignment horizontal="center" vertical="top"/>
    </xf>
    <xf numFmtId="0" fontId="7" fillId="0" borderId="10" xfId="1" applyFont="1" applyBorder="1" applyAlignment="1">
      <alignment horizontal="center" vertical="top"/>
    </xf>
    <xf numFmtId="0" fontId="7" fillId="0" borderId="14" xfId="1" applyFont="1" applyBorder="1" applyAlignment="1">
      <alignment horizontal="center" vertical="top"/>
    </xf>
    <xf numFmtId="0" fontId="7" fillId="0" borderId="11" xfId="1" applyFont="1" applyBorder="1" applyAlignment="1">
      <alignment horizontal="center" vertical="top"/>
    </xf>
    <xf numFmtId="0" fontId="7" fillId="0" borderId="15" xfId="1" applyFont="1" applyBorder="1" applyAlignment="1">
      <alignment horizontal="center" vertical="top"/>
    </xf>
    <xf numFmtId="0" fontId="7" fillId="0" borderId="0"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2" xfId="1" applyFont="1" applyBorder="1" applyAlignment="1" applyProtection="1">
      <alignment horizontal="center" vertical="top" wrapText="1"/>
    </xf>
    <xf numFmtId="0" fontId="7" fillId="0" borderId="6" xfId="1" applyFont="1" applyBorder="1" applyAlignment="1" applyProtection="1">
      <alignment horizontal="center" vertical="top" wrapText="1"/>
    </xf>
    <xf numFmtId="0" fontId="7" fillId="0" borderId="13" xfId="1" applyFont="1" applyBorder="1" applyAlignment="1" applyProtection="1">
      <alignment horizontal="center" vertical="top" wrapText="1"/>
    </xf>
    <xf numFmtId="0" fontId="7" fillId="0" borderId="9" xfId="1" applyFont="1" applyBorder="1" applyAlignment="1" applyProtection="1">
      <alignment horizontal="center" vertical="top" wrapText="1"/>
    </xf>
    <xf numFmtId="0" fontId="7" fillId="0" borderId="0" xfId="1" applyFont="1" applyBorder="1" applyAlignment="1" applyProtection="1">
      <alignment horizontal="center" vertical="top" wrapText="1"/>
    </xf>
    <xf numFmtId="0" fontId="7" fillId="0" borderId="10" xfId="1" applyFont="1" applyBorder="1" applyAlignment="1" applyProtection="1">
      <alignment horizontal="center" vertical="top" wrapText="1"/>
    </xf>
    <xf numFmtId="0" fontId="7" fillId="0" borderId="14" xfId="1" applyFont="1" applyBorder="1" applyAlignment="1" applyProtection="1">
      <alignment horizontal="center" vertical="top" wrapText="1"/>
    </xf>
    <xf numFmtId="0" fontId="7" fillId="0" borderId="11" xfId="1" applyFont="1" applyBorder="1" applyAlignment="1" applyProtection="1">
      <alignment horizontal="center" vertical="top" wrapText="1"/>
    </xf>
    <xf numFmtId="0" fontId="7" fillId="0" borderId="15" xfId="1" applyFont="1" applyBorder="1" applyAlignment="1" applyProtection="1">
      <alignment horizontal="center" vertical="top" wrapText="1"/>
    </xf>
    <xf numFmtId="0" fontId="3" fillId="0" borderId="28" xfId="0" applyFont="1" applyBorder="1" applyAlignment="1">
      <alignment horizontal="center" vertical="center"/>
    </xf>
    <xf numFmtId="0" fontId="10" fillId="0" borderId="28" xfId="1" applyFont="1" applyBorder="1" applyAlignment="1">
      <alignment horizontal="center" vertical="center"/>
    </xf>
    <xf numFmtId="0" fontId="8" fillId="0" borderId="0" xfId="0" applyFont="1" applyAlignment="1">
      <alignment horizontal="left" vertical="center"/>
    </xf>
    <xf numFmtId="0" fontId="10" fillId="0" borderId="2" xfId="0" applyFont="1" applyBorder="1" applyAlignment="1">
      <alignment horizontal="center" vertical="center"/>
    </xf>
    <xf numFmtId="0" fontId="18" fillId="0" borderId="2" xfId="0" applyFont="1" applyBorder="1" applyAlignment="1">
      <alignment horizontal="center" vertical="center"/>
    </xf>
    <xf numFmtId="0" fontId="10" fillId="0" borderId="2" xfId="1" applyFont="1" applyBorder="1" applyAlignment="1">
      <alignment horizontal="left" vertical="top"/>
    </xf>
    <xf numFmtId="0" fontId="10" fillId="0" borderId="12"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6" fillId="0" borderId="16" xfId="0" applyFont="1" applyBorder="1" applyAlignment="1">
      <alignment horizontal="center" vertical="center" textRotation="255"/>
    </xf>
    <xf numFmtId="0" fontId="16" fillId="0" borderId="17" xfId="0" applyFont="1" applyBorder="1" applyAlignment="1">
      <alignment horizontal="center" vertical="center" textRotation="255"/>
    </xf>
    <xf numFmtId="0" fontId="10" fillId="0" borderId="0" xfId="1" applyFont="1" applyFill="1" applyBorder="1" applyAlignment="1">
      <alignment horizontal="left" vertical="center" shrinkToFit="1"/>
    </xf>
    <xf numFmtId="0" fontId="10" fillId="0" borderId="17" xfId="1" applyFont="1" applyBorder="1" applyAlignment="1">
      <alignment horizontal="center" vertical="center"/>
    </xf>
    <xf numFmtId="0" fontId="8" fillId="0" borderId="0" xfId="1" applyFont="1" applyBorder="1" applyAlignment="1">
      <alignment horizontal="left" vertical="top" wrapText="1"/>
    </xf>
    <xf numFmtId="0" fontId="8" fillId="0" borderId="10" xfId="1" applyFont="1" applyBorder="1" applyAlignment="1">
      <alignment horizontal="left" vertical="top" wrapText="1"/>
    </xf>
    <xf numFmtId="0" fontId="7" fillId="0" borderId="2" xfId="0" applyFont="1" applyBorder="1" applyAlignment="1">
      <alignment horizontal="center" vertical="top" wrapText="1"/>
    </xf>
    <xf numFmtId="0" fontId="33" fillId="0" borderId="11" xfId="1" applyFont="1" applyBorder="1" applyAlignment="1">
      <alignment horizontal="left" vertical="center"/>
    </xf>
    <xf numFmtId="0" fontId="33" fillId="0" borderId="0" xfId="1" applyFont="1" applyBorder="1" applyAlignment="1">
      <alignment horizontal="left" vertical="center"/>
    </xf>
    <xf numFmtId="0" fontId="10" fillId="0" borderId="2" xfId="1" applyFont="1" applyBorder="1" applyAlignment="1">
      <alignment horizontal="left" vertical="top" wrapText="1"/>
    </xf>
    <xf numFmtId="0" fontId="8" fillId="0" borderId="4" xfId="1" applyFont="1" applyBorder="1" applyAlignment="1">
      <alignment horizontal="center" vertical="center"/>
    </xf>
    <xf numFmtId="0" fontId="10" fillId="0" borderId="33" xfId="1" applyFont="1" applyBorder="1" applyAlignment="1">
      <alignment horizontal="left" vertical="center" wrapText="1"/>
    </xf>
    <xf numFmtId="0" fontId="10" fillId="0" borderId="7" xfId="1" applyFont="1" applyBorder="1" applyAlignment="1">
      <alignment horizontal="left" vertical="center" wrapText="1"/>
    </xf>
    <xf numFmtId="0" fontId="10" fillId="0" borderId="16" xfId="1" applyFont="1" applyBorder="1" applyAlignment="1">
      <alignment vertical="center" wrapText="1"/>
    </xf>
    <xf numFmtId="0" fontId="10" fillId="0" borderId="27" xfId="1" applyFont="1" applyBorder="1" applyAlignment="1">
      <alignment horizontal="left" vertical="center" wrapText="1"/>
    </xf>
    <xf numFmtId="0" fontId="10" fillId="0" borderId="25" xfId="1" applyFont="1" applyBorder="1" applyAlignment="1">
      <alignment horizontal="left" vertical="center" wrapText="1"/>
    </xf>
    <xf numFmtId="0" fontId="7" fillId="0" borderId="0" xfId="1" applyFont="1" applyBorder="1" applyAlignment="1">
      <alignment horizontal="left" vertical="top" wrapText="1"/>
    </xf>
    <xf numFmtId="0" fontId="7" fillId="0" borderId="10" xfId="1" applyFont="1" applyBorder="1" applyAlignment="1">
      <alignment horizontal="left" vertical="top" wrapText="1"/>
    </xf>
    <xf numFmtId="0" fontId="10" fillId="0" borderId="9" xfId="1" applyFont="1" applyFill="1" applyBorder="1" applyAlignment="1">
      <alignment horizontal="left" vertical="center"/>
    </xf>
    <xf numFmtId="0" fontId="10" fillId="0" borderId="0"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7" xfId="1" applyFont="1" applyBorder="1" applyAlignment="1">
      <alignment vertical="top" wrapText="1"/>
    </xf>
    <xf numFmtId="0" fontId="10" fillId="0" borderId="29" xfId="1" applyFont="1" applyBorder="1" applyAlignment="1">
      <alignment vertical="top" wrapText="1"/>
    </xf>
    <xf numFmtId="0" fontId="10" fillId="0" borderId="8" xfId="1" applyFont="1" applyBorder="1" applyAlignment="1">
      <alignment vertical="top" wrapText="1"/>
    </xf>
    <xf numFmtId="0" fontId="10" fillId="0" borderId="30" xfId="1" applyFont="1" applyBorder="1" applyAlignment="1">
      <alignment vertical="top" wrapText="1"/>
    </xf>
    <xf numFmtId="0" fontId="10" fillId="0" borderId="31" xfId="1" applyFont="1" applyBorder="1" applyAlignment="1">
      <alignment vertical="top" wrapText="1"/>
    </xf>
    <xf numFmtId="0" fontId="10" fillId="0" borderId="32" xfId="1" applyFont="1" applyBorder="1" applyAlignment="1">
      <alignment vertical="top" wrapText="1"/>
    </xf>
    <xf numFmtId="0" fontId="8" fillId="0" borderId="28" xfId="1" applyFont="1" applyBorder="1" applyAlignment="1">
      <alignment horizontal="center" vertical="center"/>
    </xf>
    <xf numFmtId="0" fontId="8" fillId="0" borderId="16" xfId="0" applyFont="1" applyBorder="1" applyAlignment="1">
      <alignment horizontal="center" vertical="center"/>
    </xf>
    <xf numFmtId="0" fontId="8" fillId="0" borderId="27" xfId="0" applyFont="1" applyBorder="1" applyAlignment="1">
      <alignment horizontal="center" vertical="center"/>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10" fillId="0" borderId="22" xfId="1" applyFont="1" applyFill="1" applyBorder="1" applyAlignment="1">
      <alignment vertical="center" wrapText="1"/>
    </xf>
    <xf numFmtId="0" fontId="10" fillId="0" borderId="23" xfId="1" applyFont="1" applyFill="1" applyBorder="1" applyAlignment="1">
      <alignment vertical="center" wrapText="1"/>
    </xf>
    <xf numFmtId="0" fontId="10" fillId="0" borderId="24" xfId="1" applyFont="1" applyFill="1" applyBorder="1" applyAlignment="1">
      <alignment vertical="center" wrapText="1"/>
    </xf>
    <xf numFmtId="0" fontId="10" fillId="0" borderId="9" xfId="1" applyFont="1" applyFill="1" applyBorder="1" applyAlignment="1">
      <alignment vertical="center" wrapText="1"/>
    </xf>
    <xf numFmtId="0" fontId="10" fillId="0" borderId="0" xfId="1" applyFont="1" applyFill="1" applyBorder="1" applyAlignment="1">
      <alignment vertical="center" wrapText="1"/>
    </xf>
    <xf numFmtId="0" fontId="10" fillId="0" borderId="10" xfId="1" applyFont="1" applyFill="1" applyBorder="1" applyAlignment="1">
      <alignment vertical="center" wrapText="1"/>
    </xf>
    <xf numFmtId="0" fontId="10" fillId="0" borderId="19" xfId="1" applyFont="1" applyFill="1" applyBorder="1" applyAlignment="1">
      <alignment vertical="center" wrapText="1"/>
    </xf>
    <xf numFmtId="0" fontId="10" fillId="0" borderId="20" xfId="1" applyFont="1" applyFill="1" applyBorder="1" applyAlignment="1">
      <alignment vertical="center" wrapText="1"/>
    </xf>
    <xf numFmtId="0" fontId="10" fillId="0" borderId="21" xfId="1" applyFont="1" applyFill="1" applyBorder="1" applyAlignment="1">
      <alignment vertical="center" wrapText="1"/>
    </xf>
    <xf numFmtId="0" fontId="8" fillId="0" borderId="17" xfId="1" applyFont="1" applyBorder="1" applyAlignment="1">
      <alignment vertical="center"/>
    </xf>
    <xf numFmtId="0" fontId="10" fillId="0" borderId="27" xfId="0" applyFont="1" applyBorder="1" applyAlignment="1">
      <alignment horizontal="center" vertical="center"/>
    </xf>
    <xf numFmtId="49" fontId="10" fillId="0" borderId="12" xfId="1" applyNumberFormat="1" applyFont="1" applyBorder="1" applyAlignment="1">
      <alignment horizontal="left" vertical="top" wrapText="1"/>
    </xf>
    <xf numFmtId="49" fontId="10" fillId="0" borderId="6" xfId="1" applyNumberFormat="1" applyFont="1" applyBorder="1" applyAlignment="1">
      <alignment horizontal="left" vertical="top" wrapText="1"/>
    </xf>
    <xf numFmtId="49" fontId="10" fillId="0" borderId="13" xfId="1" applyNumberFormat="1" applyFont="1" applyBorder="1" applyAlignment="1">
      <alignment horizontal="left" vertical="top" wrapText="1"/>
    </xf>
    <xf numFmtId="49" fontId="10" fillId="0" borderId="9" xfId="1" applyNumberFormat="1" applyFont="1" applyBorder="1" applyAlignment="1">
      <alignment horizontal="left" vertical="top" wrapText="1"/>
    </xf>
    <xf numFmtId="49" fontId="10" fillId="0" borderId="0" xfId="1" applyNumberFormat="1" applyFont="1" applyBorder="1" applyAlignment="1">
      <alignment horizontal="left" vertical="top" wrapText="1"/>
    </xf>
    <xf numFmtId="49" fontId="10" fillId="0" borderId="10" xfId="1" applyNumberFormat="1" applyFont="1" applyBorder="1" applyAlignment="1">
      <alignment horizontal="left" vertical="top" wrapText="1"/>
    </xf>
    <xf numFmtId="49" fontId="10" fillId="0" borderId="14" xfId="1" applyNumberFormat="1" applyFont="1" applyBorder="1" applyAlignment="1">
      <alignment horizontal="left" vertical="top" wrapText="1"/>
    </xf>
    <xf numFmtId="49" fontId="10" fillId="0" borderId="11" xfId="1" applyNumberFormat="1" applyFont="1" applyBorder="1" applyAlignment="1">
      <alignment horizontal="left" vertical="top" wrapText="1"/>
    </xf>
    <xf numFmtId="49" fontId="10" fillId="0" borderId="15" xfId="1" applyNumberFormat="1" applyFont="1" applyBorder="1" applyAlignment="1">
      <alignment horizontal="left" vertical="top" wrapText="1"/>
    </xf>
    <xf numFmtId="0" fontId="3" fillId="0" borderId="23" xfId="0" applyFont="1" applyBorder="1" applyAlignment="1">
      <alignment horizontal="center" vertical="center"/>
    </xf>
    <xf numFmtId="49" fontId="10" fillId="0" borderId="22" xfId="1" applyNumberFormat="1" applyFont="1" applyBorder="1" applyAlignment="1">
      <alignment horizontal="left" vertical="center" wrapText="1"/>
    </xf>
    <xf numFmtId="49" fontId="10" fillId="0" borderId="23" xfId="1" applyNumberFormat="1" applyFont="1" applyBorder="1" applyAlignment="1">
      <alignment horizontal="left" vertical="center" wrapText="1"/>
    </xf>
    <xf numFmtId="49" fontId="10" fillId="0" borderId="24" xfId="1" applyNumberFormat="1" applyFont="1" applyBorder="1" applyAlignment="1">
      <alignment horizontal="left" vertical="center" wrapText="1"/>
    </xf>
    <xf numFmtId="49" fontId="10" fillId="0" borderId="9" xfId="1" applyNumberFormat="1" applyFont="1" applyBorder="1" applyAlignment="1">
      <alignment horizontal="left" vertical="center" wrapText="1"/>
    </xf>
    <xf numFmtId="49" fontId="10" fillId="0" borderId="0" xfId="1" applyNumberFormat="1" applyFont="1" applyBorder="1" applyAlignment="1">
      <alignment horizontal="left" vertical="center" wrapText="1"/>
    </xf>
    <xf numFmtId="49" fontId="10" fillId="0" borderId="10" xfId="1" applyNumberFormat="1" applyFont="1" applyBorder="1" applyAlignment="1">
      <alignment horizontal="left" vertical="center" wrapText="1"/>
    </xf>
    <xf numFmtId="49" fontId="10" fillId="0" borderId="19" xfId="1" applyNumberFormat="1" applyFont="1" applyBorder="1" applyAlignment="1">
      <alignment horizontal="left" vertical="center" wrapText="1"/>
    </xf>
    <xf numFmtId="49" fontId="10" fillId="0" borderId="20" xfId="1" applyNumberFormat="1" applyFont="1" applyBorder="1" applyAlignment="1">
      <alignment horizontal="left" vertical="center" wrapText="1"/>
    </xf>
    <xf numFmtId="49" fontId="10" fillId="0" borderId="21" xfId="1" applyNumberFormat="1" applyFont="1" applyBorder="1" applyAlignment="1">
      <alignment horizontal="left" vertical="center" wrapText="1"/>
    </xf>
    <xf numFmtId="49" fontId="10" fillId="0" borderId="14" xfId="1" applyNumberFormat="1" applyFont="1" applyBorder="1" applyAlignment="1">
      <alignment horizontal="left" vertical="center" wrapText="1"/>
    </xf>
    <xf numFmtId="49" fontId="10" fillId="0" borderId="11" xfId="1" applyNumberFormat="1" applyFont="1" applyBorder="1" applyAlignment="1">
      <alignment horizontal="left" vertical="center" wrapText="1"/>
    </xf>
    <xf numFmtId="49" fontId="10" fillId="0" borderId="15" xfId="1" applyNumberFormat="1" applyFont="1" applyBorder="1" applyAlignment="1">
      <alignment horizontal="left" vertical="center" wrapText="1"/>
    </xf>
    <xf numFmtId="0" fontId="7" fillId="0" borderId="22" xfId="1" applyFont="1" applyFill="1" applyBorder="1" applyAlignment="1">
      <alignment horizontal="center" vertical="top" wrapText="1"/>
    </xf>
    <xf numFmtId="0" fontId="7" fillId="0" borderId="23" xfId="1" applyFont="1" applyFill="1" applyBorder="1" applyAlignment="1">
      <alignment horizontal="center" vertical="top" wrapText="1"/>
    </xf>
    <xf numFmtId="0" fontId="7" fillId="0" borderId="24" xfId="1" applyFont="1" applyFill="1" applyBorder="1" applyAlignment="1">
      <alignment horizontal="center" vertical="top" wrapText="1"/>
    </xf>
    <xf numFmtId="0" fontId="7" fillId="0" borderId="0" xfId="1" applyFont="1" applyFill="1" applyBorder="1" applyAlignment="1">
      <alignment horizontal="center" vertical="top" wrapText="1"/>
    </xf>
    <xf numFmtId="0" fontId="7" fillId="0" borderId="19" xfId="1" applyFont="1" applyFill="1" applyBorder="1" applyAlignment="1">
      <alignment horizontal="center" vertical="top" wrapText="1"/>
    </xf>
    <xf numFmtId="0" fontId="7" fillId="0" borderId="20" xfId="1" applyFont="1" applyFill="1" applyBorder="1" applyAlignment="1">
      <alignment horizontal="center" vertical="top" wrapText="1"/>
    </xf>
    <xf numFmtId="0" fontId="7" fillId="0" borderId="21" xfId="1" applyFont="1" applyFill="1" applyBorder="1" applyAlignment="1">
      <alignment horizontal="center" vertical="top" wrapText="1"/>
    </xf>
    <xf numFmtId="0" fontId="7" fillId="0" borderId="14" xfId="1" applyFont="1" applyFill="1" applyBorder="1" applyAlignment="1">
      <alignment horizontal="center" vertical="top" wrapText="1"/>
    </xf>
    <xf numFmtId="0" fontId="7" fillId="0" borderId="11" xfId="1" applyFont="1" applyFill="1" applyBorder="1" applyAlignment="1">
      <alignment horizontal="center" vertical="top" wrapText="1"/>
    </xf>
    <xf numFmtId="0" fontId="7" fillId="0" borderId="15" xfId="1" applyFont="1" applyFill="1" applyBorder="1" applyAlignment="1">
      <alignment horizontal="center" vertical="top" wrapText="1"/>
    </xf>
    <xf numFmtId="0" fontId="10" fillId="0" borderId="23" xfId="1" applyFont="1" applyBorder="1" applyAlignment="1">
      <alignment horizontal="left" vertical="center"/>
    </xf>
    <xf numFmtId="0" fontId="10" fillId="0" borderId="24" xfId="1" applyFont="1" applyBorder="1" applyAlignment="1">
      <alignment horizontal="left"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10" fillId="0" borderId="3" xfId="1" applyFont="1" applyBorder="1" applyAlignment="1">
      <alignment horizontal="center" vertical="center"/>
    </xf>
    <xf numFmtId="0" fontId="10" fillId="0" borderId="35" xfId="1" applyFont="1" applyBorder="1" applyAlignment="1">
      <alignment horizontal="center" vertical="center"/>
    </xf>
    <xf numFmtId="0" fontId="8" fillId="2" borderId="16" xfId="1" applyFont="1" applyFill="1" applyBorder="1" applyAlignment="1">
      <alignment horizontal="center" vertical="center" textRotation="255" wrapText="1"/>
    </xf>
    <xf numFmtId="0" fontId="8" fillId="2" borderId="18" xfId="1" applyFont="1" applyFill="1" applyBorder="1" applyAlignment="1">
      <alignment horizontal="center" vertical="center" textRotation="255" wrapText="1"/>
    </xf>
    <xf numFmtId="0" fontId="8" fillId="2" borderId="17" xfId="1" applyFont="1" applyFill="1" applyBorder="1" applyAlignment="1">
      <alignment horizontal="center" vertical="center" textRotation="255" wrapText="1"/>
    </xf>
    <xf numFmtId="0" fontId="16" fillId="2" borderId="16" xfId="1" applyFont="1" applyFill="1" applyBorder="1" applyAlignment="1">
      <alignment horizontal="center" vertical="center" textRotation="255" wrapText="1" shrinkToFit="1"/>
    </xf>
    <xf numFmtId="0" fontId="16" fillId="2" borderId="18" xfId="1" applyFont="1" applyFill="1" applyBorder="1" applyAlignment="1">
      <alignment horizontal="center" vertical="center" textRotation="255" shrinkToFit="1"/>
    </xf>
    <xf numFmtId="0" fontId="16" fillId="2" borderId="17" xfId="1" applyFont="1" applyFill="1" applyBorder="1" applyAlignment="1">
      <alignment horizontal="center" vertical="center" textRotation="255" shrinkToFit="1"/>
    </xf>
    <xf numFmtId="0" fontId="7" fillId="0" borderId="12" xfId="1" applyFont="1" applyFill="1" applyBorder="1" applyAlignment="1">
      <alignment horizontal="center" vertical="top" wrapText="1"/>
    </xf>
    <xf numFmtId="0" fontId="7" fillId="0" borderId="6" xfId="1" applyFont="1" applyFill="1" applyBorder="1" applyAlignment="1">
      <alignment horizontal="center" vertical="top" wrapText="1"/>
    </xf>
    <xf numFmtId="0" fontId="7" fillId="0" borderId="13" xfId="1" applyFont="1" applyFill="1" applyBorder="1" applyAlignment="1">
      <alignment horizontal="center" vertical="top" wrapText="1"/>
    </xf>
    <xf numFmtId="0" fontId="11" fillId="0" borderId="16" xfId="1" applyFont="1" applyBorder="1" applyAlignment="1">
      <alignment horizontal="center" vertical="center" wrapText="1"/>
    </xf>
    <xf numFmtId="0" fontId="11" fillId="0" borderId="18" xfId="1" applyFont="1" applyBorder="1" applyAlignment="1">
      <alignment horizontal="center" vertical="center" wrapText="1"/>
    </xf>
    <xf numFmtId="0" fontId="11" fillId="0" borderId="17" xfId="1" applyFont="1" applyBorder="1" applyAlignment="1">
      <alignment horizontal="center" vertical="center" wrapText="1"/>
    </xf>
    <xf numFmtId="0" fontId="10" fillId="0" borderId="0" xfId="1" applyFont="1" applyBorder="1" applyAlignment="1">
      <alignment horizontal="center" vertical="center"/>
    </xf>
    <xf numFmtId="0" fontId="10" fillId="0" borderId="20" xfId="1"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10" fillId="0" borderId="17" xfId="1" applyFont="1" applyBorder="1" applyAlignment="1">
      <alignment horizontal="left" vertical="top" wrapText="1"/>
    </xf>
    <xf numFmtId="0" fontId="10" fillId="0" borderId="23" xfId="1" applyFont="1" applyBorder="1" applyAlignment="1">
      <alignment horizontal="center" vertical="center"/>
    </xf>
    <xf numFmtId="0" fontId="10" fillId="0" borderId="12"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6" fillId="2" borderId="16" xfId="1" applyFont="1" applyFill="1" applyBorder="1" applyAlignment="1">
      <alignment horizontal="center" vertical="center" textRotation="255" shrinkToFit="1"/>
    </xf>
    <xf numFmtId="0" fontId="8" fillId="2" borderId="16" xfId="1" applyFont="1" applyFill="1" applyBorder="1" applyAlignment="1">
      <alignment horizontal="center" vertical="center" textRotation="255"/>
    </xf>
    <xf numFmtId="0" fontId="8" fillId="2" borderId="18" xfId="1" applyFont="1" applyFill="1" applyBorder="1" applyAlignment="1">
      <alignment horizontal="center" vertical="center" textRotation="255"/>
    </xf>
    <xf numFmtId="0" fontId="8" fillId="0" borderId="0" xfId="1" applyFont="1" applyBorder="1" applyAlignment="1">
      <alignment horizontal="left" vertical="center"/>
    </xf>
    <xf numFmtId="0" fontId="8" fillId="0" borderId="10" xfId="1" applyFont="1" applyBorder="1" applyAlignment="1">
      <alignment horizontal="left"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7" fillId="0" borderId="2" xfId="1" applyFont="1" applyFill="1" applyBorder="1" applyAlignment="1">
      <alignment horizontal="center" vertical="top" wrapText="1"/>
    </xf>
    <xf numFmtId="0" fontId="13" fillId="0" borderId="2" xfId="1" applyFont="1" applyFill="1" applyBorder="1" applyAlignment="1">
      <alignment horizontal="center" vertical="top" wrapText="1"/>
    </xf>
    <xf numFmtId="0" fontId="13" fillId="0" borderId="1" xfId="1" applyFont="1" applyFill="1" applyBorder="1" applyAlignment="1">
      <alignment horizontal="center" vertical="top" wrapText="1"/>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3" fillId="0" borderId="3" xfId="0" applyFont="1" applyBorder="1" applyAlignment="1">
      <alignment horizontal="center" vertical="center"/>
    </xf>
    <xf numFmtId="0" fontId="10" fillId="0" borderId="10" xfId="1" applyFont="1" applyBorder="1" applyAlignment="1">
      <alignment horizontal="center" vertical="center"/>
    </xf>
    <xf numFmtId="0" fontId="10" fillId="0" borderId="24" xfId="1" applyFont="1" applyBorder="1" applyAlignment="1">
      <alignment horizontal="center" vertical="center"/>
    </xf>
    <xf numFmtId="176" fontId="16" fillId="0" borderId="41" xfId="0" quotePrefix="1" applyNumberFormat="1" applyFont="1" applyBorder="1" applyAlignment="1">
      <alignment horizontal="center" vertical="center" wrapText="1"/>
    </xf>
    <xf numFmtId="176" fontId="16" fillId="0" borderId="42" xfId="0" quotePrefix="1" applyNumberFormat="1" applyFont="1" applyBorder="1" applyAlignment="1">
      <alignment horizontal="center" vertical="center" wrapText="1"/>
    </xf>
    <xf numFmtId="176" fontId="16" fillId="0" borderId="41" xfId="0" applyNumberFormat="1" applyFont="1" applyFill="1" applyBorder="1" applyAlignment="1">
      <alignment horizontal="center" vertical="center" wrapText="1"/>
    </xf>
    <xf numFmtId="176" fontId="16" fillId="0" borderId="42" xfId="0" applyNumberFormat="1" applyFont="1" applyFill="1" applyBorder="1" applyAlignment="1">
      <alignment horizontal="center" vertical="center" wrapText="1"/>
    </xf>
    <xf numFmtId="0" fontId="10" fillId="0" borderId="0" xfId="0" applyFont="1" applyFill="1" applyBorder="1" applyAlignment="1">
      <alignment horizontal="left" wrapText="1"/>
    </xf>
    <xf numFmtId="0" fontId="10" fillId="0" borderId="0" xfId="0" applyFont="1" applyFill="1" applyBorder="1" applyAlignment="1">
      <alignment horizontal="left" vertical="center"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176" fontId="16" fillId="0" borderId="46" xfId="0" quotePrefix="1" applyNumberFormat="1" applyFont="1" applyBorder="1" applyAlignment="1">
      <alignment horizontal="center" vertical="center" wrapText="1"/>
    </xf>
    <xf numFmtId="176" fontId="16" fillId="0" borderId="46" xfId="0" applyNumberFormat="1" applyFont="1" applyFill="1" applyBorder="1" applyAlignment="1">
      <alignment horizontal="center" vertical="center" wrapText="1"/>
    </xf>
    <xf numFmtId="176" fontId="16" fillId="0" borderId="47"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2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1" applyFont="1" applyBorder="1" applyAlignment="1">
      <alignment vertical="top"/>
    </xf>
    <xf numFmtId="0" fontId="10" fillId="0" borderId="0" xfId="1" applyFont="1" applyBorder="1" applyAlignment="1">
      <alignment vertical="top"/>
    </xf>
    <xf numFmtId="0" fontId="10" fillId="0" borderId="6" xfId="1" applyFont="1" applyBorder="1" applyAlignment="1">
      <alignment horizontal="left" vertical="center"/>
    </xf>
    <xf numFmtId="0" fontId="10" fillId="0" borderId="13" xfId="1" applyFont="1" applyBorder="1" applyAlignment="1">
      <alignment horizontal="left" vertical="center"/>
    </xf>
    <xf numFmtId="0" fontId="10" fillId="0" borderId="0" xfId="0" applyFont="1" applyBorder="1" applyAlignment="1">
      <alignment horizontal="right" vertical="center"/>
    </xf>
    <xf numFmtId="0" fontId="10" fillId="0" borderId="10" xfId="0" applyFont="1" applyBorder="1" applyAlignment="1">
      <alignment horizontal="right" vertical="center"/>
    </xf>
    <xf numFmtId="0" fontId="10" fillId="0" borderId="20" xfId="0" applyFont="1" applyBorder="1" applyAlignment="1">
      <alignment horizontal="left" vertical="center" wrapText="1"/>
    </xf>
    <xf numFmtId="176" fontId="16" fillId="0" borderId="45" xfId="0" applyNumberFormat="1" applyFont="1" applyFill="1" applyBorder="1" applyAlignment="1">
      <alignment horizontal="center" vertical="center" wrapText="1"/>
    </xf>
    <xf numFmtId="0" fontId="8" fillId="0" borderId="0" xfId="1" applyFont="1" applyBorder="1" applyAlignment="1">
      <alignment horizontal="left" vertical="center" shrinkToFit="1"/>
    </xf>
    <xf numFmtId="0" fontId="8" fillId="0" borderId="10" xfId="1" applyFont="1" applyBorder="1" applyAlignment="1">
      <alignment horizontal="left" vertical="center" shrinkToFit="1"/>
    </xf>
    <xf numFmtId="0" fontId="10" fillId="0" borderId="0" xfId="1" applyFont="1" applyBorder="1" applyAlignment="1">
      <alignment horizontal="left" vertical="top"/>
    </xf>
    <xf numFmtId="0" fontId="10" fillId="0" borderId="10" xfId="1" applyFont="1" applyBorder="1" applyAlignment="1">
      <alignment horizontal="left" vertical="top"/>
    </xf>
    <xf numFmtId="0" fontId="13" fillId="0" borderId="6" xfId="1" applyFont="1" applyFill="1" applyBorder="1" applyAlignment="1">
      <alignment horizontal="center" vertical="top" wrapText="1"/>
    </xf>
    <xf numFmtId="0" fontId="13" fillId="0" borderId="13" xfId="1" applyFont="1" applyFill="1" applyBorder="1" applyAlignment="1">
      <alignment horizontal="center" vertical="top" wrapText="1"/>
    </xf>
    <xf numFmtId="0" fontId="13" fillId="0" borderId="0" xfId="1" applyFont="1" applyFill="1" applyBorder="1" applyAlignment="1">
      <alignment horizontal="center" vertical="top" wrapText="1"/>
    </xf>
    <xf numFmtId="0" fontId="13" fillId="0" borderId="10" xfId="1" applyFont="1" applyFill="1" applyBorder="1" applyAlignment="1">
      <alignment horizontal="center" vertical="top" wrapText="1"/>
    </xf>
    <xf numFmtId="0" fontId="13" fillId="0" borderId="9" xfId="1" applyFont="1" applyFill="1" applyBorder="1" applyAlignment="1">
      <alignment horizontal="center" vertical="top" wrapText="1"/>
    </xf>
    <xf numFmtId="0" fontId="13" fillId="0" borderId="14" xfId="1" applyFont="1" applyFill="1" applyBorder="1" applyAlignment="1">
      <alignment horizontal="center" vertical="top" wrapText="1"/>
    </xf>
    <xf numFmtId="0" fontId="13" fillId="0" borderId="11" xfId="1" applyFont="1" applyFill="1" applyBorder="1" applyAlignment="1">
      <alignment horizontal="center" vertical="top" wrapText="1"/>
    </xf>
    <xf numFmtId="0" fontId="13" fillId="0" borderId="15" xfId="1" applyFont="1" applyFill="1" applyBorder="1" applyAlignment="1">
      <alignment horizontal="center" vertical="top" wrapText="1"/>
    </xf>
    <xf numFmtId="0" fontId="10" fillId="0" borderId="2" xfId="0" applyFont="1" applyBorder="1" applyAlignment="1">
      <alignment horizontal="left" vertical="top"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Border="1" applyAlignment="1">
      <alignment horizontal="left" vertical="center"/>
    </xf>
    <xf numFmtId="0" fontId="10" fillId="0" borderId="6" xfId="0" applyFont="1" applyBorder="1" applyAlignment="1">
      <alignment horizontal="left" vertical="center"/>
    </xf>
    <xf numFmtId="0" fontId="10" fillId="0" borderId="13" xfId="0" applyFont="1" applyBorder="1" applyAlignment="1">
      <alignment horizontal="left" vertical="center"/>
    </xf>
    <xf numFmtId="0" fontId="10" fillId="0" borderId="10" xfId="1" applyFont="1" applyFill="1" applyBorder="1" applyAlignment="1">
      <alignment horizontal="left" vertical="center" shrinkToFit="1"/>
    </xf>
    <xf numFmtId="0" fontId="9" fillId="0" borderId="18" xfId="1" applyFont="1" applyBorder="1" applyAlignment="1">
      <alignment horizontal="center" vertical="center"/>
    </xf>
    <xf numFmtId="0" fontId="9" fillId="0" borderId="27" xfId="1" applyFont="1" applyBorder="1" applyAlignment="1">
      <alignment horizontal="center" vertical="center"/>
    </xf>
    <xf numFmtId="0" fontId="9" fillId="0" borderId="25" xfId="1" applyFont="1" applyBorder="1" applyAlignment="1">
      <alignment horizontal="center" vertical="center"/>
    </xf>
    <xf numFmtId="0" fontId="10" fillId="0" borderId="12" xfId="1" applyFont="1" applyBorder="1" applyAlignment="1">
      <alignment horizontal="center" vertical="center"/>
    </xf>
    <xf numFmtId="0" fontId="10" fillId="0" borderId="19" xfId="1" applyFont="1" applyBorder="1" applyAlignment="1">
      <alignment horizontal="center" vertical="center"/>
    </xf>
    <xf numFmtId="0" fontId="33" fillId="0" borderId="0" xfId="1" applyFont="1" applyBorder="1" applyAlignment="1">
      <alignment vertical="center" wrapText="1"/>
    </xf>
    <xf numFmtId="0" fontId="33" fillId="0" borderId="11" xfId="1" applyFont="1" applyBorder="1" applyAlignment="1">
      <alignment vertical="center" wrapText="1"/>
    </xf>
    <xf numFmtId="0" fontId="10" fillId="0" borderId="33" xfId="1" applyFont="1" applyBorder="1" applyAlignment="1">
      <alignment vertical="center" wrapText="1"/>
    </xf>
    <xf numFmtId="0" fontId="10" fillId="0" borderId="34" xfId="1" applyFont="1" applyBorder="1" applyAlignment="1">
      <alignment vertical="center" wrapText="1"/>
    </xf>
    <xf numFmtId="0" fontId="10" fillId="0" borderId="35" xfId="1" applyFont="1" applyBorder="1" applyAlignment="1">
      <alignment vertical="center" wrapText="1"/>
    </xf>
    <xf numFmtId="0" fontId="10" fillId="0" borderId="7" xfId="1" applyFont="1" applyBorder="1" applyAlignment="1">
      <alignment vertical="center" wrapText="1"/>
    </xf>
    <xf numFmtId="0" fontId="10" fillId="0" borderId="29" xfId="1" applyFont="1" applyBorder="1" applyAlignment="1">
      <alignment vertical="center" wrapText="1"/>
    </xf>
    <xf numFmtId="0" fontId="10" fillId="0" borderId="8" xfId="1" applyFont="1" applyBorder="1" applyAlignment="1">
      <alignment vertical="center" wrapText="1"/>
    </xf>
    <xf numFmtId="0" fontId="7" fillId="0" borderId="19" xfId="1" applyFont="1" applyBorder="1" applyAlignment="1">
      <alignment horizontal="center" vertical="top" wrapText="1"/>
    </xf>
    <xf numFmtId="0" fontId="7" fillId="0" borderId="20" xfId="1" applyFont="1" applyBorder="1" applyAlignment="1">
      <alignment horizontal="center" vertical="top" wrapText="1"/>
    </xf>
    <xf numFmtId="0" fontId="7" fillId="0" borderId="21" xfId="1" applyFont="1" applyBorder="1" applyAlignment="1">
      <alignment horizontal="center" vertical="top" wrapText="1"/>
    </xf>
    <xf numFmtId="0" fontId="8" fillId="0" borderId="18" xfId="0" applyFont="1" applyBorder="1" applyAlignment="1">
      <alignment horizontal="center" vertical="center"/>
    </xf>
    <xf numFmtId="0" fontId="10" fillId="0" borderId="4" xfId="0" applyFont="1" applyBorder="1" applyAlignment="1">
      <alignment horizontal="center" vertical="center"/>
    </xf>
    <xf numFmtId="0" fontId="33" fillId="0" borderId="0" xfId="0" applyFont="1" applyAlignment="1">
      <alignment horizontal="left" vertical="center"/>
    </xf>
    <xf numFmtId="0" fontId="21" fillId="0" borderId="0" xfId="1" applyFont="1" applyBorder="1" applyAlignment="1">
      <alignment horizontal="left" vertical="top" wrapText="1"/>
    </xf>
    <xf numFmtId="0" fontId="21" fillId="0" borderId="10" xfId="1" applyFont="1" applyBorder="1" applyAlignment="1">
      <alignment horizontal="left" vertical="top" wrapText="1"/>
    </xf>
    <xf numFmtId="0" fontId="21" fillId="0" borderId="20" xfId="1" applyFont="1" applyBorder="1" applyAlignment="1">
      <alignment horizontal="left" vertical="top" wrapText="1"/>
    </xf>
    <xf numFmtId="0" fontId="21" fillId="0" borderId="21" xfId="1" applyFont="1" applyBorder="1" applyAlignment="1">
      <alignment horizontal="left" vertical="top" wrapText="1"/>
    </xf>
    <xf numFmtId="0" fontId="10" fillId="0" borderId="11" xfId="1" applyFont="1" applyFill="1" applyBorder="1" applyAlignment="1">
      <alignment horizontal="center" vertical="center"/>
    </xf>
    <xf numFmtId="0" fontId="7" fillId="0" borderId="22" xfId="1" applyFont="1" applyBorder="1" applyAlignment="1">
      <alignment horizontal="center" vertical="top" wrapText="1"/>
    </xf>
    <xf numFmtId="0" fontId="7" fillId="0" borderId="23" xfId="1" applyFont="1" applyBorder="1" applyAlignment="1">
      <alignment horizontal="center" vertical="top" wrapText="1"/>
    </xf>
    <xf numFmtId="0" fontId="7" fillId="0" borderId="24" xfId="1" applyFont="1" applyBorder="1" applyAlignment="1">
      <alignment horizontal="center" vertical="top"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49" fontId="10" fillId="0" borderId="12" xfId="1" applyNumberFormat="1" applyFont="1" applyBorder="1" applyAlignment="1">
      <alignment horizontal="left" vertical="center" wrapText="1"/>
    </xf>
    <xf numFmtId="49" fontId="10" fillId="0" borderId="6" xfId="1" applyNumberFormat="1" applyFont="1" applyBorder="1" applyAlignment="1">
      <alignment horizontal="left" vertical="center" wrapText="1"/>
    </xf>
    <xf numFmtId="49" fontId="10" fillId="0" borderId="13" xfId="1" applyNumberFormat="1" applyFont="1" applyBorder="1" applyAlignment="1">
      <alignment horizontal="left" vertical="center" wrapText="1"/>
    </xf>
    <xf numFmtId="0" fontId="10" fillId="0" borderId="39" xfId="1" applyFont="1" applyBorder="1" applyAlignment="1">
      <alignment horizontal="left" vertical="center" wrapText="1"/>
    </xf>
    <xf numFmtId="0" fontId="10" fillId="0" borderId="40" xfId="1" applyFont="1" applyBorder="1" applyAlignment="1">
      <alignment horizontal="lef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33" fillId="0" borderId="0" xfId="0" applyFont="1" applyBorder="1" applyAlignment="1">
      <alignment vertical="center" wrapText="1"/>
    </xf>
    <xf numFmtId="0" fontId="33" fillId="0" borderId="11" xfId="0" applyFont="1" applyBorder="1" applyAlignment="1">
      <alignment vertical="center" wrapText="1"/>
    </xf>
    <xf numFmtId="0" fontId="10" fillId="0" borderId="12" xfId="0" applyFont="1" applyBorder="1" applyAlignment="1">
      <alignment horizontal="left" vertical="top" wrapText="1"/>
    </xf>
    <xf numFmtId="0" fontId="10" fillId="0" borderId="6" xfId="0" applyFont="1" applyBorder="1" applyAlignment="1">
      <alignment horizontal="left" vertical="top" wrapText="1"/>
    </xf>
    <xf numFmtId="0" fontId="10" fillId="0" borderId="13" xfId="0" applyFont="1" applyBorder="1" applyAlignment="1">
      <alignment horizontal="left" vertical="top" wrapText="1"/>
    </xf>
    <xf numFmtId="0" fontId="10" fillId="0" borderId="9" xfId="0" applyFont="1" applyBorder="1" applyAlignment="1">
      <alignment horizontal="left" vertical="top" wrapText="1"/>
    </xf>
    <xf numFmtId="0" fontId="10" fillId="0" borderId="14" xfId="0" applyFont="1" applyBorder="1" applyAlignment="1">
      <alignment horizontal="left" vertical="top" wrapText="1"/>
    </xf>
    <xf numFmtId="0" fontId="10" fillId="0" borderId="22" xfId="0" applyFont="1" applyBorder="1" applyAlignment="1">
      <alignment horizontal="left" vertical="center" wrapText="1"/>
    </xf>
    <xf numFmtId="0" fontId="10" fillId="0" borderId="25" xfId="0" applyFont="1" applyBorder="1" applyAlignment="1">
      <alignment horizontal="center" vertical="center"/>
    </xf>
    <xf numFmtId="0" fontId="10" fillId="0" borderId="12"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7" fillId="0" borderId="12"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5" xfId="0" applyFont="1" applyFill="1" applyBorder="1" applyAlignment="1">
      <alignment horizontal="center" vertical="top" wrapText="1"/>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10" xfId="0" applyFont="1" applyFill="1" applyBorder="1" applyAlignment="1">
      <alignment horizontal="right" vertical="center"/>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306918</xdr:colOff>
      <xdr:row>0</xdr:row>
      <xdr:rowOff>158750</xdr:rowOff>
    </xdr:from>
    <xdr:to>
      <xdr:col>14</xdr:col>
      <xdr:colOff>84667</xdr:colOff>
      <xdr:row>4</xdr:row>
      <xdr:rowOff>137584</xdr:rowOff>
    </xdr:to>
    <xdr:sp macro="" textlink="">
      <xdr:nvSpPr>
        <xdr:cNvPr id="11" name="角丸四角形吹き出し 1"/>
        <xdr:cNvSpPr/>
      </xdr:nvSpPr>
      <xdr:spPr>
        <a:xfrm>
          <a:off x="2656418" y="158750"/>
          <a:ext cx="3164416" cy="1037167"/>
        </a:xfrm>
        <a:custGeom>
          <a:avLst/>
          <a:gdLst>
            <a:gd name="connsiteX0" fmla="*/ 0 w 3400425"/>
            <a:gd name="connsiteY0" fmla="*/ 80964 h 485775"/>
            <a:gd name="connsiteX1" fmla="*/ 80964 w 3400425"/>
            <a:gd name="connsiteY1" fmla="*/ 0 h 485775"/>
            <a:gd name="connsiteX2" fmla="*/ 566738 w 3400425"/>
            <a:gd name="connsiteY2" fmla="*/ 0 h 485775"/>
            <a:gd name="connsiteX3" fmla="*/ 467830 w 3400425"/>
            <a:gd name="connsiteY3" fmla="*/ -596308 h 485775"/>
            <a:gd name="connsiteX4" fmla="*/ 1416844 w 3400425"/>
            <a:gd name="connsiteY4" fmla="*/ 0 h 485775"/>
            <a:gd name="connsiteX5" fmla="*/ 3319461 w 3400425"/>
            <a:gd name="connsiteY5" fmla="*/ 0 h 485775"/>
            <a:gd name="connsiteX6" fmla="*/ 3400425 w 3400425"/>
            <a:gd name="connsiteY6" fmla="*/ 80964 h 485775"/>
            <a:gd name="connsiteX7" fmla="*/ 3400425 w 3400425"/>
            <a:gd name="connsiteY7" fmla="*/ 80963 h 485775"/>
            <a:gd name="connsiteX8" fmla="*/ 3400425 w 3400425"/>
            <a:gd name="connsiteY8" fmla="*/ 80963 h 485775"/>
            <a:gd name="connsiteX9" fmla="*/ 3400425 w 3400425"/>
            <a:gd name="connsiteY9" fmla="*/ 202406 h 485775"/>
            <a:gd name="connsiteX10" fmla="*/ 3400425 w 3400425"/>
            <a:gd name="connsiteY10" fmla="*/ 404811 h 485775"/>
            <a:gd name="connsiteX11" fmla="*/ 3319461 w 3400425"/>
            <a:gd name="connsiteY11" fmla="*/ 485775 h 485775"/>
            <a:gd name="connsiteX12" fmla="*/ 1416844 w 3400425"/>
            <a:gd name="connsiteY12" fmla="*/ 485775 h 485775"/>
            <a:gd name="connsiteX13" fmla="*/ 566738 w 3400425"/>
            <a:gd name="connsiteY13" fmla="*/ 485775 h 485775"/>
            <a:gd name="connsiteX14" fmla="*/ 566738 w 3400425"/>
            <a:gd name="connsiteY14" fmla="*/ 485775 h 485775"/>
            <a:gd name="connsiteX15" fmla="*/ 80964 w 3400425"/>
            <a:gd name="connsiteY15" fmla="*/ 485775 h 485775"/>
            <a:gd name="connsiteX16" fmla="*/ 0 w 3400425"/>
            <a:gd name="connsiteY16" fmla="*/ 404811 h 485775"/>
            <a:gd name="connsiteX17" fmla="*/ 0 w 3400425"/>
            <a:gd name="connsiteY17" fmla="*/ 202406 h 485775"/>
            <a:gd name="connsiteX18" fmla="*/ 0 w 3400425"/>
            <a:gd name="connsiteY18" fmla="*/ 80963 h 485775"/>
            <a:gd name="connsiteX19" fmla="*/ 0 w 3400425"/>
            <a:gd name="connsiteY19" fmla="*/ 80963 h 485775"/>
            <a:gd name="connsiteX20" fmla="*/ 0 w 3400425"/>
            <a:gd name="connsiteY20" fmla="*/ 80964 h 485775"/>
            <a:gd name="connsiteX0" fmla="*/ 0 w 3400425"/>
            <a:gd name="connsiteY0" fmla="*/ 80964 h 485775"/>
            <a:gd name="connsiteX1" fmla="*/ 80964 w 3400425"/>
            <a:gd name="connsiteY1" fmla="*/ 0 h 485775"/>
            <a:gd name="connsiteX2" fmla="*/ 566738 w 3400425"/>
            <a:gd name="connsiteY2" fmla="*/ 0 h 485775"/>
            <a:gd name="connsiteX3" fmla="*/ 1416844 w 3400425"/>
            <a:gd name="connsiteY3" fmla="*/ 0 h 485775"/>
            <a:gd name="connsiteX4" fmla="*/ 3319461 w 3400425"/>
            <a:gd name="connsiteY4" fmla="*/ 0 h 485775"/>
            <a:gd name="connsiteX5" fmla="*/ 3400425 w 3400425"/>
            <a:gd name="connsiteY5" fmla="*/ 80964 h 485775"/>
            <a:gd name="connsiteX6" fmla="*/ 3400425 w 3400425"/>
            <a:gd name="connsiteY6" fmla="*/ 80963 h 485775"/>
            <a:gd name="connsiteX7" fmla="*/ 3400425 w 3400425"/>
            <a:gd name="connsiteY7" fmla="*/ 80963 h 485775"/>
            <a:gd name="connsiteX8" fmla="*/ 3400425 w 3400425"/>
            <a:gd name="connsiteY8" fmla="*/ 202406 h 485775"/>
            <a:gd name="connsiteX9" fmla="*/ 3400425 w 3400425"/>
            <a:gd name="connsiteY9" fmla="*/ 404811 h 485775"/>
            <a:gd name="connsiteX10" fmla="*/ 3319461 w 3400425"/>
            <a:gd name="connsiteY10" fmla="*/ 485775 h 485775"/>
            <a:gd name="connsiteX11" fmla="*/ 1416844 w 3400425"/>
            <a:gd name="connsiteY11" fmla="*/ 485775 h 485775"/>
            <a:gd name="connsiteX12" fmla="*/ 566738 w 3400425"/>
            <a:gd name="connsiteY12" fmla="*/ 485775 h 485775"/>
            <a:gd name="connsiteX13" fmla="*/ 566738 w 3400425"/>
            <a:gd name="connsiteY13" fmla="*/ 485775 h 485775"/>
            <a:gd name="connsiteX14" fmla="*/ 80964 w 3400425"/>
            <a:gd name="connsiteY14" fmla="*/ 485775 h 485775"/>
            <a:gd name="connsiteX15" fmla="*/ 0 w 3400425"/>
            <a:gd name="connsiteY15" fmla="*/ 404811 h 485775"/>
            <a:gd name="connsiteX16" fmla="*/ 0 w 3400425"/>
            <a:gd name="connsiteY16" fmla="*/ 202406 h 485775"/>
            <a:gd name="connsiteX17" fmla="*/ 0 w 3400425"/>
            <a:gd name="connsiteY17" fmla="*/ 80963 h 485775"/>
            <a:gd name="connsiteX18" fmla="*/ 0 w 3400425"/>
            <a:gd name="connsiteY18" fmla="*/ 80963 h 485775"/>
            <a:gd name="connsiteX19" fmla="*/ 0 w 3400425"/>
            <a:gd name="connsiteY19" fmla="*/ 80964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400425" h="485775">
              <a:moveTo>
                <a:pt x="0" y="80964"/>
              </a:moveTo>
              <a:cubicBezTo>
                <a:pt x="0" y="36249"/>
                <a:pt x="36249" y="0"/>
                <a:pt x="80964" y="0"/>
              </a:cubicBezTo>
              <a:lnTo>
                <a:pt x="566738" y="0"/>
              </a:lnTo>
              <a:lnTo>
                <a:pt x="1416844" y="0"/>
              </a:lnTo>
              <a:lnTo>
                <a:pt x="3319461" y="0"/>
              </a:lnTo>
              <a:cubicBezTo>
                <a:pt x="3364176" y="0"/>
                <a:pt x="3400425" y="36249"/>
                <a:pt x="3400425" y="80964"/>
              </a:cubicBezTo>
              <a:lnTo>
                <a:pt x="3400425" y="80963"/>
              </a:lnTo>
              <a:lnTo>
                <a:pt x="3400425" y="80963"/>
              </a:lnTo>
              <a:lnTo>
                <a:pt x="3400425" y="202406"/>
              </a:lnTo>
              <a:lnTo>
                <a:pt x="3400425" y="404811"/>
              </a:lnTo>
              <a:cubicBezTo>
                <a:pt x="3400425" y="449526"/>
                <a:pt x="3364176" y="485775"/>
                <a:pt x="3319461" y="485775"/>
              </a:cubicBezTo>
              <a:lnTo>
                <a:pt x="1416844" y="485775"/>
              </a:lnTo>
              <a:lnTo>
                <a:pt x="566738" y="485775"/>
              </a:lnTo>
              <a:lnTo>
                <a:pt x="566738" y="485775"/>
              </a:lnTo>
              <a:lnTo>
                <a:pt x="80964" y="485775"/>
              </a:lnTo>
              <a:cubicBezTo>
                <a:pt x="36249" y="485775"/>
                <a:pt x="0" y="449526"/>
                <a:pt x="0" y="404811"/>
              </a:cubicBezTo>
              <a:lnTo>
                <a:pt x="0" y="202406"/>
              </a:lnTo>
              <a:lnTo>
                <a:pt x="0" y="80963"/>
              </a:lnTo>
              <a:lnTo>
                <a:pt x="0" y="80963"/>
              </a:lnTo>
              <a:lnTo>
                <a:pt x="0" y="8096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緑色のセルは入力が必要です。</a:t>
          </a:r>
          <a:endParaRPr kumimoji="1" lang="en-US" altLang="ja-JP" sz="1400"/>
        </a:p>
        <a:p>
          <a:pPr algn="l"/>
          <a:r>
            <a:rPr kumimoji="1" lang="ja-JP" altLang="en-US" sz="1400"/>
            <a:t>青色のセルはプルダウンから選択してください。</a:t>
          </a:r>
          <a:endParaRPr kumimoji="1" lang="en-US" altLang="ja-JP" sz="1400"/>
        </a:p>
      </xdr:txBody>
    </xdr:sp>
    <xdr:clientData/>
  </xdr:twoCellAnchor>
  <xdr:twoCellAnchor>
    <xdr:from>
      <xdr:col>6</xdr:col>
      <xdr:colOff>135468</xdr:colOff>
      <xdr:row>13</xdr:row>
      <xdr:rowOff>158749</xdr:rowOff>
    </xdr:from>
    <xdr:to>
      <xdr:col>14</xdr:col>
      <xdr:colOff>319521</xdr:colOff>
      <xdr:row>28</xdr:row>
      <xdr:rowOff>21166</xdr:rowOff>
    </xdr:to>
    <xdr:sp macro="" textlink="">
      <xdr:nvSpPr>
        <xdr:cNvPr id="12" name="角丸四角形吹き出し 11"/>
        <xdr:cNvSpPr/>
      </xdr:nvSpPr>
      <xdr:spPr>
        <a:xfrm>
          <a:off x="3162301" y="4053416"/>
          <a:ext cx="2893387" cy="2719917"/>
        </a:xfrm>
        <a:custGeom>
          <a:avLst/>
          <a:gdLst>
            <a:gd name="connsiteX0" fmla="*/ 0 w 2929217"/>
            <a:gd name="connsiteY0" fmla="*/ 168185 h 1009090"/>
            <a:gd name="connsiteX1" fmla="*/ 168185 w 2929217"/>
            <a:gd name="connsiteY1" fmla="*/ 0 h 1009090"/>
            <a:gd name="connsiteX2" fmla="*/ 488203 w 2929217"/>
            <a:gd name="connsiteY2" fmla="*/ 0 h 1009090"/>
            <a:gd name="connsiteX3" fmla="*/ 352121 w 2929217"/>
            <a:gd name="connsiteY3" fmla="*/ -1231019 h 1009090"/>
            <a:gd name="connsiteX4" fmla="*/ 1220507 w 2929217"/>
            <a:gd name="connsiteY4" fmla="*/ 0 h 1009090"/>
            <a:gd name="connsiteX5" fmla="*/ 2761032 w 2929217"/>
            <a:gd name="connsiteY5" fmla="*/ 0 h 1009090"/>
            <a:gd name="connsiteX6" fmla="*/ 2929217 w 2929217"/>
            <a:gd name="connsiteY6" fmla="*/ 168185 h 1009090"/>
            <a:gd name="connsiteX7" fmla="*/ 2929217 w 2929217"/>
            <a:gd name="connsiteY7" fmla="*/ 168182 h 1009090"/>
            <a:gd name="connsiteX8" fmla="*/ 2929217 w 2929217"/>
            <a:gd name="connsiteY8" fmla="*/ 168182 h 1009090"/>
            <a:gd name="connsiteX9" fmla="*/ 2929217 w 2929217"/>
            <a:gd name="connsiteY9" fmla="*/ 420454 h 1009090"/>
            <a:gd name="connsiteX10" fmla="*/ 2929217 w 2929217"/>
            <a:gd name="connsiteY10" fmla="*/ 840905 h 1009090"/>
            <a:gd name="connsiteX11" fmla="*/ 2761032 w 2929217"/>
            <a:gd name="connsiteY11" fmla="*/ 1009090 h 1009090"/>
            <a:gd name="connsiteX12" fmla="*/ 1220507 w 2929217"/>
            <a:gd name="connsiteY12" fmla="*/ 1009090 h 1009090"/>
            <a:gd name="connsiteX13" fmla="*/ 488203 w 2929217"/>
            <a:gd name="connsiteY13" fmla="*/ 1009090 h 1009090"/>
            <a:gd name="connsiteX14" fmla="*/ 488203 w 2929217"/>
            <a:gd name="connsiteY14" fmla="*/ 1009090 h 1009090"/>
            <a:gd name="connsiteX15" fmla="*/ 168185 w 2929217"/>
            <a:gd name="connsiteY15" fmla="*/ 1009090 h 1009090"/>
            <a:gd name="connsiteX16" fmla="*/ 0 w 2929217"/>
            <a:gd name="connsiteY16" fmla="*/ 840905 h 1009090"/>
            <a:gd name="connsiteX17" fmla="*/ 0 w 2929217"/>
            <a:gd name="connsiteY17" fmla="*/ 420454 h 1009090"/>
            <a:gd name="connsiteX18" fmla="*/ 0 w 2929217"/>
            <a:gd name="connsiteY18" fmla="*/ 168182 h 1009090"/>
            <a:gd name="connsiteX19" fmla="*/ 0 w 2929217"/>
            <a:gd name="connsiteY19" fmla="*/ 168182 h 1009090"/>
            <a:gd name="connsiteX20" fmla="*/ 0 w 2929217"/>
            <a:gd name="connsiteY20" fmla="*/ 168185 h 1009090"/>
            <a:gd name="connsiteX0" fmla="*/ 0 w 2929217"/>
            <a:gd name="connsiteY0" fmla="*/ 1399204 h 2240109"/>
            <a:gd name="connsiteX1" fmla="*/ 168185 w 2929217"/>
            <a:gd name="connsiteY1" fmla="*/ 1231019 h 2240109"/>
            <a:gd name="connsiteX2" fmla="*/ 488203 w 2929217"/>
            <a:gd name="connsiteY2" fmla="*/ 1231019 h 2240109"/>
            <a:gd name="connsiteX3" fmla="*/ 352121 w 2929217"/>
            <a:gd name="connsiteY3" fmla="*/ 0 h 2240109"/>
            <a:gd name="connsiteX4" fmla="*/ 820457 w 2929217"/>
            <a:gd name="connsiteY4" fmla="*/ 1250069 h 2240109"/>
            <a:gd name="connsiteX5" fmla="*/ 2761032 w 2929217"/>
            <a:gd name="connsiteY5" fmla="*/ 1231019 h 2240109"/>
            <a:gd name="connsiteX6" fmla="*/ 2929217 w 2929217"/>
            <a:gd name="connsiteY6" fmla="*/ 1399204 h 2240109"/>
            <a:gd name="connsiteX7" fmla="*/ 2929217 w 2929217"/>
            <a:gd name="connsiteY7" fmla="*/ 1399201 h 2240109"/>
            <a:gd name="connsiteX8" fmla="*/ 2929217 w 2929217"/>
            <a:gd name="connsiteY8" fmla="*/ 1399201 h 2240109"/>
            <a:gd name="connsiteX9" fmla="*/ 2929217 w 2929217"/>
            <a:gd name="connsiteY9" fmla="*/ 1651473 h 2240109"/>
            <a:gd name="connsiteX10" fmla="*/ 2929217 w 2929217"/>
            <a:gd name="connsiteY10" fmla="*/ 2071924 h 2240109"/>
            <a:gd name="connsiteX11" fmla="*/ 2761032 w 2929217"/>
            <a:gd name="connsiteY11" fmla="*/ 2240109 h 2240109"/>
            <a:gd name="connsiteX12" fmla="*/ 1220507 w 2929217"/>
            <a:gd name="connsiteY12" fmla="*/ 2240109 h 2240109"/>
            <a:gd name="connsiteX13" fmla="*/ 488203 w 2929217"/>
            <a:gd name="connsiteY13" fmla="*/ 2240109 h 2240109"/>
            <a:gd name="connsiteX14" fmla="*/ 488203 w 2929217"/>
            <a:gd name="connsiteY14" fmla="*/ 2240109 h 2240109"/>
            <a:gd name="connsiteX15" fmla="*/ 168185 w 2929217"/>
            <a:gd name="connsiteY15" fmla="*/ 2240109 h 2240109"/>
            <a:gd name="connsiteX16" fmla="*/ 0 w 2929217"/>
            <a:gd name="connsiteY16" fmla="*/ 2071924 h 2240109"/>
            <a:gd name="connsiteX17" fmla="*/ 0 w 2929217"/>
            <a:gd name="connsiteY17" fmla="*/ 1651473 h 2240109"/>
            <a:gd name="connsiteX18" fmla="*/ 0 w 2929217"/>
            <a:gd name="connsiteY18" fmla="*/ 1399201 h 2240109"/>
            <a:gd name="connsiteX19" fmla="*/ 0 w 2929217"/>
            <a:gd name="connsiteY19" fmla="*/ 1399201 h 2240109"/>
            <a:gd name="connsiteX20" fmla="*/ 0 w 2929217"/>
            <a:gd name="connsiteY20" fmla="*/ 1399204 h 2240109"/>
            <a:gd name="connsiteX0" fmla="*/ 0 w 2929217"/>
            <a:gd name="connsiteY0" fmla="*/ 1399204 h 2240109"/>
            <a:gd name="connsiteX1" fmla="*/ 168185 w 2929217"/>
            <a:gd name="connsiteY1" fmla="*/ 1231019 h 2240109"/>
            <a:gd name="connsiteX2" fmla="*/ 488203 w 2929217"/>
            <a:gd name="connsiteY2" fmla="*/ 1231019 h 2240109"/>
            <a:gd name="connsiteX3" fmla="*/ 352121 w 2929217"/>
            <a:gd name="connsiteY3" fmla="*/ 0 h 2240109"/>
            <a:gd name="connsiteX4" fmla="*/ 782357 w 2929217"/>
            <a:gd name="connsiteY4" fmla="*/ 1240544 h 2240109"/>
            <a:gd name="connsiteX5" fmla="*/ 2761032 w 2929217"/>
            <a:gd name="connsiteY5" fmla="*/ 1231019 h 2240109"/>
            <a:gd name="connsiteX6" fmla="*/ 2929217 w 2929217"/>
            <a:gd name="connsiteY6" fmla="*/ 1399204 h 2240109"/>
            <a:gd name="connsiteX7" fmla="*/ 2929217 w 2929217"/>
            <a:gd name="connsiteY7" fmla="*/ 1399201 h 2240109"/>
            <a:gd name="connsiteX8" fmla="*/ 2929217 w 2929217"/>
            <a:gd name="connsiteY8" fmla="*/ 1399201 h 2240109"/>
            <a:gd name="connsiteX9" fmla="*/ 2929217 w 2929217"/>
            <a:gd name="connsiteY9" fmla="*/ 1651473 h 2240109"/>
            <a:gd name="connsiteX10" fmla="*/ 2929217 w 2929217"/>
            <a:gd name="connsiteY10" fmla="*/ 2071924 h 2240109"/>
            <a:gd name="connsiteX11" fmla="*/ 2761032 w 2929217"/>
            <a:gd name="connsiteY11" fmla="*/ 2240109 h 2240109"/>
            <a:gd name="connsiteX12" fmla="*/ 1220507 w 2929217"/>
            <a:gd name="connsiteY12" fmla="*/ 2240109 h 2240109"/>
            <a:gd name="connsiteX13" fmla="*/ 488203 w 2929217"/>
            <a:gd name="connsiteY13" fmla="*/ 2240109 h 2240109"/>
            <a:gd name="connsiteX14" fmla="*/ 488203 w 2929217"/>
            <a:gd name="connsiteY14" fmla="*/ 2240109 h 2240109"/>
            <a:gd name="connsiteX15" fmla="*/ 168185 w 2929217"/>
            <a:gd name="connsiteY15" fmla="*/ 2240109 h 2240109"/>
            <a:gd name="connsiteX16" fmla="*/ 0 w 2929217"/>
            <a:gd name="connsiteY16" fmla="*/ 2071924 h 2240109"/>
            <a:gd name="connsiteX17" fmla="*/ 0 w 2929217"/>
            <a:gd name="connsiteY17" fmla="*/ 1651473 h 2240109"/>
            <a:gd name="connsiteX18" fmla="*/ 0 w 2929217"/>
            <a:gd name="connsiteY18" fmla="*/ 1399201 h 2240109"/>
            <a:gd name="connsiteX19" fmla="*/ 0 w 2929217"/>
            <a:gd name="connsiteY19" fmla="*/ 1399201 h 2240109"/>
            <a:gd name="connsiteX20" fmla="*/ 0 w 2929217"/>
            <a:gd name="connsiteY20" fmla="*/ 1399204 h 2240109"/>
            <a:gd name="connsiteX0" fmla="*/ 0 w 2929217"/>
            <a:gd name="connsiteY0" fmla="*/ 1694479 h 2535384"/>
            <a:gd name="connsiteX1" fmla="*/ 168185 w 2929217"/>
            <a:gd name="connsiteY1" fmla="*/ 1526294 h 2535384"/>
            <a:gd name="connsiteX2" fmla="*/ 488203 w 2929217"/>
            <a:gd name="connsiteY2" fmla="*/ 1526294 h 2535384"/>
            <a:gd name="connsiteX3" fmla="*/ 390221 w 2929217"/>
            <a:gd name="connsiteY3" fmla="*/ 0 h 2535384"/>
            <a:gd name="connsiteX4" fmla="*/ 782357 w 2929217"/>
            <a:gd name="connsiteY4" fmla="*/ 1535819 h 2535384"/>
            <a:gd name="connsiteX5" fmla="*/ 2761032 w 2929217"/>
            <a:gd name="connsiteY5" fmla="*/ 1526294 h 2535384"/>
            <a:gd name="connsiteX6" fmla="*/ 2929217 w 2929217"/>
            <a:gd name="connsiteY6" fmla="*/ 1694479 h 2535384"/>
            <a:gd name="connsiteX7" fmla="*/ 2929217 w 2929217"/>
            <a:gd name="connsiteY7" fmla="*/ 1694476 h 2535384"/>
            <a:gd name="connsiteX8" fmla="*/ 2929217 w 2929217"/>
            <a:gd name="connsiteY8" fmla="*/ 1694476 h 2535384"/>
            <a:gd name="connsiteX9" fmla="*/ 2929217 w 2929217"/>
            <a:gd name="connsiteY9" fmla="*/ 1946748 h 2535384"/>
            <a:gd name="connsiteX10" fmla="*/ 2929217 w 2929217"/>
            <a:gd name="connsiteY10" fmla="*/ 2367199 h 2535384"/>
            <a:gd name="connsiteX11" fmla="*/ 2761032 w 2929217"/>
            <a:gd name="connsiteY11" fmla="*/ 2535384 h 2535384"/>
            <a:gd name="connsiteX12" fmla="*/ 1220507 w 2929217"/>
            <a:gd name="connsiteY12" fmla="*/ 2535384 h 2535384"/>
            <a:gd name="connsiteX13" fmla="*/ 488203 w 2929217"/>
            <a:gd name="connsiteY13" fmla="*/ 2535384 h 2535384"/>
            <a:gd name="connsiteX14" fmla="*/ 488203 w 2929217"/>
            <a:gd name="connsiteY14" fmla="*/ 2535384 h 2535384"/>
            <a:gd name="connsiteX15" fmla="*/ 168185 w 2929217"/>
            <a:gd name="connsiteY15" fmla="*/ 2535384 h 2535384"/>
            <a:gd name="connsiteX16" fmla="*/ 0 w 2929217"/>
            <a:gd name="connsiteY16" fmla="*/ 2367199 h 2535384"/>
            <a:gd name="connsiteX17" fmla="*/ 0 w 2929217"/>
            <a:gd name="connsiteY17" fmla="*/ 1946748 h 2535384"/>
            <a:gd name="connsiteX18" fmla="*/ 0 w 2929217"/>
            <a:gd name="connsiteY18" fmla="*/ 1694476 h 2535384"/>
            <a:gd name="connsiteX19" fmla="*/ 0 w 2929217"/>
            <a:gd name="connsiteY19" fmla="*/ 1694476 h 2535384"/>
            <a:gd name="connsiteX20" fmla="*/ 0 w 2929217"/>
            <a:gd name="connsiteY20" fmla="*/ 1694479 h 2535384"/>
            <a:gd name="connsiteX0" fmla="*/ 0 w 2929217"/>
            <a:gd name="connsiteY0" fmla="*/ 1694479 h 2535384"/>
            <a:gd name="connsiteX1" fmla="*/ 168185 w 2929217"/>
            <a:gd name="connsiteY1" fmla="*/ 1526294 h 2535384"/>
            <a:gd name="connsiteX2" fmla="*/ 252708 w 2929217"/>
            <a:gd name="connsiteY2" fmla="*/ 1524000 h 2535384"/>
            <a:gd name="connsiteX3" fmla="*/ 488203 w 2929217"/>
            <a:gd name="connsiteY3" fmla="*/ 1526294 h 2535384"/>
            <a:gd name="connsiteX4" fmla="*/ 390221 w 2929217"/>
            <a:gd name="connsiteY4" fmla="*/ 0 h 2535384"/>
            <a:gd name="connsiteX5" fmla="*/ 782357 w 2929217"/>
            <a:gd name="connsiteY5" fmla="*/ 1535819 h 2535384"/>
            <a:gd name="connsiteX6" fmla="*/ 2761032 w 2929217"/>
            <a:gd name="connsiteY6" fmla="*/ 1526294 h 2535384"/>
            <a:gd name="connsiteX7" fmla="*/ 2929217 w 2929217"/>
            <a:gd name="connsiteY7" fmla="*/ 1694479 h 2535384"/>
            <a:gd name="connsiteX8" fmla="*/ 2929217 w 2929217"/>
            <a:gd name="connsiteY8" fmla="*/ 1694476 h 2535384"/>
            <a:gd name="connsiteX9" fmla="*/ 2929217 w 2929217"/>
            <a:gd name="connsiteY9" fmla="*/ 1694476 h 2535384"/>
            <a:gd name="connsiteX10" fmla="*/ 2929217 w 2929217"/>
            <a:gd name="connsiteY10" fmla="*/ 1946748 h 2535384"/>
            <a:gd name="connsiteX11" fmla="*/ 2929217 w 2929217"/>
            <a:gd name="connsiteY11" fmla="*/ 2367199 h 2535384"/>
            <a:gd name="connsiteX12" fmla="*/ 2761032 w 2929217"/>
            <a:gd name="connsiteY12" fmla="*/ 2535384 h 2535384"/>
            <a:gd name="connsiteX13" fmla="*/ 1220507 w 2929217"/>
            <a:gd name="connsiteY13" fmla="*/ 2535384 h 2535384"/>
            <a:gd name="connsiteX14" fmla="*/ 488203 w 2929217"/>
            <a:gd name="connsiteY14" fmla="*/ 2535384 h 2535384"/>
            <a:gd name="connsiteX15" fmla="*/ 488203 w 2929217"/>
            <a:gd name="connsiteY15" fmla="*/ 2535384 h 2535384"/>
            <a:gd name="connsiteX16" fmla="*/ 168185 w 2929217"/>
            <a:gd name="connsiteY16" fmla="*/ 2535384 h 2535384"/>
            <a:gd name="connsiteX17" fmla="*/ 0 w 2929217"/>
            <a:gd name="connsiteY17" fmla="*/ 2367199 h 2535384"/>
            <a:gd name="connsiteX18" fmla="*/ 0 w 2929217"/>
            <a:gd name="connsiteY18" fmla="*/ 1946748 h 2535384"/>
            <a:gd name="connsiteX19" fmla="*/ 0 w 2929217"/>
            <a:gd name="connsiteY19" fmla="*/ 1694476 h 2535384"/>
            <a:gd name="connsiteX20" fmla="*/ 0 w 2929217"/>
            <a:gd name="connsiteY20" fmla="*/ 1694476 h 2535384"/>
            <a:gd name="connsiteX21" fmla="*/ 0 w 2929217"/>
            <a:gd name="connsiteY21" fmla="*/ 1694479 h 2535384"/>
            <a:gd name="connsiteX0" fmla="*/ 1 w 2929218"/>
            <a:gd name="connsiteY0" fmla="*/ 1694479 h 2535384"/>
            <a:gd name="connsiteX1" fmla="*/ 168186 w 2929218"/>
            <a:gd name="connsiteY1" fmla="*/ 1526294 h 2535384"/>
            <a:gd name="connsiteX2" fmla="*/ 0 w 2929218"/>
            <a:gd name="connsiteY2" fmla="*/ 1185333 h 2535384"/>
            <a:gd name="connsiteX3" fmla="*/ 488204 w 2929218"/>
            <a:gd name="connsiteY3" fmla="*/ 1526294 h 2535384"/>
            <a:gd name="connsiteX4" fmla="*/ 390222 w 2929218"/>
            <a:gd name="connsiteY4" fmla="*/ 0 h 2535384"/>
            <a:gd name="connsiteX5" fmla="*/ 782358 w 2929218"/>
            <a:gd name="connsiteY5" fmla="*/ 1535819 h 2535384"/>
            <a:gd name="connsiteX6" fmla="*/ 2761033 w 2929218"/>
            <a:gd name="connsiteY6" fmla="*/ 1526294 h 2535384"/>
            <a:gd name="connsiteX7" fmla="*/ 2929218 w 2929218"/>
            <a:gd name="connsiteY7" fmla="*/ 1694479 h 2535384"/>
            <a:gd name="connsiteX8" fmla="*/ 2929218 w 2929218"/>
            <a:gd name="connsiteY8" fmla="*/ 1694476 h 2535384"/>
            <a:gd name="connsiteX9" fmla="*/ 2929218 w 2929218"/>
            <a:gd name="connsiteY9" fmla="*/ 1694476 h 2535384"/>
            <a:gd name="connsiteX10" fmla="*/ 2929218 w 2929218"/>
            <a:gd name="connsiteY10" fmla="*/ 1946748 h 2535384"/>
            <a:gd name="connsiteX11" fmla="*/ 2929218 w 2929218"/>
            <a:gd name="connsiteY11" fmla="*/ 2367199 h 2535384"/>
            <a:gd name="connsiteX12" fmla="*/ 2761033 w 2929218"/>
            <a:gd name="connsiteY12" fmla="*/ 2535384 h 2535384"/>
            <a:gd name="connsiteX13" fmla="*/ 1220508 w 2929218"/>
            <a:gd name="connsiteY13" fmla="*/ 2535384 h 2535384"/>
            <a:gd name="connsiteX14" fmla="*/ 488204 w 2929218"/>
            <a:gd name="connsiteY14" fmla="*/ 2535384 h 2535384"/>
            <a:gd name="connsiteX15" fmla="*/ 488204 w 2929218"/>
            <a:gd name="connsiteY15" fmla="*/ 2535384 h 2535384"/>
            <a:gd name="connsiteX16" fmla="*/ 168186 w 2929218"/>
            <a:gd name="connsiteY16" fmla="*/ 2535384 h 2535384"/>
            <a:gd name="connsiteX17" fmla="*/ 1 w 2929218"/>
            <a:gd name="connsiteY17" fmla="*/ 2367199 h 2535384"/>
            <a:gd name="connsiteX18" fmla="*/ 1 w 2929218"/>
            <a:gd name="connsiteY18" fmla="*/ 1946748 h 2535384"/>
            <a:gd name="connsiteX19" fmla="*/ 1 w 2929218"/>
            <a:gd name="connsiteY19" fmla="*/ 1694476 h 2535384"/>
            <a:gd name="connsiteX20" fmla="*/ 1 w 2929218"/>
            <a:gd name="connsiteY20" fmla="*/ 1694476 h 2535384"/>
            <a:gd name="connsiteX21" fmla="*/ 1 w 2929218"/>
            <a:gd name="connsiteY21" fmla="*/ 1694479 h 2535384"/>
            <a:gd name="connsiteX0" fmla="*/ 1 w 2929218"/>
            <a:gd name="connsiteY0" fmla="*/ 1705063 h 2545968"/>
            <a:gd name="connsiteX1" fmla="*/ 168186 w 2929218"/>
            <a:gd name="connsiteY1" fmla="*/ 1536878 h 2545968"/>
            <a:gd name="connsiteX2" fmla="*/ 0 w 2929218"/>
            <a:gd name="connsiteY2" fmla="*/ 1195917 h 2545968"/>
            <a:gd name="connsiteX3" fmla="*/ 488204 w 2929218"/>
            <a:gd name="connsiteY3" fmla="*/ 1536878 h 2545968"/>
            <a:gd name="connsiteX4" fmla="*/ 4504 w 2929218"/>
            <a:gd name="connsiteY4" fmla="*/ 0 h 2545968"/>
            <a:gd name="connsiteX5" fmla="*/ 782358 w 2929218"/>
            <a:gd name="connsiteY5" fmla="*/ 1546403 h 2545968"/>
            <a:gd name="connsiteX6" fmla="*/ 2761033 w 2929218"/>
            <a:gd name="connsiteY6" fmla="*/ 1536878 h 2545968"/>
            <a:gd name="connsiteX7" fmla="*/ 2929218 w 2929218"/>
            <a:gd name="connsiteY7" fmla="*/ 1705063 h 2545968"/>
            <a:gd name="connsiteX8" fmla="*/ 2929218 w 2929218"/>
            <a:gd name="connsiteY8" fmla="*/ 1705060 h 2545968"/>
            <a:gd name="connsiteX9" fmla="*/ 2929218 w 2929218"/>
            <a:gd name="connsiteY9" fmla="*/ 1705060 h 2545968"/>
            <a:gd name="connsiteX10" fmla="*/ 2929218 w 2929218"/>
            <a:gd name="connsiteY10" fmla="*/ 1957332 h 2545968"/>
            <a:gd name="connsiteX11" fmla="*/ 2929218 w 2929218"/>
            <a:gd name="connsiteY11" fmla="*/ 2377783 h 2545968"/>
            <a:gd name="connsiteX12" fmla="*/ 2761033 w 2929218"/>
            <a:gd name="connsiteY12" fmla="*/ 2545968 h 2545968"/>
            <a:gd name="connsiteX13" fmla="*/ 1220508 w 2929218"/>
            <a:gd name="connsiteY13" fmla="*/ 2545968 h 2545968"/>
            <a:gd name="connsiteX14" fmla="*/ 488204 w 2929218"/>
            <a:gd name="connsiteY14" fmla="*/ 2545968 h 2545968"/>
            <a:gd name="connsiteX15" fmla="*/ 488204 w 2929218"/>
            <a:gd name="connsiteY15" fmla="*/ 2545968 h 2545968"/>
            <a:gd name="connsiteX16" fmla="*/ 168186 w 2929218"/>
            <a:gd name="connsiteY16" fmla="*/ 2545968 h 2545968"/>
            <a:gd name="connsiteX17" fmla="*/ 1 w 2929218"/>
            <a:gd name="connsiteY17" fmla="*/ 2377783 h 2545968"/>
            <a:gd name="connsiteX18" fmla="*/ 1 w 2929218"/>
            <a:gd name="connsiteY18" fmla="*/ 1957332 h 2545968"/>
            <a:gd name="connsiteX19" fmla="*/ 1 w 2929218"/>
            <a:gd name="connsiteY19" fmla="*/ 1705060 h 2545968"/>
            <a:gd name="connsiteX20" fmla="*/ 1 w 2929218"/>
            <a:gd name="connsiteY20" fmla="*/ 1705060 h 2545968"/>
            <a:gd name="connsiteX21" fmla="*/ 1 w 2929218"/>
            <a:gd name="connsiteY21" fmla="*/ 1705063 h 25459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2929218" h="2545968">
              <a:moveTo>
                <a:pt x="1" y="1705063"/>
              </a:moveTo>
              <a:cubicBezTo>
                <a:pt x="1" y="1612177"/>
                <a:pt x="75300" y="1536878"/>
                <a:pt x="168186" y="1536878"/>
              </a:cubicBezTo>
              <a:lnTo>
                <a:pt x="0" y="1195917"/>
              </a:lnTo>
              <a:lnTo>
                <a:pt x="488204" y="1536878"/>
              </a:lnTo>
              <a:lnTo>
                <a:pt x="4504" y="0"/>
              </a:lnTo>
              <a:lnTo>
                <a:pt x="782358" y="1546403"/>
              </a:lnTo>
              <a:lnTo>
                <a:pt x="2761033" y="1536878"/>
              </a:lnTo>
              <a:cubicBezTo>
                <a:pt x="2853919" y="1536878"/>
                <a:pt x="2929218" y="1612177"/>
                <a:pt x="2929218" y="1705063"/>
              </a:cubicBezTo>
              <a:lnTo>
                <a:pt x="2929218" y="1705060"/>
              </a:lnTo>
              <a:lnTo>
                <a:pt x="2929218" y="1705060"/>
              </a:lnTo>
              <a:lnTo>
                <a:pt x="2929218" y="1957332"/>
              </a:lnTo>
              <a:lnTo>
                <a:pt x="2929218" y="2377783"/>
              </a:lnTo>
              <a:cubicBezTo>
                <a:pt x="2929218" y="2470669"/>
                <a:pt x="2853919" y="2545968"/>
                <a:pt x="2761033" y="2545968"/>
              </a:cubicBezTo>
              <a:lnTo>
                <a:pt x="1220508" y="2545968"/>
              </a:lnTo>
              <a:lnTo>
                <a:pt x="488204" y="2545968"/>
              </a:lnTo>
              <a:lnTo>
                <a:pt x="488204" y="2545968"/>
              </a:lnTo>
              <a:lnTo>
                <a:pt x="168186" y="2545968"/>
              </a:lnTo>
              <a:cubicBezTo>
                <a:pt x="75300" y="2545968"/>
                <a:pt x="1" y="2470669"/>
                <a:pt x="1" y="2377783"/>
              </a:cubicBezTo>
              <a:lnTo>
                <a:pt x="1" y="1957332"/>
              </a:lnTo>
              <a:lnTo>
                <a:pt x="1" y="1705060"/>
              </a:lnTo>
              <a:lnTo>
                <a:pt x="1" y="1705060"/>
              </a:lnTo>
              <a:lnTo>
                <a:pt x="1" y="1705063"/>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r>
            <a:rPr kumimoji="1" lang="ja-JP" altLang="en-US" sz="1400"/>
            <a:t>兼務している場合は、それぞれ行を分けて記載してください。</a:t>
          </a:r>
        </a:p>
        <a:p>
          <a:pPr algn="l"/>
          <a:endParaRPr kumimoji="1" lang="ja-JP" altLang="en-US" sz="1400"/>
        </a:p>
      </xdr:txBody>
    </xdr:sp>
    <xdr:clientData/>
  </xdr:twoCellAnchor>
  <xdr:twoCellAnchor>
    <xdr:from>
      <xdr:col>23</xdr:col>
      <xdr:colOff>150283</xdr:colOff>
      <xdr:row>13</xdr:row>
      <xdr:rowOff>42333</xdr:rowOff>
    </xdr:from>
    <xdr:to>
      <xdr:col>24</xdr:col>
      <xdr:colOff>260484</xdr:colOff>
      <xdr:row>14</xdr:row>
      <xdr:rowOff>139833</xdr:rowOff>
    </xdr:to>
    <xdr:sp macro="" textlink="">
      <xdr:nvSpPr>
        <xdr:cNvPr id="4" name="円/楕円 3"/>
        <xdr:cNvSpPr/>
      </xdr:nvSpPr>
      <xdr:spPr>
        <a:xfrm>
          <a:off x="8934450" y="3937000"/>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143933</xdr:colOff>
      <xdr:row>15</xdr:row>
      <xdr:rowOff>67733</xdr:rowOff>
    </xdr:from>
    <xdr:to>
      <xdr:col>24</xdr:col>
      <xdr:colOff>254134</xdr:colOff>
      <xdr:row>16</xdr:row>
      <xdr:rowOff>165233</xdr:rowOff>
    </xdr:to>
    <xdr:sp macro="" textlink="">
      <xdr:nvSpPr>
        <xdr:cNvPr id="5" name="円/楕円 4"/>
        <xdr:cNvSpPr/>
      </xdr:nvSpPr>
      <xdr:spPr>
        <a:xfrm>
          <a:off x="8928100" y="4343400"/>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137583</xdr:colOff>
      <xdr:row>17</xdr:row>
      <xdr:rowOff>71967</xdr:rowOff>
    </xdr:from>
    <xdr:to>
      <xdr:col>24</xdr:col>
      <xdr:colOff>247784</xdr:colOff>
      <xdr:row>18</xdr:row>
      <xdr:rowOff>169467</xdr:rowOff>
    </xdr:to>
    <xdr:sp macro="" textlink="">
      <xdr:nvSpPr>
        <xdr:cNvPr id="6" name="円/楕円 5"/>
        <xdr:cNvSpPr/>
      </xdr:nvSpPr>
      <xdr:spPr>
        <a:xfrm>
          <a:off x="8921750" y="4728634"/>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141816</xdr:colOff>
      <xdr:row>19</xdr:row>
      <xdr:rowOff>65616</xdr:rowOff>
    </xdr:from>
    <xdr:to>
      <xdr:col>24</xdr:col>
      <xdr:colOff>252017</xdr:colOff>
      <xdr:row>20</xdr:row>
      <xdr:rowOff>163116</xdr:rowOff>
    </xdr:to>
    <xdr:sp macro="" textlink="">
      <xdr:nvSpPr>
        <xdr:cNvPr id="7" name="円/楕円 6"/>
        <xdr:cNvSpPr/>
      </xdr:nvSpPr>
      <xdr:spPr>
        <a:xfrm>
          <a:off x="8925983" y="5103283"/>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150283</xdr:colOff>
      <xdr:row>21</xdr:row>
      <xdr:rowOff>52917</xdr:rowOff>
    </xdr:from>
    <xdr:to>
      <xdr:col>24</xdr:col>
      <xdr:colOff>260484</xdr:colOff>
      <xdr:row>22</xdr:row>
      <xdr:rowOff>150417</xdr:rowOff>
    </xdr:to>
    <xdr:sp macro="" textlink="">
      <xdr:nvSpPr>
        <xdr:cNvPr id="8" name="円/楕円 7"/>
        <xdr:cNvSpPr/>
      </xdr:nvSpPr>
      <xdr:spPr>
        <a:xfrm>
          <a:off x="8934450" y="5471584"/>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143933</xdr:colOff>
      <xdr:row>23</xdr:row>
      <xdr:rowOff>78317</xdr:rowOff>
    </xdr:from>
    <xdr:to>
      <xdr:col>24</xdr:col>
      <xdr:colOff>254134</xdr:colOff>
      <xdr:row>24</xdr:row>
      <xdr:rowOff>175817</xdr:rowOff>
    </xdr:to>
    <xdr:sp macro="" textlink="">
      <xdr:nvSpPr>
        <xdr:cNvPr id="9" name="円/楕円 8"/>
        <xdr:cNvSpPr/>
      </xdr:nvSpPr>
      <xdr:spPr>
        <a:xfrm>
          <a:off x="8928100" y="5877984"/>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137583</xdr:colOff>
      <xdr:row>25</xdr:row>
      <xdr:rowOff>82551</xdr:rowOff>
    </xdr:from>
    <xdr:to>
      <xdr:col>24</xdr:col>
      <xdr:colOff>247784</xdr:colOff>
      <xdr:row>26</xdr:row>
      <xdr:rowOff>180051</xdr:rowOff>
    </xdr:to>
    <xdr:sp macro="" textlink="">
      <xdr:nvSpPr>
        <xdr:cNvPr id="10" name="円/楕円 9"/>
        <xdr:cNvSpPr/>
      </xdr:nvSpPr>
      <xdr:spPr>
        <a:xfrm>
          <a:off x="8921750" y="6263218"/>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141816</xdr:colOff>
      <xdr:row>27</xdr:row>
      <xdr:rowOff>76200</xdr:rowOff>
    </xdr:from>
    <xdr:to>
      <xdr:col>24</xdr:col>
      <xdr:colOff>252017</xdr:colOff>
      <xdr:row>28</xdr:row>
      <xdr:rowOff>173700</xdr:rowOff>
    </xdr:to>
    <xdr:sp macro="" textlink="">
      <xdr:nvSpPr>
        <xdr:cNvPr id="13" name="円/楕円 12"/>
        <xdr:cNvSpPr/>
      </xdr:nvSpPr>
      <xdr:spPr>
        <a:xfrm>
          <a:off x="8925983" y="6637867"/>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167216</xdr:colOff>
      <xdr:row>29</xdr:row>
      <xdr:rowOff>48684</xdr:rowOff>
    </xdr:from>
    <xdr:to>
      <xdr:col>24</xdr:col>
      <xdr:colOff>277417</xdr:colOff>
      <xdr:row>30</xdr:row>
      <xdr:rowOff>146184</xdr:rowOff>
    </xdr:to>
    <xdr:sp macro="" textlink="">
      <xdr:nvSpPr>
        <xdr:cNvPr id="14" name="円/楕円 13"/>
        <xdr:cNvSpPr/>
      </xdr:nvSpPr>
      <xdr:spPr>
        <a:xfrm>
          <a:off x="8951383" y="6991351"/>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158750</xdr:colOff>
      <xdr:row>1</xdr:row>
      <xdr:rowOff>63500</xdr:rowOff>
    </xdr:from>
    <xdr:to>
      <xdr:col>31</xdr:col>
      <xdr:colOff>164167</xdr:colOff>
      <xdr:row>4</xdr:row>
      <xdr:rowOff>84667</xdr:rowOff>
    </xdr:to>
    <xdr:sp macro="" textlink="">
      <xdr:nvSpPr>
        <xdr:cNvPr id="3" name="角丸四角形吹き出し 2"/>
        <xdr:cNvSpPr/>
      </xdr:nvSpPr>
      <xdr:spPr>
        <a:xfrm>
          <a:off x="6191250" y="328083"/>
          <a:ext cx="3286250" cy="814917"/>
        </a:xfrm>
        <a:prstGeom prst="wedgeRoundRectCallout">
          <a:avLst>
            <a:gd name="adj1" fmla="val 60393"/>
            <a:gd name="adj2" fmla="val -390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年・月を入力すると日付と曜日が自動で入力されます。</a:t>
          </a:r>
        </a:p>
      </xdr:txBody>
    </xdr:sp>
    <xdr:clientData/>
  </xdr:twoCellAnchor>
  <xdr:twoCellAnchor>
    <xdr:from>
      <xdr:col>0</xdr:col>
      <xdr:colOff>121007</xdr:colOff>
      <xdr:row>3</xdr:row>
      <xdr:rowOff>42892</xdr:rowOff>
    </xdr:from>
    <xdr:to>
      <xdr:col>13</xdr:col>
      <xdr:colOff>47451</xdr:colOff>
      <xdr:row>5</xdr:row>
      <xdr:rowOff>243416</xdr:rowOff>
    </xdr:to>
    <xdr:sp macro="" textlink="">
      <xdr:nvSpPr>
        <xdr:cNvPr id="4" name="角丸四角形吹き出し 1"/>
        <xdr:cNvSpPr/>
      </xdr:nvSpPr>
      <xdr:spPr>
        <a:xfrm>
          <a:off x="121007" y="836642"/>
          <a:ext cx="4318527" cy="729691"/>
        </a:xfrm>
        <a:custGeom>
          <a:avLst/>
          <a:gdLst>
            <a:gd name="connsiteX0" fmla="*/ 0 w 3400425"/>
            <a:gd name="connsiteY0" fmla="*/ 80964 h 485775"/>
            <a:gd name="connsiteX1" fmla="*/ 80964 w 3400425"/>
            <a:gd name="connsiteY1" fmla="*/ 0 h 485775"/>
            <a:gd name="connsiteX2" fmla="*/ 566738 w 3400425"/>
            <a:gd name="connsiteY2" fmla="*/ 0 h 485775"/>
            <a:gd name="connsiteX3" fmla="*/ 467830 w 3400425"/>
            <a:gd name="connsiteY3" fmla="*/ -596308 h 485775"/>
            <a:gd name="connsiteX4" fmla="*/ 1416844 w 3400425"/>
            <a:gd name="connsiteY4" fmla="*/ 0 h 485775"/>
            <a:gd name="connsiteX5" fmla="*/ 3319461 w 3400425"/>
            <a:gd name="connsiteY5" fmla="*/ 0 h 485775"/>
            <a:gd name="connsiteX6" fmla="*/ 3400425 w 3400425"/>
            <a:gd name="connsiteY6" fmla="*/ 80964 h 485775"/>
            <a:gd name="connsiteX7" fmla="*/ 3400425 w 3400425"/>
            <a:gd name="connsiteY7" fmla="*/ 80963 h 485775"/>
            <a:gd name="connsiteX8" fmla="*/ 3400425 w 3400425"/>
            <a:gd name="connsiteY8" fmla="*/ 80963 h 485775"/>
            <a:gd name="connsiteX9" fmla="*/ 3400425 w 3400425"/>
            <a:gd name="connsiteY9" fmla="*/ 202406 h 485775"/>
            <a:gd name="connsiteX10" fmla="*/ 3400425 w 3400425"/>
            <a:gd name="connsiteY10" fmla="*/ 404811 h 485775"/>
            <a:gd name="connsiteX11" fmla="*/ 3319461 w 3400425"/>
            <a:gd name="connsiteY11" fmla="*/ 485775 h 485775"/>
            <a:gd name="connsiteX12" fmla="*/ 1416844 w 3400425"/>
            <a:gd name="connsiteY12" fmla="*/ 485775 h 485775"/>
            <a:gd name="connsiteX13" fmla="*/ 566738 w 3400425"/>
            <a:gd name="connsiteY13" fmla="*/ 485775 h 485775"/>
            <a:gd name="connsiteX14" fmla="*/ 566738 w 3400425"/>
            <a:gd name="connsiteY14" fmla="*/ 485775 h 485775"/>
            <a:gd name="connsiteX15" fmla="*/ 80964 w 3400425"/>
            <a:gd name="connsiteY15" fmla="*/ 485775 h 485775"/>
            <a:gd name="connsiteX16" fmla="*/ 0 w 3400425"/>
            <a:gd name="connsiteY16" fmla="*/ 404811 h 485775"/>
            <a:gd name="connsiteX17" fmla="*/ 0 w 3400425"/>
            <a:gd name="connsiteY17" fmla="*/ 202406 h 485775"/>
            <a:gd name="connsiteX18" fmla="*/ 0 w 3400425"/>
            <a:gd name="connsiteY18" fmla="*/ 80963 h 485775"/>
            <a:gd name="connsiteX19" fmla="*/ 0 w 3400425"/>
            <a:gd name="connsiteY19" fmla="*/ 80963 h 485775"/>
            <a:gd name="connsiteX20" fmla="*/ 0 w 3400425"/>
            <a:gd name="connsiteY20" fmla="*/ 80964 h 485775"/>
            <a:gd name="connsiteX0" fmla="*/ 0 w 3400425"/>
            <a:gd name="connsiteY0" fmla="*/ 80964 h 485775"/>
            <a:gd name="connsiteX1" fmla="*/ 80964 w 3400425"/>
            <a:gd name="connsiteY1" fmla="*/ 0 h 485775"/>
            <a:gd name="connsiteX2" fmla="*/ 566738 w 3400425"/>
            <a:gd name="connsiteY2" fmla="*/ 0 h 485775"/>
            <a:gd name="connsiteX3" fmla="*/ 1416844 w 3400425"/>
            <a:gd name="connsiteY3" fmla="*/ 0 h 485775"/>
            <a:gd name="connsiteX4" fmla="*/ 3319461 w 3400425"/>
            <a:gd name="connsiteY4" fmla="*/ 0 h 485775"/>
            <a:gd name="connsiteX5" fmla="*/ 3400425 w 3400425"/>
            <a:gd name="connsiteY5" fmla="*/ 80964 h 485775"/>
            <a:gd name="connsiteX6" fmla="*/ 3400425 w 3400425"/>
            <a:gd name="connsiteY6" fmla="*/ 80963 h 485775"/>
            <a:gd name="connsiteX7" fmla="*/ 3400425 w 3400425"/>
            <a:gd name="connsiteY7" fmla="*/ 80963 h 485775"/>
            <a:gd name="connsiteX8" fmla="*/ 3400425 w 3400425"/>
            <a:gd name="connsiteY8" fmla="*/ 202406 h 485775"/>
            <a:gd name="connsiteX9" fmla="*/ 3400425 w 3400425"/>
            <a:gd name="connsiteY9" fmla="*/ 404811 h 485775"/>
            <a:gd name="connsiteX10" fmla="*/ 3319461 w 3400425"/>
            <a:gd name="connsiteY10" fmla="*/ 485775 h 485775"/>
            <a:gd name="connsiteX11" fmla="*/ 1416844 w 3400425"/>
            <a:gd name="connsiteY11" fmla="*/ 485775 h 485775"/>
            <a:gd name="connsiteX12" fmla="*/ 566738 w 3400425"/>
            <a:gd name="connsiteY12" fmla="*/ 485775 h 485775"/>
            <a:gd name="connsiteX13" fmla="*/ 566738 w 3400425"/>
            <a:gd name="connsiteY13" fmla="*/ 485775 h 485775"/>
            <a:gd name="connsiteX14" fmla="*/ 80964 w 3400425"/>
            <a:gd name="connsiteY14" fmla="*/ 485775 h 485775"/>
            <a:gd name="connsiteX15" fmla="*/ 0 w 3400425"/>
            <a:gd name="connsiteY15" fmla="*/ 404811 h 485775"/>
            <a:gd name="connsiteX16" fmla="*/ 0 w 3400425"/>
            <a:gd name="connsiteY16" fmla="*/ 202406 h 485775"/>
            <a:gd name="connsiteX17" fmla="*/ 0 w 3400425"/>
            <a:gd name="connsiteY17" fmla="*/ 80963 h 485775"/>
            <a:gd name="connsiteX18" fmla="*/ 0 w 3400425"/>
            <a:gd name="connsiteY18" fmla="*/ 80963 h 485775"/>
            <a:gd name="connsiteX19" fmla="*/ 0 w 3400425"/>
            <a:gd name="connsiteY19" fmla="*/ 80964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400425" h="485775">
              <a:moveTo>
                <a:pt x="0" y="80964"/>
              </a:moveTo>
              <a:cubicBezTo>
                <a:pt x="0" y="36249"/>
                <a:pt x="36249" y="0"/>
                <a:pt x="80964" y="0"/>
              </a:cubicBezTo>
              <a:lnTo>
                <a:pt x="566738" y="0"/>
              </a:lnTo>
              <a:lnTo>
                <a:pt x="1416844" y="0"/>
              </a:lnTo>
              <a:lnTo>
                <a:pt x="3319461" y="0"/>
              </a:lnTo>
              <a:cubicBezTo>
                <a:pt x="3364176" y="0"/>
                <a:pt x="3400425" y="36249"/>
                <a:pt x="3400425" y="80964"/>
              </a:cubicBezTo>
              <a:lnTo>
                <a:pt x="3400425" y="80963"/>
              </a:lnTo>
              <a:lnTo>
                <a:pt x="3400425" y="80963"/>
              </a:lnTo>
              <a:lnTo>
                <a:pt x="3400425" y="202406"/>
              </a:lnTo>
              <a:lnTo>
                <a:pt x="3400425" y="404811"/>
              </a:lnTo>
              <a:cubicBezTo>
                <a:pt x="3400425" y="449526"/>
                <a:pt x="3364176" y="485775"/>
                <a:pt x="3319461" y="485775"/>
              </a:cubicBezTo>
              <a:lnTo>
                <a:pt x="1416844" y="485775"/>
              </a:lnTo>
              <a:lnTo>
                <a:pt x="566738" y="485775"/>
              </a:lnTo>
              <a:lnTo>
                <a:pt x="566738" y="485775"/>
              </a:lnTo>
              <a:lnTo>
                <a:pt x="80964" y="485775"/>
              </a:lnTo>
              <a:cubicBezTo>
                <a:pt x="36249" y="485775"/>
                <a:pt x="0" y="449526"/>
                <a:pt x="0" y="404811"/>
              </a:cubicBezTo>
              <a:lnTo>
                <a:pt x="0" y="202406"/>
              </a:lnTo>
              <a:lnTo>
                <a:pt x="0" y="80963"/>
              </a:lnTo>
              <a:lnTo>
                <a:pt x="0" y="80963"/>
              </a:lnTo>
              <a:lnTo>
                <a:pt x="0" y="8096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緑色のセルは入力が必要です。</a:t>
          </a:r>
          <a:endParaRPr kumimoji="1" lang="en-US" altLang="ja-JP" sz="1400"/>
        </a:p>
        <a:p>
          <a:pPr algn="l"/>
          <a:r>
            <a:rPr kumimoji="1" lang="ja-JP" altLang="en-US" sz="1400"/>
            <a:t>青色のセルはプルダウンから選択してください。</a:t>
          </a:r>
          <a:endParaRPr kumimoji="1" lang="en-US" altLang="ja-JP" sz="1400"/>
        </a:p>
      </xdr:txBody>
    </xdr:sp>
    <xdr:clientData/>
  </xdr:twoCellAnchor>
  <xdr:twoCellAnchor>
    <xdr:from>
      <xdr:col>13</xdr:col>
      <xdr:colOff>79567</xdr:colOff>
      <xdr:row>22</xdr:row>
      <xdr:rowOff>29920</xdr:rowOff>
    </xdr:from>
    <xdr:to>
      <xdr:col>28</xdr:col>
      <xdr:colOff>124583</xdr:colOff>
      <xdr:row>35</xdr:row>
      <xdr:rowOff>168293</xdr:rowOff>
    </xdr:to>
    <xdr:sp macro="" textlink="">
      <xdr:nvSpPr>
        <xdr:cNvPr id="5" name="角丸四角形吹き出し 4"/>
        <xdr:cNvSpPr/>
      </xdr:nvSpPr>
      <xdr:spPr>
        <a:xfrm>
          <a:off x="4461067" y="5690491"/>
          <a:ext cx="3963873" cy="2968659"/>
        </a:xfrm>
        <a:custGeom>
          <a:avLst/>
          <a:gdLst>
            <a:gd name="connsiteX0" fmla="*/ 0 w 2929217"/>
            <a:gd name="connsiteY0" fmla="*/ 278285 h 1669676"/>
            <a:gd name="connsiteX1" fmla="*/ 278285 w 2929217"/>
            <a:gd name="connsiteY1" fmla="*/ 0 h 1669676"/>
            <a:gd name="connsiteX2" fmla="*/ 488203 w 2929217"/>
            <a:gd name="connsiteY2" fmla="*/ 0 h 1669676"/>
            <a:gd name="connsiteX3" fmla="*/ 396938 w 2929217"/>
            <a:gd name="connsiteY3" fmla="*/ -1308508 h 1669676"/>
            <a:gd name="connsiteX4" fmla="*/ 1220507 w 2929217"/>
            <a:gd name="connsiteY4" fmla="*/ 0 h 1669676"/>
            <a:gd name="connsiteX5" fmla="*/ 2650932 w 2929217"/>
            <a:gd name="connsiteY5" fmla="*/ 0 h 1669676"/>
            <a:gd name="connsiteX6" fmla="*/ 2929217 w 2929217"/>
            <a:gd name="connsiteY6" fmla="*/ 278285 h 1669676"/>
            <a:gd name="connsiteX7" fmla="*/ 2929217 w 2929217"/>
            <a:gd name="connsiteY7" fmla="*/ 278279 h 1669676"/>
            <a:gd name="connsiteX8" fmla="*/ 2929217 w 2929217"/>
            <a:gd name="connsiteY8" fmla="*/ 278279 h 1669676"/>
            <a:gd name="connsiteX9" fmla="*/ 2929217 w 2929217"/>
            <a:gd name="connsiteY9" fmla="*/ 695698 h 1669676"/>
            <a:gd name="connsiteX10" fmla="*/ 2929217 w 2929217"/>
            <a:gd name="connsiteY10" fmla="*/ 1391391 h 1669676"/>
            <a:gd name="connsiteX11" fmla="*/ 2650932 w 2929217"/>
            <a:gd name="connsiteY11" fmla="*/ 1669676 h 1669676"/>
            <a:gd name="connsiteX12" fmla="*/ 1220507 w 2929217"/>
            <a:gd name="connsiteY12" fmla="*/ 1669676 h 1669676"/>
            <a:gd name="connsiteX13" fmla="*/ 488203 w 2929217"/>
            <a:gd name="connsiteY13" fmla="*/ 1669676 h 1669676"/>
            <a:gd name="connsiteX14" fmla="*/ 488203 w 2929217"/>
            <a:gd name="connsiteY14" fmla="*/ 1669676 h 1669676"/>
            <a:gd name="connsiteX15" fmla="*/ 278285 w 2929217"/>
            <a:gd name="connsiteY15" fmla="*/ 1669676 h 1669676"/>
            <a:gd name="connsiteX16" fmla="*/ 0 w 2929217"/>
            <a:gd name="connsiteY16" fmla="*/ 1391391 h 1669676"/>
            <a:gd name="connsiteX17" fmla="*/ 0 w 2929217"/>
            <a:gd name="connsiteY17" fmla="*/ 695698 h 1669676"/>
            <a:gd name="connsiteX18" fmla="*/ 0 w 2929217"/>
            <a:gd name="connsiteY18" fmla="*/ 278279 h 1669676"/>
            <a:gd name="connsiteX19" fmla="*/ 0 w 2929217"/>
            <a:gd name="connsiteY19" fmla="*/ 278279 h 1669676"/>
            <a:gd name="connsiteX20" fmla="*/ 0 w 2929217"/>
            <a:gd name="connsiteY20" fmla="*/ 278285 h 1669676"/>
            <a:gd name="connsiteX0" fmla="*/ 0 w 2929217"/>
            <a:gd name="connsiteY0" fmla="*/ 1586793 h 2978184"/>
            <a:gd name="connsiteX1" fmla="*/ 278285 w 2929217"/>
            <a:gd name="connsiteY1" fmla="*/ 1308508 h 2978184"/>
            <a:gd name="connsiteX2" fmla="*/ 324970 w 2929217"/>
            <a:gd name="connsiteY2" fmla="*/ 1286095 h 2978184"/>
            <a:gd name="connsiteX3" fmla="*/ 488203 w 2929217"/>
            <a:gd name="connsiteY3" fmla="*/ 1308508 h 2978184"/>
            <a:gd name="connsiteX4" fmla="*/ 396938 w 2929217"/>
            <a:gd name="connsiteY4" fmla="*/ 0 h 2978184"/>
            <a:gd name="connsiteX5" fmla="*/ 1220507 w 2929217"/>
            <a:gd name="connsiteY5" fmla="*/ 1308508 h 2978184"/>
            <a:gd name="connsiteX6" fmla="*/ 2650932 w 2929217"/>
            <a:gd name="connsiteY6" fmla="*/ 1308508 h 2978184"/>
            <a:gd name="connsiteX7" fmla="*/ 2929217 w 2929217"/>
            <a:gd name="connsiteY7" fmla="*/ 1586793 h 2978184"/>
            <a:gd name="connsiteX8" fmla="*/ 2929217 w 2929217"/>
            <a:gd name="connsiteY8" fmla="*/ 1586787 h 2978184"/>
            <a:gd name="connsiteX9" fmla="*/ 2929217 w 2929217"/>
            <a:gd name="connsiteY9" fmla="*/ 1586787 h 2978184"/>
            <a:gd name="connsiteX10" fmla="*/ 2929217 w 2929217"/>
            <a:gd name="connsiteY10" fmla="*/ 2004206 h 2978184"/>
            <a:gd name="connsiteX11" fmla="*/ 2929217 w 2929217"/>
            <a:gd name="connsiteY11" fmla="*/ 2699899 h 2978184"/>
            <a:gd name="connsiteX12" fmla="*/ 2650932 w 2929217"/>
            <a:gd name="connsiteY12" fmla="*/ 2978184 h 2978184"/>
            <a:gd name="connsiteX13" fmla="*/ 1220507 w 2929217"/>
            <a:gd name="connsiteY13" fmla="*/ 2978184 h 2978184"/>
            <a:gd name="connsiteX14" fmla="*/ 488203 w 2929217"/>
            <a:gd name="connsiteY14" fmla="*/ 2978184 h 2978184"/>
            <a:gd name="connsiteX15" fmla="*/ 488203 w 2929217"/>
            <a:gd name="connsiteY15" fmla="*/ 2978184 h 2978184"/>
            <a:gd name="connsiteX16" fmla="*/ 278285 w 2929217"/>
            <a:gd name="connsiteY16" fmla="*/ 2978184 h 2978184"/>
            <a:gd name="connsiteX17" fmla="*/ 0 w 2929217"/>
            <a:gd name="connsiteY17" fmla="*/ 2699899 h 2978184"/>
            <a:gd name="connsiteX18" fmla="*/ 0 w 2929217"/>
            <a:gd name="connsiteY18" fmla="*/ 2004206 h 2978184"/>
            <a:gd name="connsiteX19" fmla="*/ 0 w 2929217"/>
            <a:gd name="connsiteY19" fmla="*/ 1586787 h 2978184"/>
            <a:gd name="connsiteX20" fmla="*/ 0 w 2929217"/>
            <a:gd name="connsiteY20" fmla="*/ 1586787 h 2978184"/>
            <a:gd name="connsiteX21" fmla="*/ 0 w 2929217"/>
            <a:gd name="connsiteY21" fmla="*/ 1586793 h 2978184"/>
            <a:gd name="connsiteX0" fmla="*/ 0 w 2929217"/>
            <a:gd name="connsiteY0" fmla="*/ 1586793 h 2978184"/>
            <a:gd name="connsiteX1" fmla="*/ 278285 w 2929217"/>
            <a:gd name="connsiteY1" fmla="*/ 1308508 h 2978184"/>
            <a:gd name="connsiteX2" fmla="*/ 246529 w 2929217"/>
            <a:gd name="connsiteY2" fmla="*/ 1140418 h 2978184"/>
            <a:gd name="connsiteX3" fmla="*/ 488203 w 2929217"/>
            <a:gd name="connsiteY3" fmla="*/ 1308508 h 2978184"/>
            <a:gd name="connsiteX4" fmla="*/ 396938 w 2929217"/>
            <a:gd name="connsiteY4" fmla="*/ 0 h 2978184"/>
            <a:gd name="connsiteX5" fmla="*/ 1220507 w 2929217"/>
            <a:gd name="connsiteY5" fmla="*/ 1308508 h 2978184"/>
            <a:gd name="connsiteX6" fmla="*/ 2650932 w 2929217"/>
            <a:gd name="connsiteY6" fmla="*/ 1308508 h 2978184"/>
            <a:gd name="connsiteX7" fmla="*/ 2929217 w 2929217"/>
            <a:gd name="connsiteY7" fmla="*/ 1586793 h 2978184"/>
            <a:gd name="connsiteX8" fmla="*/ 2929217 w 2929217"/>
            <a:gd name="connsiteY8" fmla="*/ 1586787 h 2978184"/>
            <a:gd name="connsiteX9" fmla="*/ 2929217 w 2929217"/>
            <a:gd name="connsiteY9" fmla="*/ 1586787 h 2978184"/>
            <a:gd name="connsiteX10" fmla="*/ 2929217 w 2929217"/>
            <a:gd name="connsiteY10" fmla="*/ 2004206 h 2978184"/>
            <a:gd name="connsiteX11" fmla="*/ 2929217 w 2929217"/>
            <a:gd name="connsiteY11" fmla="*/ 2699899 h 2978184"/>
            <a:gd name="connsiteX12" fmla="*/ 2650932 w 2929217"/>
            <a:gd name="connsiteY12" fmla="*/ 2978184 h 2978184"/>
            <a:gd name="connsiteX13" fmla="*/ 1220507 w 2929217"/>
            <a:gd name="connsiteY13" fmla="*/ 2978184 h 2978184"/>
            <a:gd name="connsiteX14" fmla="*/ 488203 w 2929217"/>
            <a:gd name="connsiteY14" fmla="*/ 2978184 h 2978184"/>
            <a:gd name="connsiteX15" fmla="*/ 488203 w 2929217"/>
            <a:gd name="connsiteY15" fmla="*/ 2978184 h 2978184"/>
            <a:gd name="connsiteX16" fmla="*/ 278285 w 2929217"/>
            <a:gd name="connsiteY16" fmla="*/ 2978184 h 2978184"/>
            <a:gd name="connsiteX17" fmla="*/ 0 w 2929217"/>
            <a:gd name="connsiteY17" fmla="*/ 2699899 h 2978184"/>
            <a:gd name="connsiteX18" fmla="*/ 0 w 2929217"/>
            <a:gd name="connsiteY18" fmla="*/ 2004206 h 2978184"/>
            <a:gd name="connsiteX19" fmla="*/ 0 w 2929217"/>
            <a:gd name="connsiteY19" fmla="*/ 1586787 h 2978184"/>
            <a:gd name="connsiteX20" fmla="*/ 0 w 2929217"/>
            <a:gd name="connsiteY20" fmla="*/ 1586787 h 2978184"/>
            <a:gd name="connsiteX21" fmla="*/ 0 w 2929217"/>
            <a:gd name="connsiteY21" fmla="*/ 1586793 h 2978184"/>
            <a:gd name="connsiteX0" fmla="*/ 0 w 2929217"/>
            <a:gd name="connsiteY0" fmla="*/ 2154690 h 3546081"/>
            <a:gd name="connsiteX1" fmla="*/ 278285 w 2929217"/>
            <a:gd name="connsiteY1" fmla="*/ 1876405 h 3546081"/>
            <a:gd name="connsiteX2" fmla="*/ 246529 w 2929217"/>
            <a:gd name="connsiteY2" fmla="*/ 1708315 h 3546081"/>
            <a:gd name="connsiteX3" fmla="*/ 488203 w 2929217"/>
            <a:gd name="connsiteY3" fmla="*/ 1876405 h 3546081"/>
            <a:gd name="connsiteX4" fmla="*/ 251262 w 2929217"/>
            <a:gd name="connsiteY4" fmla="*/ 0 h 3546081"/>
            <a:gd name="connsiteX5" fmla="*/ 1220507 w 2929217"/>
            <a:gd name="connsiteY5" fmla="*/ 1876405 h 3546081"/>
            <a:gd name="connsiteX6" fmla="*/ 2650932 w 2929217"/>
            <a:gd name="connsiteY6" fmla="*/ 1876405 h 3546081"/>
            <a:gd name="connsiteX7" fmla="*/ 2929217 w 2929217"/>
            <a:gd name="connsiteY7" fmla="*/ 2154690 h 3546081"/>
            <a:gd name="connsiteX8" fmla="*/ 2929217 w 2929217"/>
            <a:gd name="connsiteY8" fmla="*/ 2154684 h 3546081"/>
            <a:gd name="connsiteX9" fmla="*/ 2929217 w 2929217"/>
            <a:gd name="connsiteY9" fmla="*/ 2154684 h 3546081"/>
            <a:gd name="connsiteX10" fmla="*/ 2929217 w 2929217"/>
            <a:gd name="connsiteY10" fmla="*/ 2572103 h 3546081"/>
            <a:gd name="connsiteX11" fmla="*/ 2929217 w 2929217"/>
            <a:gd name="connsiteY11" fmla="*/ 3267796 h 3546081"/>
            <a:gd name="connsiteX12" fmla="*/ 2650932 w 2929217"/>
            <a:gd name="connsiteY12" fmla="*/ 3546081 h 3546081"/>
            <a:gd name="connsiteX13" fmla="*/ 1220507 w 2929217"/>
            <a:gd name="connsiteY13" fmla="*/ 3546081 h 3546081"/>
            <a:gd name="connsiteX14" fmla="*/ 488203 w 2929217"/>
            <a:gd name="connsiteY14" fmla="*/ 3546081 h 3546081"/>
            <a:gd name="connsiteX15" fmla="*/ 488203 w 2929217"/>
            <a:gd name="connsiteY15" fmla="*/ 3546081 h 3546081"/>
            <a:gd name="connsiteX16" fmla="*/ 278285 w 2929217"/>
            <a:gd name="connsiteY16" fmla="*/ 3546081 h 3546081"/>
            <a:gd name="connsiteX17" fmla="*/ 0 w 2929217"/>
            <a:gd name="connsiteY17" fmla="*/ 3267796 h 3546081"/>
            <a:gd name="connsiteX18" fmla="*/ 0 w 2929217"/>
            <a:gd name="connsiteY18" fmla="*/ 2572103 h 3546081"/>
            <a:gd name="connsiteX19" fmla="*/ 0 w 2929217"/>
            <a:gd name="connsiteY19" fmla="*/ 2154684 h 3546081"/>
            <a:gd name="connsiteX20" fmla="*/ 0 w 2929217"/>
            <a:gd name="connsiteY20" fmla="*/ 2154684 h 3546081"/>
            <a:gd name="connsiteX21" fmla="*/ 0 w 2929217"/>
            <a:gd name="connsiteY21" fmla="*/ 2154690 h 3546081"/>
            <a:gd name="connsiteX0" fmla="*/ 0 w 2929217"/>
            <a:gd name="connsiteY0" fmla="*/ 2154690 h 3546081"/>
            <a:gd name="connsiteX1" fmla="*/ 278285 w 2929217"/>
            <a:gd name="connsiteY1" fmla="*/ 1876405 h 3546081"/>
            <a:gd name="connsiteX2" fmla="*/ 246529 w 2929217"/>
            <a:gd name="connsiteY2" fmla="*/ 1708315 h 3546081"/>
            <a:gd name="connsiteX3" fmla="*/ 488203 w 2929217"/>
            <a:gd name="connsiteY3" fmla="*/ 1876405 h 3546081"/>
            <a:gd name="connsiteX4" fmla="*/ 251262 w 2929217"/>
            <a:gd name="connsiteY4" fmla="*/ 0 h 3546081"/>
            <a:gd name="connsiteX5" fmla="*/ 753918 w 2929217"/>
            <a:gd name="connsiteY5" fmla="*/ 1907149 h 3546081"/>
            <a:gd name="connsiteX6" fmla="*/ 2650932 w 2929217"/>
            <a:gd name="connsiteY6" fmla="*/ 1876405 h 3546081"/>
            <a:gd name="connsiteX7" fmla="*/ 2929217 w 2929217"/>
            <a:gd name="connsiteY7" fmla="*/ 2154690 h 3546081"/>
            <a:gd name="connsiteX8" fmla="*/ 2929217 w 2929217"/>
            <a:gd name="connsiteY8" fmla="*/ 2154684 h 3546081"/>
            <a:gd name="connsiteX9" fmla="*/ 2929217 w 2929217"/>
            <a:gd name="connsiteY9" fmla="*/ 2154684 h 3546081"/>
            <a:gd name="connsiteX10" fmla="*/ 2929217 w 2929217"/>
            <a:gd name="connsiteY10" fmla="*/ 2572103 h 3546081"/>
            <a:gd name="connsiteX11" fmla="*/ 2929217 w 2929217"/>
            <a:gd name="connsiteY11" fmla="*/ 3267796 h 3546081"/>
            <a:gd name="connsiteX12" fmla="*/ 2650932 w 2929217"/>
            <a:gd name="connsiteY12" fmla="*/ 3546081 h 3546081"/>
            <a:gd name="connsiteX13" fmla="*/ 1220507 w 2929217"/>
            <a:gd name="connsiteY13" fmla="*/ 3546081 h 3546081"/>
            <a:gd name="connsiteX14" fmla="*/ 488203 w 2929217"/>
            <a:gd name="connsiteY14" fmla="*/ 3546081 h 3546081"/>
            <a:gd name="connsiteX15" fmla="*/ 488203 w 2929217"/>
            <a:gd name="connsiteY15" fmla="*/ 3546081 h 3546081"/>
            <a:gd name="connsiteX16" fmla="*/ 278285 w 2929217"/>
            <a:gd name="connsiteY16" fmla="*/ 3546081 h 3546081"/>
            <a:gd name="connsiteX17" fmla="*/ 0 w 2929217"/>
            <a:gd name="connsiteY17" fmla="*/ 3267796 h 3546081"/>
            <a:gd name="connsiteX18" fmla="*/ 0 w 2929217"/>
            <a:gd name="connsiteY18" fmla="*/ 2572103 h 3546081"/>
            <a:gd name="connsiteX19" fmla="*/ 0 w 2929217"/>
            <a:gd name="connsiteY19" fmla="*/ 2154684 h 3546081"/>
            <a:gd name="connsiteX20" fmla="*/ 0 w 2929217"/>
            <a:gd name="connsiteY20" fmla="*/ 2154684 h 3546081"/>
            <a:gd name="connsiteX21" fmla="*/ 0 w 2929217"/>
            <a:gd name="connsiteY21" fmla="*/ 2154690 h 3546081"/>
            <a:gd name="connsiteX0" fmla="*/ 0 w 2929217"/>
            <a:gd name="connsiteY0" fmla="*/ 2154690 h 3546081"/>
            <a:gd name="connsiteX1" fmla="*/ 278285 w 2929217"/>
            <a:gd name="connsiteY1" fmla="*/ 1876405 h 3546081"/>
            <a:gd name="connsiteX2" fmla="*/ 218031 w 2929217"/>
            <a:gd name="connsiteY2" fmla="*/ 1575941 h 3546081"/>
            <a:gd name="connsiteX3" fmla="*/ 488203 w 2929217"/>
            <a:gd name="connsiteY3" fmla="*/ 1876405 h 3546081"/>
            <a:gd name="connsiteX4" fmla="*/ 251262 w 2929217"/>
            <a:gd name="connsiteY4" fmla="*/ 0 h 3546081"/>
            <a:gd name="connsiteX5" fmla="*/ 753918 w 2929217"/>
            <a:gd name="connsiteY5" fmla="*/ 1907149 h 3546081"/>
            <a:gd name="connsiteX6" fmla="*/ 2650932 w 2929217"/>
            <a:gd name="connsiteY6" fmla="*/ 1876405 h 3546081"/>
            <a:gd name="connsiteX7" fmla="*/ 2929217 w 2929217"/>
            <a:gd name="connsiteY7" fmla="*/ 2154690 h 3546081"/>
            <a:gd name="connsiteX8" fmla="*/ 2929217 w 2929217"/>
            <a:gd name="connsiteY8" fmla="*/ 2154684 h 3546081"/>
            <a:gd name="connsiteX9" fmla="*/ 2929217 w 2929217"/>
            <a:gd name="connsiteY9" fmla="*/ 2154684 h 3546081"/>
            <a:gd name="connsiteX10" fmla="*/ 2929217 w 2929217"/>
            <a:gd name="connsiteY10" fmla="*/ 2572103 h 3546081"/>
            <a:gd name="connsiteX11" fmla="*/ 2929217 w 2929217"/>
            <a:gd name="connsiteY11" fmla="*/ 3267796 h 3546081"/>
            <a:gd name="connsiteX12" fmla="*/ 2650932 w 2929217"/>
            <a:gd name="connsiteY12" fmla="*/ 3546081 h 3546081"/>
            <a:gd name="connsiteX13" fmla="*/ 1220507 w 2929217"/>
            <a:gd name="connsiteY13" fmla="*/ 3546081 h 3546081"/>
            <a:gd name="connsiteX14" fmla="*/ 488203 w 2929217"/>
            <a:gd name="connsiteY14" fmla="*/ 3546081 h 3546081"/>
            <a:gd name="connsiteX15" fmla="*/ 488203 w 2929217"/>
            <a:gd name="connsiteY15" fmla="*/ 3546081 h 3546081"/>
            <a:gd name="connsiteX16" fmla="*/ 278285 w 2929217"/>
            <a:gd name="connsiteY16" fmla="*/ 3546081 h 3546081"/>
            <a:gd name="connsiteX17" fmla="*/ 0 w 2929217"/>
            <a:gd name="connsiteY17" fmla="*/ 3267796 h 3546081"/>
            <a:gd name="connsiteX18" fmla="*/ 0 w 2929217"/>
            <a:gd name="connsiteY18" fmla="*/ 2572103 h 3546081"/>
            <a:gd name="connsiteX19" fmla="*/ 0 w 2929217"/>
            <a:gd name="connsiteY19" fmla="*/ 2154684 h 3546081"/>
            <a:gd name="connsiteX20" fmla="*/ 0 w 2929217"/>
            <a:gd name="connsiteY20" fmla="*/ 2154684 h 3546081"/>
            <a:gd name="connsiteX21" fmla="*/ 0 w 2929217"/>
            <a:gd name="connsiteY21" fmla="*/ 2154690 h 3546081"/>
            <a:gd name="connsiteX0" fmla="*/ 0 w 2929217"/>
            <a:gd name="connsiteY0" fmla="*/ 2154690 h 3546081"/>
            <a:gd name="connsiteX1" fmla="*/ 278285 w 2929217"/>
            <a:gd name="connsiteY1" fmla="*/ 1876405 h 3546081"/>
            <a:gd name="connsiteX2" fmla="*/ 26250 w 2929217"/>
            <a:gd name="connsiteY2" fmla="*/ 1491978 h 3546081"/>
            <a:gd name="connsiteX3" fmla="*/ 488203 w 2929217"/>
            <a:gd name="connsiteY3" fmla="*/ 1876405 h 3546081"/>
            <a:gd name="connsiteX4" fmla="*/ 251262 w 2929217"/>
            <a:gd name="connsiteY4" fmla="*/ 0 h 3546081"/>
            <a:gd name="connsiteX5" fmla="*/ 753918 w 2929217"/>
            <a:gd name="connsiteY5" fmla="*/ 1907149 h 3546081"/>
            <a:gd name="connsiteX6" fmla="*/ 2650932 w 2929217"/>
            <a:gd name="connsiteY6" fmla="*/ 1876405 h 3546081"/>
            <a:gd name="connsiteX7" fmla="*/ 2929217 w 2929217"/>
            <a:gd name="connsiteY7" fmla="*/ 2154690 h 3546081"/>
            <a:gd name="connsiteX8" fmla="*/ 2929217 w 2929217"/>
            <a:gd name="connsiteY8" fmla="*/ 2154684 h 3546081"/>
            <a:gd name="connsiteX9" fmla="*/ 2929217 w 2929217"/>
            <a:gd name="connsiteY9" fmla="*/ 2154684 h 3546081"/>
            <a:gd name="connsiteX10" fmla="*/ 2929217 w 2929217"/>
            <a:gd name="connsiteY10" fmla="*/ 2572103 h 3546081"/>
            <a:gd name="connsiteX11" fmla="*/ 2929217 w 2929217"/>
            <a:gd name="connsiteY11" fmla="*/ 3267796 h 3546081"/>
            <a:gd name="connsiteX12" fmla="*/ 2650932 w 2929217"/>
            <a:gd name="connsiteY12" fmla="*/ 3546081 h 3546081"/>
            <a:gd name="connsiteX13" fmla="*/ 1220507 w 2929217"/>
            <a:gd name="connsiteY13" fmla="*/ 3546081 h 3546081"/>
            <a:gd name="connsiteX14" fmla="*/ 488203 w 2929217"/>
            <a:gd name="connsiteY14" fmla="*/ 3546081 h 3546081"/>
            <a:gd name="connsiteX15" fmla="*/ 488203 w 2929217"/>
            <a:gd name="connsiteY15" fmla="*/ 3546081 h 3546081"/>
            <a:gd name="connsiteX16" fmla="*/ 278285 w 2929217"/>
            <a:gd name="connsiteY16" fmla="*/ 3546081 h 3546081"/>
            <a:gd name="connsiteX17" fmla="*/ 0 w 2929217"/>
            <a:gd name="connsiteY17" fmla="*/ 3267796 h 3546081"/>
            <a:gd name="connsiteX18" fmla="*/ 0 w 2929217"/>
            <a:gd name="connsiteY18" fmla="*/ 2572103 h 3546081"/>
            <a:gd name="connsiteX19" fmla="*/ 0 w 2929217"/>
            <a:gd name="connsiteY19" fmla="*/ 2154684 h 3546081"/>
            <a:gd name="connsiteX20" fmla="*/ 0 w 2929217"/>
            <a:gd name="connsiteY20" fmla="*/ 2154684 h 3546081"/>
            <a:gd name="connsiteX21" fmla="*/ 0 w 2929217"/>
            <a:gd name="connsiteY21" fmla="*/ 2154690 h 3546081"/>
            <a:gd name="connsiteX0" fmla="*/ 11174 w 2940391"/>
            <a:gd name="connsiteY0" fmla="*/ 2272238 h 3663629"/>
            <a:gd name="connsiteX1" fmla="*/ 289459 w 2940391"/>
            <a:gd name="connsiteY1" fmla="*/ 1993953 h 3663629"/>
            <a:gd name="connsiteX2" fmla="*/ 37424 w 2940391"/>
            <a:gd name="connsiteY2" fmla="*/ 1609526 h 3663629"/>
            <a:gd name="connsiteX3" fmla="*/ 499377 w 2940391"/>
            <a:gd name="connsiteY3" fmla="*/ 1993953 h 3663629"/>
            <a:gd name="connsiteX4" fmla="*/ 0 w 2940391"/>
            <a:gd name="connsiteY4" fmla="*/ 0 h 3663629"/>
            <a:gd name="connsiteX5" fmla="*/ 765092 w 2940391"/>
            <a:gd name="connsiteY5" fmla="*/ 2024697 h 3663629"/>
            <a:gd name="connsiteX6" fmla="*/ 2662106 w 2940391"/>
            <a:gd name="connsiteY6" fmla="*/ 1993953 h 3663629"/>
            <a:gd name="connsiteX7" fmla="*/ 2940391 w 2940391"/>
            <a:gd name="connsiteY7" fmla="*/ 2272238 h 3663629"/>
            <a:gd name="connsiteX8" fmla="*/ 2940391 w 2940391"/>
            <a:gd name="connsiteY8" fmla="*/ 2272232 h 3663629"/>
            <a:gd name="connsiteX9" fmla="*/ 2940391 w 2940391"/>
            <a:gd name="connsiteY9" fmla="*/ 2272232 h 3663629"/>
            <a:gd name="connsiteX10" fmla="*/ 2940391 w 2940391"/>
            <a:gd name="connsiteY10" fmla="*/ 2689651 h 3663629"/>
            <a:gd name="connsiteX11" fmla="*/ 2940391 w 2940391"/>
            <a:gd name="connsiteY11" fmla="*/ 3385344 h 3663629"/>
            <a:gd name="connsiteX12" fmla="*/ 2662106 w 2940391"/>
            <a:gd name="connsiteY12" fmla="*/ 3663629 h 3663629"/>
            <a:gd name="connsiteX13" fmla="*/ 1231681 w 2940391"/>
            <a:gd name="connsiteY13" fmla="*/ 3663629 h 3663629"/>
            <a:gd name="connsiteX14" fmla="*/ 499377 w 2940391"/>
            <a:gd name="connsiteY14" fmla="*/ 3663629 h 3663629"/>
            <a:gd name="connsiteX15" fmla="*/ 499377 w 2940391"/>
            <a:gd name="connsiteY15" fmla="*/ 3663629 h 3663629"/>
            <a:gd name="connsiteX16" fmla="*/ 289459 w 2940391"/>
            <a:gd name="connsiteY16" fmla="*/ 3663629 h 3663629"/>
            <a:gd name="connsiteX17" fmla="*/ 11174 w 2940391"/>
            <a:gd name="connsiteY17" fmla="*/ 3385344 h 3663629"/>
            <a:gd name="connsiteX18" fmla="*/ 11174 w 2940391"/>
            <a:gd name="connsiteY18" fmla="*/ 2689651 h 3663629"/>
            <a:gd name="connsiteX19" fmla="*/ 11174 w 2940391"/>
            <a:gd name="connsiteY19" fmla="*/ 2272232 h 3663629"/>
            <a:gd name="connsiteX20" fmla="*/ 11174 w 2940391"/>
            <a:gd name="connsiteY20" fmla="*/ 2272232 h 3663629"/>
            <a:gd name="connsiteX21" fmla="*/ 11174 w 2940391"/>
            <a:gd name="connsiteY21" fmla="*/ 2272238 h 36636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2940391" h="3663629">
              <a:moveTo>
                <a:pt x="11174" y="2272238"/>
              </a:moveTo>
              <a:cubicBezTo>
                <a:pt x="11174" y="2118545"/>
                <a:pt x="135766" y="1993953"/>
                <a:pt x="289459" y="1993953"/>
              </a:cubicBezTo>
              <a:lnTo>
                <a:pt x="37424" y="1609526"/>
              </a:lnTo>
              <a:lnTo>
                <a:pt x="499377" y="1993953"/>
              </a:lnTo>
              <a:lnTo>
                <a:pt x="0" y="0"/>
              </a:lnTo>
              <a:lnTo>
                <a:pt x="765092" y="2024697"/>
              </a:lnTo>
              <a:cubicBezTo>
                <a:pt x="1241900" y="2024697"/>
                <a:pt x="2185298" y="1993953"/>
                <a:pt x="2662106" y="1993953"/>
              </a:cubicBezTo>
              <a:cubicBezTo>
                <a:pt x="2815799" y="1993953"/>
                <a:pt x="2940391" y="2118545"/>
                <a:pt x="2940391" y="2272238"/>
              </a:cubicBezTo>
              <a:lnTo>
                <a:pt x="2940391" y="2272232"/>
              </a:lnTo>
              <a:lnTo>
                <a:pt x="2940391" y="2272232"/>
              </a:lnTo>
              <a:lnTo>
                <a:pt x="2940391" y="2689651"/>
              </a:lnTo>
              <a:lnTo>
                <a:pt x="2940391" y="3385344"/>
              </a:lnTo>
              <a:cubicBezTo>
                <a:pt x="2940391" y="3539037"/>
                <a:pt x="2815799" y="3663629"/>
                <a:pt x="2662106" y="3663629"/>
              </a:cubicBezTo>
              <a:lnTo>
                <a:pt x="1231681" y="3663629"/>
              </a:lnTo>
              <a:lnTo>
                <a:pt x="499377" y="3663629"/>
              </a:lnTo>
              <a:lnTo>
                <a:pt x="499377" y="3663629"/>
              </a:lnTo>
              <a:lnTo>
                <a:pt x="289459" y="3663629"/>
              </a:lnTo>
              <a:cubicBezTo>
                <a:pt x="135766" y="3663629"/>
                <a:pt x="11174" y="3539037"/>
                <a:pt x="11174" y="3385344"/>
              </a:cubicBezTo>
              <a:lnTo>
                <a:pt x="11174" y="2689651"/>
              </a:lnTo>
              <a:lnTo>
                <a:pt x="11174" y="2272232"/>
              </a:lnTo>
              <a:lnTo>
                <a:pt x="11174" y="2272232"/>
              </a:lnTo>
              <a:lnTo>
                <a:pt x="11174" y="2272238"/>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r>
            <a:rPr kumimoji="1" lang="ja-JP" altLang="en-US" sz="1400"/>
            <a:t>兼務している場合は、それぞれに従事する勤務時間がわかるように行を分けて記載してください。</a:t>
          </a:r>
          <a:endParaRPr kumimoji="1" lang="en-US" altLang="ja-JP" sz="1400"/>
        </a:p>
      </xdr:txBody>
    </xdr:sp>
    <xdr:clientData/>
  </xdr:twoCellAnchor>
  <xdr:twoCellAnchor>
    <xdr:from>
      <xdr:col>35</xdr:col>
      <xdr:colOff>224119</xdr:colOff>
      <xdr:row>24</xdr:row>
      <xdr:rowOff>201546</xdr:rowOff>
    </xdr:from>
    <xdr:to>
      <xdr:col>47</xdr:col>
      <xdr:colOff>202827</xdr:colOff>
      <xdr:row>28</xdr:row>
      <xdr:rowOff>203226</xdr:rowOff>
    </xdr:to>
    <xdr:sp macro="" textlink="">
      <xdr:nvSpPr>
        <xdr:cNvPr id="6" name="角丸四角形吹き出し 5"/>
        <xdr:cNvSpPr/>
      </xdr:nvSpPr>
      <xdr:spPr>
        <a:xfrm>
          <a:off x="10810476" y="6297546"/>
          <a:ext cx="3897565" cy="872537"/>
        </a:xfrm>
        <a:prstGeom prst="wedgeRoundRectCallout">
          <a:avLst>
            <a:gd name="adj1" fmla="val 56931"/>
            <a:gd name="adj2" fmla="val -12866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「一か月の勤務時間数合計」は自動計算されるので、触らないようにお願いします。</a:t>
          </a:r>
        </a:p>
      </xdr:txBody>
    </xdr:sp>
    <xdr:clientData/>
  </xdr:twoCellAnchor>
  <xdr:twoCellAnchor>
    <xdr:from>
      <xdr:col>13</xdr:col>
      <xdr:colOff>302107</xdr:colOff>
      <xdr:row>5</xdr:row>
      <xdr:rowOff>197007</xdr:rowOff>
    </xdr:from>
    <xdr:to>
      <xdr:col>24</xdr:col>
      <xdr:colOff>76389</xdr:colOff>
      <xdr:row>8</xdr:row>
      <xdr:rowOff>50200</xdr:rowOff>
    </xdr:to>
    <xdr:sp macro="" textlink="">
      <xdr:nvSpPr>
        <xdr:cNvPr id="8" name="角丸四角形吹き出し 7"/>
        <xdr:cNvSpPr/>
      </xdr:nvSpPr>
      <xdr:spPr>
        <a:xfrm>
          <a:off x="4683607" y="1557721"/>
          <a:ext cx="2386853" cy="669622"/>
        </a:xfrm>
        <a:prstGeom prst="wedgeRoundRectCallout">
          <a:avLst>
            <a:gd name="adj1" fmla="val -71540"/>
            <a:gd name="adj2" fmla="val 279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前３か月の利用者数を入力してください。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47625</xdr:colOff>
          <xdr:row>348</xdr:row>
          <xdr:rowOff>95250</xdr:rowOff>
        </xdr:from>
        <xdr:to>
          <xdr:col>23</xdr:col>
          <xdr:colOff>257175</xdr:colOff>
          <xdr:row>349</xdr:row>
          <xdr:rowOff>133350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351</xdr:row>
          <xdr:rowOff>95250</xdr:rowOff>
        </xdr:from>
        <xdr:to>
          <xdr:col>23</xdr:col>
          <xdr:colOff>257175</xdr:colOff>
          <xdr:row>352</xdr:row>
          <xdr:rowOff>123825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351</xdr:row>
          <xdr:rowOff>85725</xdr:rowOff>
        </xdr:from>
        <xdr:to>
          <xdr:col>24</xdr:col>
          <xdr:colOff>257175</xdr:colOff>
          <xdr:row>352</xdr:row>
          <xdr:rowOff>114300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362</xdr:row>
          <xdr:rowOff>85725</xdr:rowOff>
        </xdr:from>
        <xdr:to>
          <xdr:col>23</xdr:col>
          <xdr:colOff>257175</xdr:colOff>
          <xdr:row>363</xdr:row>
          <xdr:rowOff>123825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362</xdr:row>
          <xdr:rowOff>85725</xdr:rowOff>
        </xdr:from>
        <xdr:to>
          <xdr:col>24</xdr:col>
          <xdr:colOff>257175</xdr:colOff>
          <xdr:row>363</xdr:row>
          <xdr:rowOff>123825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384</xdr:row>
          <xdr:rowOff>95250</xdr:rowOff>
        </xdr:from>
        <xdr:to>
          <xdr:col>23</xdr:col>
          <xdr:colOff>257175</xdr:colOff>
          <xdr:row>385</xdr:row>
          <xdr:rowOff>123825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384</xdr:row>
          <xdr:rowOff>95250</xdr:rowOff>
        </xdr:from>
        <xdr:to>
          <xdr:col>24</xdr:col>
          <xdr:colOff>257175</xdr:colOff>
          <xdr:row>385</xdr:row>
          <xdr:rowOff>123825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401</xdr:row>
          <xdr:rowOff>95250</xdr:rowOff>
        </xdr:from>
        <xdr:to>
          <xdr:col>23</xdr:col>
          <xdr:colOff>257175</xdr:colOff>
          <xdr:row>402</xdr:row>
          <xdr:rowOff>133350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142</xdr:row>
          <xdr:rowOff>95250</xdr:rowOff>
        </xdr:from>
        <xdr:to>
          <xdr:col>23</xdr:col>
          <xdr:colOff>257175</xdr:colOff>
          <xdr:row>143</xdr:row>
          <xdr:rowOff>123825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142</xdr:row>
          <xdr:rowOff>95250</xdr:rowOff>
        </xdr:from>
        <xdr:to>
          <xdr:col>24</xdr:col>
          <xdr:colOff>257175</xdr:colOff>
          <xdr:row>143</xdr:row>
          <xdr:rowOff>123825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194</xdr:row>
          <xdr:rowOff>85725</xdr:rowOff>
        </xdr:from>
        <xdr:to>
          <xdr:col>23</xdr:col>
          <xdr:colOff>257175</xdr:colOff>
          <xdr:row>195</xdr:row>
          <xdr:rowOff>123825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194</xdr:row>
          <xdr:rowOff>85725</xdr:rowOff>
        </xdr:from>
        <xdr:to>
          <xdr:col>24</xdr:col>
          <xdr:colOff>257175</xdr:colOff>
          <xdr:row>195</xdr:row>
          <xdr:rowOff>123825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196</xdr:row>
          <xdr:rowOff>95250</xdr:rowOff>
        </xdr:from>
        <xdr:to>
          <xdr:col>23</xdr:col>
          <xdr:colOff>257175</xdr:colOff>
          <xdr:row>197</xdr:row>
          <xdr:rowOff>123825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575</xdr:row>
          <xdr:rowOff>200025</xdr:rowOff>
        </xdr:from>
        <xdr:to>
          <xdr:col>23</xdr:col>
          <xdr:colOff>257175</xdr:colOff>
          <xdr:row>577</xdr:row>
          <xdr:rowOff>19050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586</xdr:row>
          <xdr:rowOff>200025</xdr:rowOff>
        </xdr:from>
        <xdr:to>
          <xdr:col>23</xdr:col>
          <xdr:colOff>257175</xdr:colOff>
          <xdr:row>588</xdr:row>
          <xdr:rowOff>19050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132</xdr:row>
          <xdr:rowOff>95250</xdr:rowOff>
        </xdr:from>
        <xdr:to>
          <xdr:col>23</xdr:col>
          <xdr:colOff>257175</xdr:colOff>
          <xdr:row>133</xdr:row>
          <xdr:rowOff>123825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132</xdr:row>
          <xdr:rowOff>95250</xdr:rowOff>
        </xdr:from>
        <xdr:to>
          <xdr:col>24</xdr:col>
          <xdr:colOff>257175</xdr:colOff>
          <xdr:row>133</xdr:row>
          <xdr:rowOff>123825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308</xdr:row>
          <xdr:rowOff>85725</xdr:rowOff>
        </xdr:from>
        <xdr:to>
          <xdr:col>23</xdr:col>
          <xdr:colOff>257175</xdr:colOff>
          <xdr:row>309</xdr:row>
          <xdr:rowOff>123825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308</xdr:row>
          <xdr:rowOff>76200</xdr:rowOff>
        </xdr:from>
        <xdr:to>
          <xdr:col>24</xdr:col>
          <xdr:colOff>257175</xdr:colOff>
          <xdr:row>309</xdr:row>
          <xdr:rowOff>114300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344</xdr:row>
          <xdr:rowOff>190500</xdr:rowOff>
        </xdr:from>
        <xdr:to>
          <xdr:col>23</xdr:col>
          <xdr:colOff>266700</xdr:colOff>
          <xdr:row>346</xdr:row>
          <xdr:rowOff>19050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344</xdr:row>
          <xdr:rowOff>190500</xdr:rowOff>
        </xdr:from>
        <xdr:to>
          <xdr:col>24</xdr:col>
          <xdr:colOff>257175</xdr:colOff>
          <xdr:row>346</xdr:row>
          <xdr:rowOff>19050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342</xdr:row>
          <xdr:rowOff>95250</xdr:rowOff>
        </xdr:from>
        <xdr:to>
          <xdr:col>23</xdr:col>
          <xdr:colOff>266700</xdr:colOff>
          <xdr:row>343</xdr:row>
          <xdr:rowOff>123825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342</xdr:row>
          <xdr:rowOff>95250</xdr:rowOff>
        </xdr:from>
        <xdr:to>
          <xdr:col>24</xdr:col>
          <xdr:colOff>266700</xdr:colOff>
          <xdr:row>343</xdr:row>
          <xdr:rowOff>123825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348</xdr:row>
          <xdr:rowOff>95250</xdr:rowOff>
        </xdr:from>
        <xdr:to>
          <xdr:col>24</xdr:col>
          <xdr:colOff>257175</xdr:colOff>
          <xdr:row>349</xdr:row>
          <xdr:rowOff>133350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348</xdr:row>
          <xdr:rowOff>95250</xdr:rowOff>
        </xdr:from>
        <xdr:to>
          <xdr:col>25</xdr:col>
          <xdr:colOff>257175</xdr:colOff>
          <xdr:row>349</xdr:row>
          <xdr:rowOff>133350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408</xdr:row>
          <xdr:rowOff>95250</xdr:rowOff>
        </xdr:from>
        <xdr:to>
          <xdr:col>23</xdr:col>
          <xdr:colOff>257175</xdr:colOff>
          <xdr:row>409</xdr:row>
          <xdr:rowOff>123825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408</xdr:row>
          <xdr:rowOff>95250</xdr:rowOff>
        </xdr:from>
        <xdr:to>
          <xdr:col>24</xdr:col>
          <xdr:colOff>257175</xdr:colOff>
          <xdr:row>409</xdr:row>
          <xdr:rowOff>123825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436</xdr:row>
          <xdr:rowOff>200025</xdr:rowOff>
        </xdr:from>
        <xdr:to>
          <xdr:col>23</xdr:col>
          <xdr:colOff>257175</xdr:colOff>
          <xdr:row>438</xdr:row>
          <xdr:rowOff>28575</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436</xdr:row>
          <xdr:rowOff>200025</xdr:rowOff>
        </xdr:from>
        <xdr:to>
          <xdr:col>24</xdr:col>
          <xdr:colOff>257175</xdr:colOff>
          <xdr:row>438</xdr:row>
          <xdr:rowOff>28575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439</xdr:row>
          <xdr:rowOff>95250</xdr:rowOff>
        </xdr:from>
        <xdr:to>
          <xdr:col>23</xdr:col>
          <xdr:colOff>257175</xdr:colOff>
          <xdr:row>440</xdr:row>
          <xdr:rowOff>123825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439</xdr:row>
          <xdr:rowOff>95250</xdr:rowOff>
        </xdr:from>
        <xdr:to>
          <xdr:col>24</xdr:col>
          <xdr:colOff>257175</xdr:colOff>
          <xdr:row>440</xdr:row>
          <xdr:rowOff>123825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511</xdr:row>
          <xdr:rowOff>95250</xdr:rowOff>
        </xdr:from>
        <xdr:to>
          <xdr:col>23</xdr:col>
          <xdr:colOff>257175</xdr:colOff>
          <xdr:row>512</xdr:row>
          <xdr:rowOff>123825</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511</xdr:row>
          <xdr:rowOff>95250</xdr:rowOff>
        </xdr:from>
        <xdr:to>
          <xdr:col>24</xdr:col>
          <xdr:colOff>257175</xdr:colOff>
          <xdr:row>512</xdr:row>
          <xdr:rowOff>123825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511</xdr:row>
          <xdr:rowOff>95250</xdr:rowOff>
        </xdr:from>
        <xdr:to>
          <xdr:col>25</xdr:col>
          <xdr:colOff>257175</xdr:colOff>
          <xdr:row>512</xdr:row>
          <xdr:rowOff>123825</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592</xdr:row>
          <xdr:rowOff>95250</xdr:rowOff>
        </xdr:from>
        <xdr:to>
          <xdr:col>23</xdr:col>
          <xdr:colOff>257175</xdr:colOff>
          <xdr:row>593</xdr:row>
          <xdr:rowOff>123825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119</xdr:row>
          <xdr:rowOff>85725</xdr:rowOff>
        </xdr:from>
        <xdr:to>
          <xdr:col>23</xdr:col>
          <xdr:colOff>266700</xdr:colOff>
          <xdr:row>120</xdr:row>
          <xdr:rowOff>114300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119</xdr:row>
          <xdr:rowOff>85725</xdr:rowOff>
        </xdr:from>
        <xdr:to>
          <xdr:col>24</xdr:col>
          <xdr:colOff>266700</xdr:colOff>
          <xdr:row>120</xdr:row>
          <xdr:rowOff>114300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315</xdr:row>
          <xdr:rowOff>190500</xdr:rowOff>
        </xdr:from>
        <xdr:to>
          <xdr:col>23</xdr:col>
          <xdr:colOff>266700</xdr:colOff>
          <xdr:row>317</xdr:row>
          <xdr:rowOff>19050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315</xdr:row>
          <xdr:rowOff>190500</xdr:rowOff>
        </xdr:from>
        <xdr:to>
          <xdr:col>24</xdr:col>
          <xdr:colOff>266700</xdr:colOff>
          <xdr:row>317</xdr:row>
          <xdr:rowOff>19050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344</xdr:row>
          <xdr:rowOff>190500</xdr:rowOff>
        </xdr:from>
        <xdr:to>
          <xdr:col>25</xdr:col>
          <xdr:colOff>257175</xdr:colOff>
          <xdr:row>346</xdr:row>
          <xdr:rowOff>19050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364</xdr:row>
          <xdr:rowOff>190500</xdr:rowOff>
        </xdr:from>
        <xdr:to>
          <xdr:col>23</xdr:col>
          <xdr:colOff>257175</xdr:colOff>
          <xdr:row>366</xdr:row>
          <xdr:rowOff>19050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190500</xdr:rowOff>
        </xdr:from>
        <xdr:to>
          <xdr:col>4</xdr:col>
          <xdr:colOff>247650</xdr:colOff>
          <xdr:row>150</xdr:row>
          <xdr:rowOff>19050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0</xdr:rowOff>
        </xdr:from>
        <xdr:to>
          <xdr:col>4</xdr:col>
          <xdr:colOff>247650</xdr:colOff>
          <xdr:row>149</xdr:row>
          <xdr:rowOff>38100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152</xdr:row>
          <xdr:rowOff>200025</xdr:rowOff>
        </xdr:from>
        <xdr:to>
          <xdr:col>4</xdr:col>
          <xdr:colOff>247650</xdr:colOff>
          <xdr:row>154</xdr:row>
          <xdr:rowOff>28575</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158</xdr:row>
          <xdr:rowOff>200025</xdr:rowOff>
        </xdr:from>
        <xdr:to>
          <xdr:col>4</xdr:col>
          <xdr:colOff>247650</xdr:colOff>
          <xdr:row>160</xdr:row>
          <xdr:rowOff>28575</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149</xdr:row>
          <xdr:rowOff>200025</xdr:rowOff>
        </xdr:from>
        <xdr:to>
          <xdr:col>4</xdr:col>
          <xdr:colOff>247650</xdr:colOff>
          <xdr:row>151</xdr:row>
          <xdr:rowOff>28575</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586</xdr:row>
          <xdr:rowOff>200025</xdr:rowOff>
        </xdr:from>
        <xdr:to>
          <xdr:col>24</xdr:col>
          <xdr:colOff>257175</xdr:colOff>
          <xdr:row>588</xdr:row>
          <xdr:rowOff>19050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586</xdr:row>
          <xdr:rowOff>200025</xdr:rowOff>
        </xdr:from>
        <xdr:to>
          <xdr:col>25</xdr:col>
          <xdr:colOff>257175</xdr:colOff>
          <xdr:row>588</xdr:row>
          <xdr:rowOff>19050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592</xdr:row>
          <xdr:rowOff>95250</xdr:rowOff>
        </xdr:from>
        <xdr:to>
          <xdr:col>24</xdr:col>
          <xdr:colOff>257175</xdr:colOff>
          <xdr:row>593</xdr:row>
          <xdr:rowOff>123825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592</xdr:row>
          <xdr:rowOff>95250</xdr:rowOff>
        </xdr:from>
        <xdr:to>
          <xdr:col>25</xdr:col>
          <xdr:colOff>257175</xdr:colOff>
          <xdr:row>593</xdr:row>
          <xdr:rowOff>123825</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636</xdr:row>
          <xdr:rowOff>200025</xdr:rowOff>
        </xdr:from>
        <xdr:to>
          <xdr:col>23</xdr:col>
          <xdr:colOff>257175</xdr:colOff>
          <xdr:row>638</xdr:row>
          <xdr:rowOff>19050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636</xdr:row>
          <xdr:rowOff>200025</xdr:rowOff>
        </xdr:from>
        <xdr:to>
          <xdr:col>25</xdr:col>
          <xdr:colOff>257175</xdr:colOff>
          <xdr:row>638</xdr:row>
          <xdr:rowOff>19050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731</xdr:row>
          <xdr:rowOff>152400</xdr:rowOff>
        </xdr:from>
        <xdr:to>
          <xdr:col>23</xdr:col>
          <xdr:colOff>247650</xdr:colOff>
          <xdr:row>732</xdr:row>
          <xdr:rowOff>180975</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364</xdr:row>
          <xdr:rowOff>190500</xdr:rowOff>
        </xdr:from>
        <xdr:to>
          <xdr:col>24</xdr:col>
          <xdr:colOff>257175</xdr:colOff>
          <xdr:row>366</xdr:row>
          <xdr:rowOff>19050</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401</xdr:row>
          <xdr:rowOff>95250</xdr:rowOff>
        </xdr:from>
        <xdr:to>
          <xdr:col>24</xdr:col>
          <xdr:colOff>257175</xdr:colOff>
          <xdr:row>402</xdr:row>
          <xdr:rowOff>133350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401</xdr:row>
          <xdr:rowOff>95250</xdr:rowOff>
        </xdr:from>
        <xdr:to>
          <xdr:col>25</xdr:col>
          <xdr:colOff>257175</xdr:colOff>
          <xdr:row>402</xdr:row>
          <xdr:rowOff>133350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575</xdr:row>
          <xdr:rowOff>200025</xdr:rowOff>
        </xdr:from>
        <xdr:to>
          <xdr:col>24</xdr:col>
          <xdr:colOff>257175</xdr:colOff>
          <xdr:row>577</xdr:row>
          <xdr:rowOff>19050</xdr:rowOff>
        </xdr:to>
        <xdr:sp macro="" textlink="">
          <xdr:nvSpPr>
            <xdr:cNvPr id="2312" name="Check Box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354</xdr:row>
          <xdr:rowOff>190500</xdr:rowOff>
        </xdr:from>
        <xdr:to>
          <xdr:col>23</xdr:col>
          <xdr:colOff>257175</xdr:colOff>
          <xdr:row>356</xdr:row>
          <xdr:rowOff>19050</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354</xdr:row>
          <xdr:rowOff>190500</xdr:rowOff>
        </xdr:from>
        <xdr:to>
          <xdr:col>24</xdr:col>
          <xdr:colOff>257175</xdr:colOff>
          <xdr:row>356</xdr:row>
          <xdr:rowOff>19050</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381</xdr:row>
          <xdr:rowOff>66675</xdr:rowOff>
        </xdr:from>
        <xdr:to>
          <xdr:col>23</xdr:col>
          <xdr:colOff>266700</xdr:colOff>
          <xdr:row>382</xdr:row>
          <xdr:rowOff>104775</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381</xdr:row>
          <xdr:rowOff>66675</xdr:rowOff>
        </xdr:from>
        <xdr:to>
          <xdr:col>24</xdr:col>
          <xdr:colOff>266700</xdr:colOff>
          <xdr:row>382</xdr:row>
          <xdr:rowOff>104775</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144</xdr:row>
          <xdr:rowOff>95250</xdr:rowOff>
        </xdr:from>
        <xdr:to>
          <xdr:col>23</xdr:col>
          <xdr:colOff>257175</xdr:colOff>
          <xdr:row>145</xdr:row>
          <xdr:rowOff>123825</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144</xdr:row>
          <xdr:rowOff>95250</xdr:rowOff>
        </xdr:from>
        <xdr:to>
          <xdr:col>24</xdr:col>
          <xdr:colOff>257175</xdr:colOff>
          <xdr:row>145</xdr:row>
          <xdr:rowOff>123825</xdr:rowOff>
        </xdr:to>
        <xdr:sp macro="" textlink="">
          <xdr:nvSpPr>
            <xdr:cNvPr id="2332" name="Check Box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158</xdr:row>
          <xdr:rowOff>200025</xdr:rowOff>
        </xdr:from>
        <xdr:to>
          <xdr:col>4</xdr:col>
          <xdr:colOff>247650</xdr:colOff>
          <xdr:row>160</xdr:row>
          <xdr:rowOff>28575</xdr:rowOff>
        </xdr:to>
        <xdr:sp macro="" textlink="">
          <xdr:nvSpPr>
            <xdr:cNvPr id="2333" name="Check Box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157</xdr:row>
          <xdr:rowOff>200025</xdr:rowOff>
        </xdr:from>
        <xdr:to>
          <xdr:col>4</xdr:col>
          <xdr:colOff>247650</xdr:colOff>
          <xdr:row>159</xdr:row>
          <xdr:rowOff>28575</xdr:rowOff>
        </xdr:to>
        <xdr:sp macro="" textlink="">
          <xdr:nvSpPr>
            <xdr:cNvPr id="2334" name="Check Box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157</xdr:row>
          <xdr:rowOff>200025</xdr:rowOff>
        </xdr:from>
        <xdr:to>
          <xdr:col>4</xdr:col>
          <xdr:colOff>247650</xdr:colOff>
          <xdr:row>159</xdr:row>
          <xdr:rowOff>28575</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513</xdr:row>
          <xdr:rowOff>95250</xdr:rowOff>
        </xdr:from>
        <xdr:to>
          <xdr:col>23</xdr:col>
          <xdr:colOff>257175</xdr:colOff>
          <xdr:row>514</xdr:row>
          <xdr:rowOff>123825</xdr:rowOff>
        </xdr:to>
        <xdr:sp macro="" textlink="">
          <xdr:nvSpPr>
            <xdr:cNvPr id="2337" name="Check Box 289"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513</xdr:row>
          <xdr:rowOff>95250</xdr:rowOff>
        </xdr:from>
        <xdr:to>
          <xdr:col>24</xdr:col>
          <xdr:colOff>257175</xdr:colOff>
          <xdr:row>514</xdr:row>
          <xdr:rowOff>123825</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516</xdr:row>
          <xdr:rowOff>200025</xdr:rowOff>
        </xdr:from>
        <xdr:to>
          <xdr:col>4</xdr:col>
          <xdr:colOff>238125</xdr:colOff>
          <xdr:row>518</xdr:row>
          <xdr:rowOff>19050</xdr:rowOff>
        </xdr:to>
        <xdr:sp macro="" textlink="">
          <xdr:nvSpPr>
            <xdr:cNvPr id="2339" name="Check Box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517</xdr:row>
          <xdr:rowOff>200025</xdr:rowOff>
        </xdr:from>
        <xdr:to>
          <xdr:col>4</xdr:col>
          <xdr:colOff>247650</xdr:colOff>
          <xdr:row>519</xdr:row>
          <xdr:rowOff>19050</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518</xdr:row>
          <xdr:rowOff>200025</xdr:rowOff>
        </xdr:from>
        <xdr:to>
          <xdr:col>4</xdr:col>
          <xdr:colOff>247650</xdr:colOff>
          <xdr:row>520</xdr:row>
          <xdr:rowOff>19050</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519</xdr:row>
          <xdr:rowOff>200025</xdr:rowOff>
        </xdr:from>
        <xdr:to>
          <xdr:col>4</xdr:col>
          <xdr:colOff>247650</xdr:colOff>
          <xdr:row>521</xdr:row>
          <xdr:rowOff>19050</xdr:rowOff>
        </xdr:to>
        <xdr:sp macro="" textlink="">
          <xdr:nvSpPr>
            <xdr:cNvPr id="2342" name="Check Box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520</xdr:row>
          <xdr:rowOff>200025</xdr:rowOff>
        </xdr:from>
        <xdr:to>
          <xdr:col>4</xdr:col>
          <xdr:colOff>247650</xdr:colOff>
          <xdr:row>522</xdr:row>
          <xdr:rowOff>19050</xdr:rowOff>
        </xdr:to>
        <xdr:sp macro="" textlink="">
          <xdr:nvSpPr>
            <xdr:cNvPr id="2343" name="Check Box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742</xdr:row>
          <xdr:rowOff>133350</xdr:rowOff>
        </xdr:from>
        <xdr:to>
          <xdr:col>23</xdr:col>
          <xdr:colOff>257175</xdr:colOff>
          <xdr:row>743</xdr:row>
          <xdr:rowOff>161925</xdr:rowOff>
        </xdr:to>
        <xdr:sp macro="" textlink="">
          <xdr:nvSpPr>
            <xdr:cNvPr id="2350" name="Check Box 302" hidden="1">
              <a:extLst>
                <a:ext uri="{63B3BB69-23CF-44E3-9099-C40C66FF867C}">
                  <a14:compatExt spid="_x0000_s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731</xdr:row>
          <xdr:rowOff>152400</xdr:rowOff>
        </xdr:from>
        <xdr:to>
          <xdr:col>25</xdr:col>
          <xdr:colOff>247650</xdr:colOff>
          <xdr:row>732</xdr:row>
          <xdr:rowOff>180975</xdr:rowOff>
        </xdr:to>
        <xdr:sp macro="" textlink="">
          <xdr:nvSpPr>
            <xdr:cNvPr id="2351" name="Check Box 303" hidden="1">
              <a:extLst>
                <a:ext uri="{63B3BB69-23CF-44E3-9099-C40C66FF867C}">
                  <a14:compatExt spid="_x0000_s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742</xdr:row>
          <xdr:rowOff>133350</xdr:rowOff>
        </xdr:from>
        <xdr:to>
          <xdr:col>25</xdr:col>
          <xdr:colOff>257175</xdr:colOff>
          <xdr:row>743</xdr:row>
          <xdr:rowOff>161925</xdr:rowOff>
        </xdr:to>
        <xdr:sp macro="" textlink="">
          <xdr:nvSpPr>
            <xdr:cNvPr id="2352" name="Check Box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474</xdr:row>
          <xdr:rowOff>95250</xdr:rowOff>
        </xdr:from>
        <xdr:to>
          <xdr:col>23</xdr:col>
          <xdr:colOff>257175</xdr:colOff>
          <xdr:row>475</xdr:row>
          <xdr:rowOff>123825</xdr:rowOff>
        </xdr:to>
        <xdr:sp macro="" textlink="">
          <xdr:nvSpPr>
            <xdr:cNvPr id="2362" name="Check Box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474</xdr:row>
          <xdr:rowOff>95250</xdr:rowOff>
        </xdr:from>
        <xdr:to>
          <xdr:col>24</xdr:col>
          <xdr:colOff>257175</xdr:colOff>
          <xdr:row>475</xdr:row>
          <xdr:rowOff>123825</xdr:rowOff>
        </xdr:to>
        <xdr:sp macro="" textlink="">
          <xdr:nvSpPr>
            <xdr:cNvPr id="2363" name="Check Box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474</xdr:row>
          <xdr:rowOff>95250</xdr:rowOff>
        </xdr:from>
        <xdr:to>
          <xdr:col>25</xdr:col>
          <xdr:colOff>257175</xdr:colOff>
          <xdr:row>475</xdr:row>
          <xdr:rowOff>123825</xdr:rowOff>
        </xdr:to>
        <xdr:sp macro="" textlink="">
          <xdr:nvSpPr>
            <xdr:cNvPr id="2364" name="Check Box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376</xdr:row>
          <xdr:rowOff>190500</xdr:rowOff>
        </xdr:from>
        <xdr:to>
          <xdr:col>23</xdr:col>
          <xdr:colOff>257175</xdr:colOff>
          <xdr:row>378</xdr:row>
          <xdr:rowOff>19050</xdr:rowOff>
        </xdr:to>
        <xdr:sp macro="" textlink="">
          <xdr:nvSpPr>
            <xdr:cNvPr id="2376" name="Check Box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376</xdr:row>
          <xdr:rowOff>190500</xdr:rowOff>
        </xdr:from>
        <xdr:to>
          <xdr:col>24</xdr:col>
          <xdr:colOff>257175</xdr:colOff>
          <xdr:row>378</xdr:row>
          <xdr:rowOff>19050</xdr:rowOff>
        </xdr:to>
        <xdr:sp macro="" textlink="">
          <xdr:nvSpPr>
            <xdr:cNvPr id="2377" name="Check Box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386</xdr:row>
          <xdr:rowOff>190500</xdr:rowOff>
        </xdr:from>
        <xdr:to>
          <xdr:col>23</xdr:col>
          <xdr:colOff>257175</xdr:colOff>
          <xdr:row>388</xdr:row>
          <xdr:rowOff>19050</xdr:rowOff>
        </xdr:to>
        <xdr:sp macro="" textlink="">
          <xdr:nvSpPr>
            <xdr:cNvPr id="2378" name="Check Box 330" hidden="1">
              <a:extLst>
                <a:ext uri="{63B3BB69-23CF-44E3-9099-C40C66FF867C}">
                  <a14:compatExt spid="_x0000_s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386</xdr:row>
          <xdr:rowOff>190500</xdr:rowOff>
        </xdr:from>
        <xdr:to>
          <xdr:col>24</xdr:col>
          <xdr:colOff>257175</xdr:colOff>
          <xdr:row>388</xdr:row>
          <xdr:rowOff>19050</xdr:rowOff>
        </xdr:to>
        <xdr:sp macro="" textlink="">
          <xdr:nvSpPr>
            <xdr:cNvPr id="2379" name="Check Box 331" hidden="1">
              <a:extLst>
                <a:ext uri="{63B3BB69-23CF-44E3-9099-C40C66FF867C}">
                  <a14:compatExt spid="_x0000_s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389</xdr:row>
          <xdr:rowOff>190500</xdr:rowOff>
        </xdr:from>
        <xdr:to>
          <xdr:col>23</xdr:col>
          <xdr:colOff>257175</xdr:colOff>
          <xdr:row>391</xdr:row>
          <xdr:rowOff>19050</xdr:rowOff>
        </xdr:to>
        <xdr:sp macro="" textlink="">
          <xdr:nvSpPr>
            <xdr:cNvPr id="2380" name="Check Box 332"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389</xdr:row>
          <xdr:rowOff>190500</xdr:rowOff>
        </xdr:from>
        <xdr:to>
          <xdr:col>24</xdr:col>
          <xdr:colOff>257175</xdr:colOff>
          <xdr:row>391</xdr:row>
          <xdr:rowOff>19050</xdr:rowOff>
        </xdr:to>
        <xdr:sp macro="" textlink="">
          <xdr:nvSpPr>
            <xdr:cNvPr id="2381" name="Check Box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547</xdr:row>
          <xdr:rowOff>200025</xdr:rowOff>
        </xdr:from>
        <xdr:to>
          <xdr:col>23</xdr:col>
          <xdr:colOff>257175</xdr:colOff>
          <xdr:row>549</xdr:row>
          <xdr:rowOff>19050</xdr:rowOff>
        </xdr:to>
        <xdr:sp macro="" textlink="">
          <xdr:nvSpPr>
            <xdr:cNvPr id="2403" name="Check Box 355"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547</xdr:row>
          <xdr:rowOff>200025</xdr:rowOff>
        </xdr:from>
        <xdr:to>
          <xdr:col>24</xdr:col>
          <xdr:colOff>257175</xdr:colOff>
          <xdr:row>549</xdr:row>
          <xdr:rowOff>19050</xdr:rowOff>
        </xdr:to>
        <xdr:sp macro="" textlink="">
          <xdr:nvSpPr>
            <xdr:cNvPr id="2404" name="Check Box 356"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124</xdr:row>
          <xdr:rowOff>95250</xdr:rowOff>
        </xdr:from>
        <xdr:to>
          <xdr:col>23</xdr:col>
          <xdr:colOff>266700</xdr:colOff>
          <xdr:row>125</xdr:row>
          <xdr:rowOff>123825</xdr:rowOff>
        </xdr:to>
        <xdr:sp macro="" textlink="">
          <xdr:nvSpPr>
            <xdr:cNvPr id="2410" name="Check Box 362" hidden="1">
              <a:extLst>
                <a:ext uri="{63B3BB69-23CF-44E3-9099-C40C66FF867C}">
                  <a14:compatExt spid="_x0000_s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124</xdr:row>
          <xdr:rowOff>95250</xdr:rowOff>
        </xdr:from>
        <xdr:to>
          <xdr:col>24</xdr:col>
          <xdr:colOff>266700</xdr:colOff>
          <xdr:row>125</xdr:row>
          <xdr:rowOff>123825</xdr:rowOff>
        </xdr:to>
        <xdr:sp macro="" textlink="">
          <xdr:nvSpPr>
            <xdr:cNvPr id="2411" name="Check Box 363" hidden="1">
              <a:extLst>
                <a:ext uri="{63B3BB69-23CF-44E3-9099-C40C66FF867C}">
                  <a14:compatExt spid="_x0000_s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124</xdr:row>
          <xdr:rowOff>95250</xdr:rowOff>
        </xdr:from>
        <xdr:to>
          <xdr:col>25</xdr:col>
          <xdr:colOff>266700</xdr:colOff>
          <xdr:row>125</xdr:row>
          <xdr:rowOff>123825</xdr:rowOff>
        </xdr:to>
        <xdr:sp macro="" textlink="">
          <xdr:nvSpPr>
            <xdr:cNvPr id="2412" name="Check Box 364" hidden="1">
              <a:extLst>
                <a:ext uri="{63B3BB69-23CF-44E3-9099-C40C66FF867C}">
                  <a14:compatExt spid="_x0000_s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253</xdr:row>
          <xdr:rowOff>0</xdr:rowOff>
        </xdr:from>
        <xdr:to>
          <xdr:col>4</xdr:col>
          <xdr:colOff>257175</xdr:colOff>
          <xdr:row>254</xdr:row>
          <xdr:rowOff>0</xdr:rowOff>
        </xdr:to>
        <xdr:sp macro="" textlink="">
          <xdr:nvSpPr>
            <xdr:cNvPr id="2422" name="Check Box 374" hidden="1">
              <a:extLst>
                <a:ext uri="{63B3BB69-23CF-44E3-9099-C40C66FF867C}">
                  <a14:compatExt spid="_x0000_s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254</xdr:row>
          <xdr:rowOff>0</xdr:rowOff>
        </xdr:from>
        <xdr:to>
          <xdr:col>4</xdr:col>
          <xdr:colOff>257175</xdr:colOff>
          <xdr:row>255</xdr:row>
          <xdr:rowOff>0</xdr:rowOff>
        </xdr:to>
        <xdr:sp macro="" textlink="">
          <xdr:nvSpPr>
            <xdr:cNvPr id="2423" name="Check Box 375" hidden="1">
              <a:extLst>
                <a:ext uri="{63B3BB69-23CF-44E3-9099-C40C66FF867C}">
                  <a14:compatExt spid="_x0000_s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255</xdr:row>
          <xdr:rowOff>0</xdr:rowOff>
        </xdr:from>
        <xdr:to>
          <xdr:col>4</xdr:col>
          <xdr:colOff>257175</xdr:colOff>
          <xdr:row>256</xdr:row>
          <xdr:rowOff>0</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253</xdr:row>
          <xdr:rowOff>0</xdr:rowOff>
        </xdr:from>
        <xdr:to>
          <xdr:col>9</xdr:col>
          <xdr:colOff>257175</xdr:colOff>
          <xdr:row>254</xdr:row>
          <xdr:rowOff>0</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253</xdr:row>
          <xdr:rowOff>0</xdr:rowOff>
        </xdr:from>
        <xdr:to>
          <xdr:col>13</xdr:col>
          <xdr:colOff>257175</xdr:colOff>
          <xdr:row>254</xdr:row>
          <xdr:rowOff>0</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254</xdr:row>
          <xdr:rowOff>0</xdr:rowOff>
        </xdr:from>
        <xdr:to>
          <xdr:col>10</xdr:col>
          <xdr:colOff>257175</xdr:colOff>
          <xdr:row>255</xdr:row>
          <xdr:rowOff>0</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254</xdr:row>
          <xdr:rowOff>0</xdr:rowOff>
        </xdr:from>
        <xdr:to>
          <xdr:col>19</xdr:col>
          <xdr:colOff>257175</xdr:colOff>
          <xdr:row>255</xdr:row>
          <xdr:rowOff>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258</xdr:row>
          <xdr:rowOff>0</xdr:rowOff>
        </xdr:from>
        <xdr:to>
          <xdr:col>4</xdr:col>
          <xdr:colOff>257175</xdr:colOff>
          <xdr:row>259</xdr:row>
          <xdr:rowOff>0</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258</xdr:row>
          <xdr:rowOff>0</xdr:rowOff>
        </xdr:from>
        <xdr:to>
          <xdr:col>12</xdr:col>
          <xdr:colOff>266700</xdr:colOff>
          <xdr:row>259</xdr:row>
          <xdr:rowOff>0</xdr:rowOff>
        </xdr:to>
        <xdr:sp macro="" textlink="">
          <xdr:nvSpPr>
            <xdr:cNvPr id="2431" name="Check Box 383" hidden="1">
              <a:extLst>
                <a:ext uri="{63B3BB69-23CF-44E3-9099-C40C66FF867C}">
                  <a14:compatExt spid="_x0000_s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256</xdr:row>
          <xdr:rowOff>0</xdr:rowOff>
        </xdr:from>
        <xdr:to>
          <xdr:col>15</xdr:col>
          <xdr:colOff>257175</xdr:colOff>
          <xdr:row>257</xdr:row>
          <xdr:rowOff>0</xdr:rowOff>
        </xdr:to>
        <xdr:sp macro="" textlink="">
          <xdr:nvSpPr>
            <xdr:cNvPr id="2432" name="Check Box 384" hidden="1">
              <a:extLst>
                <a:ext uri="{63B3BB69-23CF-44E3-9099-C40C66FF867C}">
                  <a14:compatExt spid="_x0000_s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255</xdr:row>
          <xdr:rowOff>0</xdr:rowOff>
        </xdr:from>
        <xdr:to>
          <xdr:col>13</xdr:col>
          <xdr:colOff>257175</xdr:colOff>
          <xdr:row>256</xdr:row>
          <xdr:rowOff>0</xdr:rowOff>
        </xdr:to>
        <xdr:sp macro="" textlink="">
          <xdr:nvSpPr>
            <xdr:cNvPr id="2433" name="Check Box 385" hidden="1">
              <a:extLst>
                <a:ext uri="{63B3BB69-23CF-44E3-9099-C40C66FF867C}">
                  <a14:compatExt spid="_x0000_s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259</xdr:row>
          <xdr:rowOff>0</xdr:rowOff>
        </xdr:from>
        <xdr:to>
          <xdr:col>4</xdr:col>
          <xdr:colOff>257175</xdr:colOff>
          <xdr:row>260</xdr:row>
          <xdr:rowOff>0</xdr:rowOff>
        </xdr:to>
        <xdr:sp macro="" textlink="">
          <xdr:nvSpPr>
            <xdr:cNvPr id="2434" name="Check Box 386" hidden="1">
              <a:extLst>
                <a:ext uri="{63B3BB69-23CF-44E3-9099-C40C66FF867C}">
                  <a14:compatExt spid="_x0000_s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134</xdr:row>
          <xdr:rowOff>95250</xdr:rowOff>
        </xdr:from>
        <xdr:to>
          <xdr:col>23</xdr:col>
          <xdr:colOff>257175</xdr:colOff>
          <xdr:row>135</xdr:row>
          <xdr:rowOff>123825</xdr:rowOff>
        </xdr:to>
        <xdr:sp macro="" textlink="">
          <xdr:nvSpPr>
            <xdr:cNvPr id="2444" name="Check Box 396" hidden="1">
              <a:extLst>
                <a:ext uri="{63B3BB69-23CF-44E3-9099-C40C66FF867C}">
                  <a14:compatExt spid="_x0000_s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134</xdr:row>
          <xdr:rowOff>95250</xdr:rowOff>
        </xdr:from>
        <xdr:to>
          <xdr:col>24</xdr:col>
          <xdr:colOff>257175</xdr:colOff>
          <xdr:row>135</xdr:row>
          <xdr:rowOff>123825</xdr:rowOff>
        </xdr:to>
        <xdr:sp macro="" textlink="">
          <xdr:nvSpPr>
            <xdr:cNvPr id="2445" name="Check Box 397" hidden="1">
              <a:extLst>
                <a:ext uri="{63B3BB69-23CF-44E3-9099-C40C66FF867C}">
                  <a14:compatExt spid="_x0000_s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136</xdr:row>
          <xdr:rowOff>200025</xdr:rowOff>
        </xdr:from>
        <xdr:to>
          <xdr:col>23</xdr:col>
          <xdr:colOff>266700</xdr:colOff>
          <xdr:row>138</xdr:row>
          <xdr:rowOff>19050</xdr:rowOff>
        </xdr:to>
        <xdr:sp macro="" textlink="">
          <xdr:nvSpPr>
            <xdr:cNvPr id="2446" name="Check Box 398" hidden="1">
              <a:extLst>
                <a:ext uri="{63B3BB69-23CF-44E3-9099-C40C66FF867C}">
                  <a14:compatExt spid="_x0000_s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136</xdr:row>
          <xdr:rowOff>200025</xdr:rowOff>
        </xdr:from>
        <xdr:to>
          <xdr:col>24</xdr:col>
          <xdr:colOff>266700</xdr:colOff>
          <xdr:row>138</xdr:row>
          <xdr:rowOff>19050</xdr:rowOff>
        </xdr:to>
        <xdr:sp macro="" textlink="">
          <xdr:nvSpPr>
            <xdr:cNvPr id="2447" name="Check Box 399" hidden="1">
              <a:extLst>
                <a:ext uri="{63B3BB69-23CF-44E3-9099-C40C66FF867C}">
                  <a14:compatExt spid="_x0000_s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260</xdr:row>
          <xdr:rowOff>0</xdr:rowOff>
        </xdr:from>
        <xdr:to>
          <xdr:col>4</xdr:col>
          <xdr:colOff>257175</xdr:colOff>
          <xdr:row>261</xdr:row>
          <xdr:rowOff>0</xdr:rowOff>
        </xdr:to>
        <xdr:sp macro="" textlink="">
          <xdr:nvSpPr>
            <xdr:cNvPr id="2448" name="Check Box 400" hidden="1">
              <a:extLst>
                <a:ext uri="{63B3BB69-23CF-44E3-9099-C40C66FF867C}">
                  <a14:compatExt spid="_x0000_s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276</xdr:row>
          <xdr:rowOff>85725</xdr:rowOff>
        </xdr:from>
        <xdr:to>
          <xdr:col>23</xdr:col>
          <xdr:colOff>257175</xdr:colOff>
          <xdr:row>277</xdr:row>
          <xdr:rowOff>123825</xdr:rowOff>
        </xdr:to>
        <xdr:sp macro="" textlink="">
          <xdr:nvSpPr>
            <xdr:cNvPr id="2457" name="Check Box 409" hidden="1">
              <a:extLst>
                <a:ext uri="{63B3BB69-23CF-44E3-9099-C40C66FF867C}">
                  <a14:compatExt spid="_x0000_s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276</xdr:row>
          <xdr:rowOff>76200</xdr:rowOff>
        </xdr:from>
        <xdr:to>
          <xdr:col>24</xdr:col>
          <xdr:colOff>257175</xdr:colOff>
          <xdr:row>277</xdr:row>
          <xdr:rowOff>114300</xdr:rowOff>
        </xdr:to>
        <xdr:sp macro="" textlink="">
          <xdr:nvSpPr>
            <xdr:cNvPr id="2458" name="Check Box 410" hidden="1">
              <a:extLst>
                <a:ext uri="{63B3BB69-23CF-44E3-9099-C40C66FF867C}">
                  <a14:compatExt spid="_x0000_s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276</xdr:row>
          <xdr:rowOff>76200</xdr:rowOff>
        </xdr:from>
        <xdr:to>
          <xdr:col>25</xdr:col>
          <xdr:colOff>257175</xdr:colOff>
          <xdr:row>277</xdr:row>
          <xdr:rowOff>114300</xdr:rowOff>
        </xdr:to>
        <xdr:sp macro="" textlink="">
          <xdr:nvSpPr>
            <xdr:cNvPr id="2459" name="Check Box 411" hidden="1">
              <a:extLst>
                <a:ext uri="{63B3BB69-23CF-44E3-9099-C40C66FF867C}">
                  <a14:compatExt spid="_x0000_s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289</xdr:row>
          <xdr:rowOff>85725</xdr:rowOff>
        </xdr:from>
        <xdr:to>
          <xdr:col>23</xdr:col>
          <xdr:colOff>257175</xdr:colOff>
          <xdr:row>290</xdr:row>
          <xdr:rowOff>123825</xdr:rowOff>
        </xdr:to>
        <xdr:sp macro="" textlink="">
          <xdr:nvSpPr>
            <xdr:cNvPr id="2460" name="Check Box 412" hidden="1">
              <a:extLst>
                <a:ext uri="{63B3BB69-23CF-44E3-9099-C40C66FF867C}">
                  <a14:compatExt spid="_x0000_s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289</xdr:row>
          <xdr:rowOff>85725</xdr:rowOff>
        </xdr:from>
        <xdr:to>
          <xdr:col>24</xdr:col>
          <xdr:colOff>257175</xdr:colOff>
          <xdr:row>290</xdr:row>
          <xdr:rowOff>123825</xdr:rowOff>
        </xdr:to>
        <xdr:sp macro="" textlink="">
          <xdr:nvSpPr>
            <xdr:cNvPr id="2461" name="Check Box 413" hidden="1">
              <a:extLst>
                <a:ext uri="{63B3BB69-23CF-44E3-9099-C40C66FF867C}">
                  <a14:compatExt spid="_x0000_s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292</xdr:row>
          <xdr:rowOff>85725</xdr:rowOff>
        </xdr:from>
        <xdr:to>
          <xdr:col>23</xdr:col>
          <xdr:colOff>257175</xdr:colOff>
          <xdr:row>293</xdr:row>
          <xdr:rowOff>123825</xdr:rowOff>
        </xdr:to>
        <xdr:sp macro="" textlink="">
          <xdr:nvSpPr>
            <xdr:cNvPr id="2462" name="Check Box 414" hidden="1">
              <a:extLst>
                <a:ext uri="{63B3BB69-23CF-44E3-9099-C40C66FF867C}">
                  <a14:compatExt spid="_x0000_s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292</xdr:row>
          <xdr:rowOff>76200</xdr:rowOff>
        </xdr:from>
        <xdr:to>
          <xdr:col>24</xdr:col>
          <xdr:colOff>257175</xdr:colOff>
          <xdr:row>293</xdr:row>
          <xdr:rowOff>114300</xdr:rowOff>
        </xdr:to>
        <xdr:sp macro="" textlink="">
          <xdr:nvSpPr>
            <xdr:cNvPr id="2463" name="Check Box 415" hidden="1">
              <a:extLst>
                <a:ext uri="{63B3BB69-23CF-44E3-9099-C40C66FF867C}">
                  <a14:compatExt spid="_x0000_s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246</xdr:row>
          <xdr:rowOff>180975</xdr:rowOff>
        </xdr:from>
        <xdr:to>
          <xdr:col>23</xdr:col>
          <xdr:colOff>257175</xdr:colOff>
          <xdr:row>248</xdr:row>
          <xdr:rowOff>9525</xdr:rowOff>
        </xdr:to>
        <xdr:sp macro="" textlink="">
          <xdr:nvSpPr>
            <xdr:cNvPr id="2469" name="Check Box 421" hidden="1">
              <a:extLst>
                <a:ext uri="{63B3BB69-23CF-44E3-9099-C40C66FF867C}">
                  <a14:compatExt spid="_x0000_s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246</xdr:row>
          <xdr:rowOff>180975</xdr:rowOff>
        </xdr:from>
        <xdr:to>
          <xdr:col>24</xdr:col>
          <xdr:colOff>257175</xdr:colOff>
          <xdr:row>248</xdr:row>
          <xdr:rowOff>9525</xdr:rowOff>
        </xdr:to>
        <xdr:sp macro="" textlink="">
          <xdr:nvSpPr>
            <xdr:cNvPr id="2470" name="Check Box 422" hidden="1">
              <a:extLst>
                <a:ext uri="{63B3BB69-23CF-44E3-9099-C40C66FF867C}">
                  <a14:compatExt spid="_x0000_s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301</xdr:row>
          <xdr:rowOff>85725</xdr:rowOff>
        </xdr:from>
        <xdr:to>
          <xdr:col>23</xdr:col>
          <xdr:colOff>257175</xdr:colOff>
          <xdr:row>302</xdr:row>
          <xdr:rowOff>123825</xdr:rowOff>
        </xdr:to>
        <xdr:sp macro="" textlink="">
          <xdr:nvSpPr>
            <xdr:cNvPr id="2471" name="Check Box 423" hidden="1">
              <a:extLst>
                <a:ext uri="{63B3BB69-23CF-44E3-9099-C40C66FF867C}">
                  <a14:compatExt spid="_x0000_s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301</xdr:row>
          <xdr:rowOff>76200</xdr:rowOff>
        </xdr:from>
        <xdr:to>
          <xdr:col>24</xdr:col>
          <xdr:colOff>257175</xdr:colOff>
          <xdr:row>302</xdr:row>
          <xdr:rowOff>114300</xdr:rowOff>
        </xdr:to>
        <xdr:sp macro="" textlink="">
          <xdr:nvSpPr>
            <xdr:cNvPr id="2472" name="Check Box 424" hidden="1">
              <a:extLst>
                <a:ext uri="{63B3BB69-23CF-44E3-9099-C40C66FF867C}">
                  <a14:compatExt spid="_x0000_s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312</xdr:row>
          <xdr:rowOff>66675</xdr:rowOff>
        </xdr:from>
        <xdr:to>
          <xdr:col>23</xdr:col>
          <xdr:colOff>266700</xdr:colOff>
          <xdr:row>313</xdr:row>
          <xdr:rowOff>104775</xdr:rowOff>
        </xdr:to>
        <xdr:sp macro="" textlink="">
          <xdr:nvSpPr>
            <xdr:cNvPr id="2473" name="Check Box 425" hidden="1">
              <a:extLst>
                <a:ext uri="{63B3BB69-23CF-44E3-9099-C40C66FF867C}">
                  <a14:compatExt spid="_x0000_s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312</xdr:row>
          <xdr:rowOff>66675</xdr:rowOff>
        </xdr:from>
        <xdr:to>
          <xdr:col>24</xdr:col>
          <xdr:colOff>266700</xdr:colOff>
          <xdr:row>313</xdr:row>
          <xdr:rowOff>104775</xdr:rowOff>
        </xdr:to>
        <xdr:sp macro="" textlink="">
          <xdr:nvSpPr>
            <xdr:cNvPr id="2474" name="Check Box 426" hidden="1">
              <a:extLst>
                <a:ext uri="{63B3BB69-23CF-44E3-9099-C40C66FF867C}">
                  <a14:compatExt spid="_x0000_s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312</xdr:row>
          <xdr:rowOff>66675</xdr:rowOff>
        </xdr:from>
        <xdr:to>
          <xdr:col>25</xdr:col>
          <xdr:colOff>266700</xdr:colOff>
          <xdr:row>313</xdr:row>
          <xdr:rowOff>104775</xdr:rowOff>
        </xdr:to>
        <xdr:sp macro="" textlink="">
          <xdr:nvSpPr>
            <xdr:cNvPr id="2475" name="Check Box 427" hidden="1">
              <a:extLst>
                <a:ext uri="{63B3BB69-23CF-44E3-9099-C40C66FF867C}">
                  <a14:compatExt spid="_x0000_s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315</xdr:row>
          <xdr:rowOff>190500</xdr:rowOff>
        </xdr:from>
        <xdr:to>
          <xdr:col>23</xdr:col>
          <xdr:colOff>266700</xdr:colOff>
          <xdr:row>317</xdr:row>
          <xdr:rowOff>19050</xdr:rowOff>
        </xdr:to>
        <xdr:sp macro="" textlink="">
          <xdr:nvSpPr>
            <xdr:cNvPr id="2478" name="Check Box 430" hidden="1">
              <a:extLst>
                <a:ext uri="{63B3BB69-23CF-44E3-9099-C40C66FF867C}">
                  <a14:compatExt spid="_x0000_s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315</xdr:row>
          <xdr:rowOff>190500</xdr:rowOff>
        </xdr:from>
        <xdr:to>
          <xdr:col>24</xdr:col>
          <xdr:colOff>266700</xdr:colOff>
          <xdr:row>317</xdr:row>
          <xdr:rowOff>19050</xdr:rowOff>
        </xdr:to>
        <xdr:sp macro="" textlink="">
          <xdr:nvSpPr>
            <xdr:cNvPr id="2479" name="Check Box 431" hidden="1">
              <a:extLst>
                <a:ext uri="{63B3BB69-23CF-44E3-9099-C40C66FF867C}">
                  <a14:compatExt spid="_x0000_s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324</xdr:row>
          <xdr:rowOff>85725</xdr:rowOff>
        </xdr:from>
        <xdr:to>
          <xdr:col>23</xdr:col>
          <xdr:colOff>257175</xdr:colOff>
          <xdr:row>325</xdr:row>
          <xdr:rowOff>123825</xdr:rowOff>
        </xdr:to>
        <xdr:sp macro="" textlink="">
          <xdr:nvSpPr>
            <xdr:cNvPr id="2484" name="Check Box 436" hidden="1">
              <a:extLst>
                <a:ext uri="{63B3BB69-23CF-44E3-9099-C40C66FF867C}">
                  <a14:compatExt spid="_x0000_s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324</xdr:row>
          <xdr:rowOff>76200</xdr:rowOff>
        </xdr:from>
        <xdr:to>
          <xdr:col>24</xdr:col>
          <xdr:colOff>257175</xdr:colOff>
          <xdr:row>325</xdr:row>
          <xdr:rowOff>114300</xdr:rowOff>
        </xdr:to>
        <xdr:sp macro="" textlink="">
          <xdr:nvSpPr>
            <xdr:cNvPr id="2485" name="Check Box 437" hidden="1">
              <a:extLst>
                <a:ext uri="{63B3BB69-23CF-44E3-9099-C40C66FF867C}">
                  <a14:compatExt spid="_x0000_s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339</xdr:row>
          <xdr:rowOff>190500</xdr:rowOff>
        </xdr:from>
        <xdr:to>
          <xdr:col>23</xdr:col>
          <xdr:colOff>266700</xdr:colOff>
          <xdr:row>341</xdr:row>
          <xdr:rowOff>19050</xdr:rowOff>
        </xdr:to>
        <xdr:sp macro="" textlink="">
          <xdr:nvSpPr>
            <xdr:cNvPr id="2489" name="Check Box 441"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339</xdr:row>
          <xdr:rowOff>190500</xdr:rowOff>
        </xdr:from>
        <xdr:to>
          <xdr:col>24</xdr:col>
          <xdr:colOff>257175</xdr:colOff>
          <xdr:row>341</xdr:row>
          <xdr:rowOff>19050</xdr:rowOff>
        </xdr:to>
        <xdr:sp macro="" textlink="">
          <xdr:nvSpPr>
            <xdr:cNvPr id="2490" name="Check Box 442"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339</xdr:row>
          <xdr:rowOff>190500</xdr:rowOff>
        </xdr:from>
        <xdr:to>
          <xdr:col>25</xdr:col>
          <xdr:colOff>257175</xdr:colOff>
          <xdr:row>341</xdr:row>
          <xdr:rowOff>19050</xdr:rowOff>
        </xdr:to>
        <xdr:sp macro="" textlink="">
          <xdr:nvSpPr>
            <xdr:cNvPr id="2491" name="Check Box 443" hidden="1">
              <a:extLst>
                <a:ext uri="{63B3BB69-23CF-44E3-9099-C40C66FF867C}">
                  <a14:compatExt spid="_x0000_s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332</xdr:row>
          <xdr:rowOff>95250</xdr:rowOff>
        </xdr:from>
        <xdr:to>
          <xdr:col>23</xdr:col>
          <xdr:colOff>257175</xdr:colOff>
          <xdr:row>333</xdr:row>
          <xdr:rowOff>133350</xdr:rowOff>
        </xdr:to>
        <xdr:sp macro="" textlink="">
          <xdr:nvSpPr>
            <xdr:cNvPr id="2492" name="Check Box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332</xdr:row>
          <xdr:rowOff>95250</xdr:rowOff>
        </xdr:from>
        <xdr:to>
          <xdr:col>24</xdr:col>
          <xdr:colOff>257175</xdr:colOff>
          <xdr:row>333</xdr:row>
          <xdr:rowOff>133350</xdr:rowOff>
        </xdr:to>
        <xdr:sp macro="" textlink="">
          <xdr:nvSpPr>
            <xdr:cNvPr id="2493" name="Check Box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332</xdr:row>
          <xdr:rowOff>95250</xdr:rowOff>
        </xdr:from>
        <xdr:to>
          <xdr:col>25</xdr:col>
          <xdr:colOff>257175</xdr:colOff>
          <xdr:row>333</xdr:row>
          <xdr:rowOff>133350</xdr:rowOff>
        </xdr:to>
        <xdr:sp macro="" textlink="">
          <xdr:nvSpPr>
            <xdr:cNvPr id="2494" name="Check Box 446"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392</xdr:row>
          <xdr:rowOff>190500</xdr:rowOff>
        </xdr:from>
        <xdr:to>
          <xdr:col>23</xdr:col>
          <xdr:colOff>257175</xdr:colOff>
          <xdr:row>394</xdr:row>
          <xdr:rowOff>19050</xdr:rowOff>
        </xdr:to>
        <xdr:sp macro="" textlink="">
          <xdr:nvSpPr>
            <xdr:cNvPr id="2497" name="Check Box 449" hidden="1">
              <a:extLst>
                <a:ext uri="{63B3BB69-23CF-44E3-9099-C40C66FF867C}">
                  <a14:compatExt spid="_x0000_s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392</xdr:row>
          <xdr:rowOff>190500</xdr:rowOff>
        </xdr:from>
        <xdr:to>
          <xdr:col>24</xdr:col>
          <xdr:colOff>257175</xdr:colOff>
          <xdr:row>394</xdr:row>
          <xdr:rowOff>19050</xdr:rowOff>
        </xdr:to>
        <xdr:sp macro="" textlink="">
          <xdr:nvSpPr>
            <xdr:cNvPr id="2498" name="Check Box 450" hidden="1">
              <a:extLst>
                <a:ext uri="{63B3BB69-23CF-44E3-9099-C40C66FF867C}">
                  <a14:compatExt spid="_x0000_s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396</xdr:row>
          <xdr:rowOff>66675</xdr:rowOff>
        </xdr:from>
        <xdr:to>
          <xdr:col>23</xdr:col>
          <xdr:colOff>266700</xdr:colOff>
          <xdr:row>397</xdr:row>
          <xdr:rowOff>104775</xdr:rowOff>
        </xdr:to>
        <xdr:sp macro="" textlink="">
          <xdr:nvSpPr>
            <xdr:cNvPr id="2499" name="Check Box 451" hidden="1">
              <a:extLst>
                <a:ext uri="{63B3BB69-23CF-44E3-9099-C40C66FF867C}">
                  <a14:compatExt spid="_x0000_s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396</xdr:row>
          <xdr:rowOff>66675</xdr:rowOff>
        </xdr:from>
        <xdr:to>
          <xdr:col>24</xdr:col>
          <xdr:colOff>266700</xdr:colOff>
          <xdr:row>397</xdr:row>
          <xdr:rowOff>104775</xdr:rowOff>
        </xdr:to>
        <xdr:sp macro="" textlink="">
          <xdr:nvSpPr>
            <xdr:cNvPr id="2500" name="Check Box 452" hidden="1">
              <a:extLst>
                <a:ext uri="{63B3BB69-23CF-44E3-9099-C40C66FF867C}">
                  <a14:compatExt spid="_x0000_s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396</xdr:row>
          <xdr:rowOff>66675</xdr:rowOff>
        </xdr:from>
        <xdr:to>
          <xdr:col>25</xdr:col>
          <xdr:colOff>266700</xdr:colOff>
          <xdr:row>397</xdr:row>
          <xdr:rowOff>104775</xdr:rowOff>
        </xdr:to>
        <xdr:sp macro="" textlink="">
          <xdr:nvSpPr>
            <xdr:cNvPr id="2501" name="Check Box 453" hidden="1">
              <a:extLst>
                <a:ext uri="{63B3BB69-23CF-44E3-9099-C40C66FF867C}">
                  <a14:compatExt spid="_x0000_s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405</xdr:row>
          <xdr:rowOff>190500</xdr:rowOff>
        </xdr:from>
        <xdr:to>
          <xdr:col>23</xdr:col>
          <xdr:colOff>257175</xdr:colOff>
          <xdr:row>407</xdr:row>
          <xdr:rowOff>19050</xdr:rowOff>
        </xdr:to>
        <xdr:sp macro="" textlink="">
          <xdr:nvSpPr>
            <xdr:cNvPr id="2502" name="Check Box 454" hidden="1">
              <a:extLst>
                <a:ext uri="{63B3BB69-23CF-44E3-9099-C40C66FF867C}">
                  <a14:compatExt spid="_x0000_s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405</xdr:row>
          <xdr:rowOff>190500</xdr:rowOff>
        </xdr:from>
        <xdr:to>
          <xdr:col>24</xdr:col>
          <xdr:colOff>257175</xdr:colOff>
          <xdr:row>407</xdr:row>
          <xdr:rowOff>19050</xdr:rowOff>
        </xdr:to>
        <xdr:sp macro="" textlink="">
          <xdr:nvSpPr>
            <xdr:cNvPr id="2503" name="Check Box 455" hidden="1">
              <a:extLst>
                <a:ext uri="{63B3BB69-23CF-44E3-9099-C40C66FF867C}">
                  <a14:compatExt spid="_x0000_s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405</xdr:row>
          <xdr:rowOff>190500</xdr:rowOff>
        </xdr:from>
        <xdr:to>
          <xdr:col>25</xdr:col>
          <xdr:colOff>257175</xdr:colOff>
          <xdr:row>407</xdr:row>
          <xdr:rowOff>19050</xdr:rowOff>
        </xdr:to>
        <xdr:sp macro="" textlink="">
          <xdr:nvSpPr>
            <xdr:cNvPr id="2504" name="Check Box 456" hidden="1">
              <a:extLst>
                <a:ext uri="{63B3BB69-23CF-44E3-9099-C40C66FF867C}">
                  <a14:compatExt spid="_x0000_s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154</xdr:row>
          <xdr:rowOff>200025</xdr:rowOff>
        </xdr:from>
        <xdr:to>
          <xdr:col>4</xdr:col>
          <xdr:colOff>247650</xdr:colOff>
          <xdr:row>156</xdr:row>
          <xdr:rowOff>28575</xdr:rowOff>
        </xdr:to>
        <xdr:sp macro="" textlink="">
          <xdr:nvSpPr>
            <xdr:cNvPr id="2506" name="Check Box 458" hidden="1">
              <a:extLst>
                <a:ext uri="{63B3BB69-23CF-44E3-9099-C40C66FF867C}">
                  <a14:compatExt spid="_x0000_s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156</xdr:row>
          <xdr:rowOff>200025</xdr:rowOff>
        </xdr:from>
        <xdr:to>
          <xdr:col>4</xdr:col>
          <xdr:colOff>247650</xdr:colOff>
          <xdr:row>158</xdr:row>
          <xdr:rowOff>28575</xdr:rowOff>
        </xdr:to>
        <xdr:sp macro="" textlink="">
          <xdr:nvSpPr>
            <xdr:cNvPr id="2508" name="Check Box 460" hidden="1">
              <a:extLst>
                <a:ext uri="{63B3BB69-23CF-44E3-9099-C40C66FF867C}">
                  <a14:compatExt spid="_x0000_s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159</xdr:row>
          <xdr:rowOff>200025</xdr:rowOff>
        </xdr:from>
        <xdr:to>
          <xdr:col>4</xdr:col>
          <xdr:colOff>247650</xdr:colOff>
          <xdr:row>161</xdr:row>
          <xdr:rowOff>28575</xdr:rowOff>
        </xdr:to>
        <xdr:sp macro="" textlink="">
          <xdr:nvSpPr>
            <xdr:cNvPr id="2509" name="Check Box 461" hidden="1">
              <a:extLst>
                <a:ext uri="{63B3BB69-23CF-44E3-9099-C40C66FF867C}">
                  <a14:compatExt spid="_x0000_s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159</xdr:row>
          <xdr:rowOff>200025</xdr:rowOff>
        </xdr:from>
        <xdr:to>
          <xdr:col>4</xdr:col>
          <xdr:colOff>247650</xdr:colOff>
          <xdr:row>161</xdr:row>
          <xdr:rowOff>28575</xdr:rowOff>
        </xdr:to>
        <xdr:sp macro="" textlink="">
          <xdr:nvSpPr>
            <xdr:cNvPr id="2510" name="Check Box 462" hidden="1">
              <a:extLst>
                <a:ext uri="{63B3BB69-23CF-44E3-9099-C40C66FF867C}">
                  <a14:compatExt spid="_x0000_s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163</xdr:row>
          <xdr:rowOff>0</xdr:rowOff>
        </xdr:from>
        <xdr:to>
          <xdr:col>4</xdr:col>
          <xdr:colOff>257175</xdr:colOff>
          <xdr:row>164</xdr:row>
          <xdr:rowOff>0</xdr:rowOff>
        </xdr:to>
        <xdr:sp macro="" textlink="">
          <xdr:nvSpPr>
            <xdr:cNvPr id="2511" name="Check Box 463" hidden="1">
              <a:extLst>
                <a:ext uri="{63B3BB69-23CF-44E3-9099-C40C66FF867C}">
                  <a14:compatExt spid="_x0000_s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164</xdr:row>
          <xdr:rowOff>0</xdr:rowOff>
        </xdr:from>
        <xdr:to>
          <xdr:col>4</xdr:col>
          <xdr:colOff>257175</xdr:colOff>
          <xdr:row>165</xdr:row>
          <xdr:rowOff>0</xdr:rowOff>
        </xdr:to>
        <xdr:sp macro="" textlink="">
          <xdr:nvSpPr>
            <xdr:cNvPr id="2512" name="Check Box 464" hidden="1">
              <a:extLst>
                <a:ext uri="{63B3BB69-23CF-44E3-9099-C40C66FF867C}">
                  <a14:compatExt spid="_x0000_s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163</xdr:row>
          <xdr:rowOff>0</xdr:rowOff>
        </xdr:from>
        <xdr:to>
          <xdr:col>9</xdr:col>
          <xdr:colOff>257175</xdr:colOff>
          <xdr:row>164</xdr:row>
          <xdr:rowOff>0</xdr:rowOff>
        </xdr:to>
        <xdr:sp macro="" textlink="">
          <xdr:nvSpPr>
            <xdr:cNvPr id="2513" name="Check Box 465" hidden="1">
              <a:extLst>
                <a:ext uri="{63B3BB69-23CF-44E3-9099-C40C66FF867C}">
                  <a14:compatExt spid="_x0000_s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163</xdr:row>
          <xdr:rowOff>0</xdr:rowOff>
        </xdr:from>
        <xdr:to>
          <xdr:col>4</xdr:col>
          <xdr:colOff>257175</xdr:colOff>
          <xdr:row>164</xdr:row>
          <xdr:rowOff>0</xdr:rowOff>
        </xdr:to>
        <xdr:sp macro="" textlink="">
          <xdr:nvSpPr>
            <xdr:cNvPr id="2514" name="Check Box 466" hidden="1">
              <a:extLst>
                <a:ext uri="{63B3BB69-23CF-44E3-9099-C40C66FF867C}">
                  <a14:compatExt spid="_x0000_s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167</xdr:row>
          <xdr:rowOff>0</xdr:rowOff>
        </xdr:from>
        <xdr:to>
          <xdr:col>4</xdr:col>
          <xdr:colOff>257175</xdr:colOff>
          <xdr:row>168</xdr:row>
          <xdr:rowOff>0</xdr:rowOff>
        </xdr:to>
        <xdr:sp macro="" textlink="">
          <xdr:nvSpPr>
            <xdr:cNvPr id="2515" name="Check Box 467" hidden="1">
              <a:extLst>
                <a:ext uri="{63B3BB69-23CF-44E3-9099-C40C66FF867C}">
                  <a14:compatExt spid="_x0000_s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168</xdr:row>
          <xdr:rowOff>0</xdr:rowOff>
        </xdr:from>
        <xdr:to>
          <xdr:col>4</xdr:col>
          <xdr:colOff>257175</xdr:colOff>
          <xdr:row>169</xdr:row>
          <xdr:rowOff>0</xdr:rowOff>
        </xdr:to>
        <xdr:sp macro="" textlink="">
          <xdr:nvSpPr>
            <xdr:cNvPr id="2516" name="Check Box 468" hidden="1">
              <a:extLst>
                <a:ext uri="{63B3BB69-23CF-44E3-9099-C40C66FF867C}">
                  <a14:compatExt spid="_x0000_s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170</xdr:row>
          <xdr:rowOff>0</xdr:rowOff>
        </xdr:from>
        <xdr:to>
          <xdr:col>4</xdr:col>
          <xdr:colOff>257175</xdr:colOff>
          <xdr:row>171</xdr:row>
          <xdr:rowOff>0</xdr:rowOff>
        </xdr:to>
        <xdr:sp macro="" textlink="">
          <xdr:nvSpPr>
            <xdr:cNvPr id="2518" name="Check Box 470" hidden="1">
              <a:extLst>
                <a:ext uri="{63B3BB69-23CF-44E3-9099-C40C66FF867C}">
                  <a14:compatExt spid="_x0000_s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173</xdr:row>
          <xdr:rowOff>0</xdr:rowOff>
        </xdr:from>
        <xdr:to>
          <xdr:col>4</xdr:col>
          <xdr:colOff>257175</xdr:colOff>
          <xdr:row>174</xdr:row>
          <xdr:rowOff>0</xdr:rowOff>
        </xdr:to>
        <xdr:sp macro="" textlink="">
          <xdr:nvSpPr>
            <xdr:cNvPr id="2519" name="Check Box 471" hidden="1">
              <a:extLst>
                <a:ext uri="{63B3BB69-23CF-44E3-9099-C40C66FF867C}">
                  <a14:compatExt spid="_x0000_s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175</xdr:row>
          <xdr:rowOff>0</xdr:rowOff>
        </xdr:from>
        <xdr:to>
          <xdr:col>4</xdr:col>
          <xdr:colOff>257175</xdr:colOff>
          <xdr:row>176</xdr:row>
          <xdr:rowOff>0</xdr:rowOff>
        </xdr:to>
        <xdr:sp macro="" textlink="">
          <xdr:nvSpPr>
            <xdr:cNvPr id="2520" name="Check Box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180</xdr:row>
          <xdr:rowOff>0</xdr:rowOff>
        </xdr:from>
        <xdr:to>
          <xdr:col>4</xdr:col>
          <xdr:colOff>257175</xdr:colOff>
          <xdr:row>181</xdr:row>
          <xdr:rowOff>0</xdr:rowOff>
        </xdr:to>
        <xdr:sp macro="" textlink="">
          <xdr:nvSpPr>
            <xdr:cNvPr id="2521" name="Check Box 473" hidden="1">
              <a:extLst>
                <a:ext uri="{63B3BB69-23CF-44E3-9099-C40C66FF867C}">
                  <a14:compatExt spid="_x0000_s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186</xdr:row>
          <xdr:rowOff>66675</xdr:rowOff>
        </xdr:from>
        <xdr:to>
          <xdr:col>23</xdr:col>
          <xdr:colOff>257175</xdr:colOff>
          <xdr:row>187</xdr:row>
          <xdr:rowOff>95250</xdr:rowOff>
        </xdr:to>
        <xdr:sp macro="" textlink="">
          <xdr:nvSpPr>
            <xdr:cNvPr id="2522" name="Check Box 474" hidden="1">
              <a:extLst>
                <a:ext uri="{63B3BB69-23CF-44E3-9099-C40C66FF867C}">
                  <a14:compatExt spid="_x0000_s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186</xdr:row>
          <xdr:rowOff>66675</xdr:rowOff>
        </xdr:from>
        <xdr:to>
          <xdr:col>24</xdr:col>
          <xdr:colOff>257175</xdr:colOff>
          <xdr:row>187</xdr:row>
          <xdr:rowOff>95250</xdr:rowOff>
        </xdr:to>
        <xdr:sp macro="" textlink="">
          <xdr:nvSpPr>
            <xdr:cNvPr id="2523" name="Check Box 475" hidden="1">
              <a:extLst>
                <a:ext uri="{63B3BB69-23CF-44E3-9099-C40C66FF867C}">
                  <a14:compatExt spid="_x0000_s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189</xdr:row>
          <xdr:rowOff>95250</xdr:rowOff>
        </xdr:from>
        <xdr:to>
          <xdr:col>23</xdr:col>
          <xdr:colOff>257175</xdr:colOff>
          <xdr:row>190</xdr:row>
          <xdr:rowOff>123825</xdr:rowOff>
        </xdr:to>
        <xdr:sp macro="" textlink="">
          <xdr:nvSpPr>
            <xdr:cNvPr id="2524" name="Check Box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189</xdr:row>
          <xdr:rowOff>95250</xdr:rowOff>
        </xdr:from>
        <xdr:to>
          <xdr:col>24</xdr:col>
          <xdr:colOff>257175</xdr:colOff>
          <xdr:row>190</xdr:row>
          <xdr:rowOff>123825</xdr:rowOff>
        </xdr:to>
        <xdr:sp macro="" textlink="">
          <xdr:nvSpPr>
            <xdr:cNvPr id="2525" name="Check Box 477" hidden="1">
              <a:extLst>
                <a:ext uri="{63B3BB69-23CF-44E3-9099-C40C66FF867C}">
                  <a14:compatExt spid="_x0000_s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191</xdr:row>
          <xdr:rowOff>200025</xdr:rowOff>
        </xdr:from>
        <xdr:to>
          <xdr:col>23</xdr:col>
          <xdr:colOff>257175</xdr:colOff>
          <xdr:row>193</xdr:row>
          <xdr:rowOff>19050</xdr:rowOff>
        </xdr:to>
        <xdr:sp macro="" textlink="">
          <xdr:nvSpPr>
            <xdr:cNvPr id="2529" name="Check Box 481" hidden="1">
              <a:extLst>
                <a:ext uri="{63B3BB69-23CF-44E3-9099-C40C66FF867C}">
                  <a14:compatExt spid="_x0000_s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191</xdr:row>
          <xdr:rowOff>200025</xdr:rowOff>
        </xdr:from>
        <xdr:to>
          <xdr:col>24</xdr:col>
          <xdr:colOff>257175</xdr:colOff>
          <xdr:row>193</xdr:row>
          <xdr:rowOff>19050</xdr:rowOff>
        </xdr:to>
        <xdr:sp macro="" textlink="">
          <xdr:nvSpPr>
            <xdr:cNvPr id="2530" name="Check Box 482" hidden="1">
              <a:extLst>
                <a:ext uri="{63B3BB69-23CF-44E3-9099-C40C66FF867C}">
                  <a14:compatExt spid="_x0000_s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411</xdr:row>
          <xdr:rowOff>95250</xdr:rowOff>
        </xdr:from>
        <xdr:to>
          <xdr:col>23</xdr:col>
          <xdr:colOff>257175</xdr:colOff>
          <xdr:row>412</xdr:row>
          <xdr:rowOff>133350</xdr:rowOff>
        </xdr:to>
        <xdr:sp macro="" textlink="">
          <xdr:nvSpPr>
            <xdr:cNvPr id="2531" name="Check Box 483" hidden="1">
              <a:extLst>
                <a:ext uri="{63B3BB69-23CF-44E3-9099-C40C66FF867C}">
                  <a14:compatExt spid="_x0000_s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411</xdr:row>
          <xdr:rowOff>95250</xdr:rowOff>
        </xdr:from>
        <xdr:to>
          <xdr:col>24</xdr:col>
          <xdr:colOff>257175</xdr:colOff>
          <xdr:row>412</xdr:row>
          <xdr:rowOff>133350</xdr:rowOff>
        </xdr:to>
        <xdr:sp macro="" textlink="">
          <xdr:nvSpPr>
            <xdr:cNvPr id="2532" name="Check Box 484" hidden="1">
              <a:extLst>
                <a:ext uri="{63B3BB69-23CF-44E3-9099-C40C66FF867C}">
                  <a14:compatExt spid="_x0000_s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433</xdr:row>
          <xdr:rowOff>200025</xdr:rowOff>
        </xdr:from>
        <xdr:to>
          <xdr:col>23</xdr:col>
          <xdr:colOff>257175</xdr:colOff>
          <xdr:row>435</xdr:row>
          <xdr:rowOff>28575</xdr:rowOff>
        </xdr:to>
        <xdr:sp macro="" textlink="">
          <xdr:nvSpPr>
            <xdr:cNvPr id="2535" name="Check Box 487" hidden="1">
              <a:extLst>
                <a:ext uri="{63B3BB69-23CF-44E3-9099-C40C66FF867C}">
                  <a14:compatExt spid="_x0000_s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433</xdr:row>
          <xdr:rowOff>200025</xdr:rowOff>
        </xdr:from>
        <xdr:to>
          <xdr:col>24</xdr:col>
          <xdr:colOff>257175</xdr:colOff>
          <xdr:row>435</xdr:row>
          <xdr:rowOff>28575</xdr:rowOff>
        </xdr:to>
        <xdr:sp macro="" textlink="">
          <xdr:nvSpPr>
            <xdr:cNvPr id="2536" name="Check Box 488" hidden="1">
              <a:extLst>
                <a:ext uri="{63B3BB69-23CF-44E3-9099-C40C66FF867C}">
                  <a14:compatExt spid="_x0000_s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431</xdr:row>
          <xdr:rowOff>95250</xdr:rowOff>
        </xdr:from>
        <xdr:to>
          <xdr:col>23</xdr:col>
          <xdr:colOff>257175</xdr:colOff>
          <xdr:row>432</xdr:row>
          <xdr:rowOff>123825</xdr:rowOff>
        </xdr:to>
        <xdr:sp macro="" textlink="">
          <xdr:nvSpPr>
            <xdr:cNvPr id="2537" name="Check Box 489" hidden="1">
              <a:extLst>
                <a:ext uri="{63B3BB69-23CF-44E3-9099-C40C66FF867C}">
                  <a14:compatExt spid="_x0000_s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431</xdr:row>
          <xdr:rowOff>95250</xdr:rowOff>
        </xdr:from>
        <xdr:to>
          <xdr:col>24</xdr:col>
          <xdr:colOff>257175</xdr:colOff>
          <xdr:row>432</xdr:row>
          <xdr:rowOff>123825</xdr:rowOff>
        </xdr:to>
        <xdr:sp macro="" textlink="">
          <xdr:nvSpPr>
            <xdr:cNvPr id="2538" name="Check Box 490" hidden="1">
              <a:extLst>
                <a:ext uri="{63B3BB69-23CF-44E3-9099-C40C66FF867C}">
                  <a14:compatExt spid="_x0000_s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442</xdr:row>
          <xdr:rowOff>95250</xdr:rowOff>
        </xdr:from>
        <xdr:to>
          <xdr:col>23</xdr:col>
          <xdr:colOff>257175</xdr:colOff>
          <xdr:row>443</xdr:row>
          <xdr:rowOff>123825</xdr:rowOff>
        </xdr:to>
        <xdr:sp macro="" textlink="">
          <xdr:nvSpPr>
            <xdr:cNvPr id="2539" name="Check Box 491" hidden="1">
              <a:extLst>
                <a:ext uri="{63B3BB69-23CF-44E3-9099-C40C66FF867C}">
                  <a14:compatExt spid="_x0000_s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442</xdr:row>
          <xdr:rowOff>95250</xdr:rowOff>
        </xdr:from>
        <xdr:to>
          <xdr:col>24</xdr:col>
          <xdr:colOff>257175</xdr:colOff>
          <xdr:row>443</xdr:row>
          <xdr:rowOff>123825</xdr:rowOff>
        </xdr:to>
        <xdr:sp macro="" textlink="">
          <xdr:nvSpPr>
            <xdr:cNvPr id="2540" name="Check Box 492" hidden="1">
              <a:extLst>
                <a:ext uri="{63B3BB69-23CF-44E3-9099-C40C66FF867C}">
                  <a14:compatExt spid="_x0000_s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472</xdr:row>
          <xdr:rowOff>95250</xdr:rowOff>
        </xdr:from>
        <xdr:to>
          <xdr:col>23</xdr:col>
          <xdr:colOff>257175</xdr:colOff>
          <xdr:row>473</xdr:row>
          <xdr:rowOff>123825</xdr:rowOff>
        </xdr:to>
        <xdr:sp macro="" textlink="">
          <xdr:nvSpPr>
            <xdr:cNvPr id="2541" name="Check Box 493" hidden="1">
              <a:extLst>
                <a:ext uri="{63B3BB69-23CF-44E3-9099-C40C66FF867C}">
                  <a14:compatExt spid="_x0000_s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472</xdr:row>
          <xdr:rowOff>95250</xdr:rowOff>
        </xdr:from>
        <xdr:to>
          <xdr:col>24</xdr:col>
          <xdr:colOff>257175</xdr:colOff>
          <xdr:row>473</xdr:row>
          <xdr:rowOff>123825</xdr:rowOff>
        </xdr:to>
        <xdr:sp macro="" textlink="">
          <xdr:nvSpPr>
            <xdr:cNvPr id="2542" name="Check Box 494" hidden="1">
              <a:extLst>
                <a:ext uri="{63B3BB69-23CF-44E3-9099-C40C66FF867C}">
                  <a14:compatExt spid="_x0000_s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466</xdr:row>
          <xdr:rowOff>95250</xdr:rowOff>
        </xdr:from>
        <xdr:to>
          <xdr:col>23</xdr:col>
          <xdr:colOff>257175</xdr:colOff>
          <xdr:row>467</xdr:row>
          <xdr:rowOff>123825</xdr:rowOff>
        </xdr:to>
        <xdr:sp macro="" textlink="">
          <xdr:nvSpPr>
            <xdr:cNvPr id="2543" name="Check Box 495" hidden="1">
              <a:extLst>
                <a:ext uri="{63B3BB69-23CF-44E3-9099-C40C66FF867C}">
                  <a14:compatExt spid="_x0000_s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466</xdr:row>
          <xdr:rowOff>95250</xdr:rowOff>
        </xdr:from>
        <xdr:to>
          <xdr:col>24</xdr:col>
          <xdr:colOff>257175</xdr:colOff>
          <xdr:row>467</xdr:row>
          <xdr:rowOff>123825</xdr:rowOff>
        </xdr:to>
        <xdr:sp macro="" textlink="">
          <xdr:nvSpPr>
            <xdr:cNvPr id="2544" name="Check Box 496" hidden="1">
              <a:extLst>
                <a:ext uri="{63B3BB69-23CF-44E3-9099-C40C66FF867C}">
                  <a14:compatExt spid="_x0000_s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456</xdr:row>
          <xdr:rowOff>95250</xdr:rowOff>
        </xdr:from>
        <xdr:to>
          <xdr:col>23</xdr:col>
          <xdr:colOff>257175</xdr:colOff>
          <xdr:row>457</xdr:row>
          <xdr:rowOff>123825</xdr:rowOff>
        </xdr:to>
        <xdr:sp macro="" textlink="">
          <xdr:nvSpPr>
            <xdr:cNvPr id="2545" name="Check Box 497" hidden="1">
              <a:extLst>
                <a:ext uri="{63B3BB69-23CF-44E3-9099-C40C66FF867C}">
                  <a14:compatExt spid="_x0000_s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456</xdr:row>
          <xdr:rowOff>95250</xdr:rowOff>
        </xdr:from>
        <xdr:to>
          <xdr:col>24</xdr:col>
          <xdr:colOff>257175</xdr:colOff>
          <xdr:row>457</xdr:row>
          <xdr:rowOff>123825</xdr:rowOff>
        </xdr:to>
        <xdr:sp macro="" textlink="">
          <xdr:nvSpPr>
            <xdr:cNvPr id="2546" name="Check Box 498" hidden="1">
              <a:extLst>
                <a:ext uri="{63B3BB69-23CF-44E3-9099-C40C66FF867C}">
                  <a14:compatExt spid="_x0000_s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469</xdr:row>
          <xdr:rowOff>95250</xdr:rowOff>
        </xdr:from>
        <xdr:to>
          <xdr:col>23</xdr:col>
          <xdr:colOff>257175</xdr:colOff>
          <xdr:row>470</xdr:row>
          <xdr:rowOff>123825</xdr:rowOff>
        </xdr:to>
        <xdr:sp macro="" textlink="">
          <xdr:nvSpPr>
            <xdr:cNvPr id="2547" name="Check Box 499" hidden="1">
              <a:extLst>
                <a:ext uri="{63B3BB69-23CF-44E3-9099-C40C66FF867C}">
                  <a14:compatExt spid="_x0000_s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469</xdr:row>
          <xdr:rowOff>95250</xdr:rowOff>
        </xdr:from>
        <xdr:to>
          <xdr:col>24</xdr:col>
          <xdr:colOff>257175</xdr:colOff>
          <xdr:row>470</xdr:row>
          <xdr:rowOff>123825</xdr:rowOff>
        </xdr:to>
        <xdr:sp macro="" textlink="">
          <xdr:nvSpPr>
            <xdr:cNvPr id="2548" name="Check Box 500" hidden="1">
              <a:extLst>
                <a:ext uri="{63B3BB69-23CF-44E3-9099-C40C66FF867C}">
                  <a14:compatExt spid="_x0000_s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458</xdr:row>
          <xdr:rowOff>200025</xdr:rowOff>
        </xdr:from>
        <xdr:to>
          <xdr:col>23</xdr:col>
          <xdr:colOff>257175</xdr:colOff>
          <xdr:row>460</xdr:row>
          <xdr:rowOff>28575</xdr:rowOff>
        </xdr:to>
        <xdr:sp macro="" textlink="">
          <xdr:nvSpPr>
            <xdr:cNvPr id="2549" name="Check Box 501" hidden="1">
              <a:extLst>
                <a:ext uri="{63B3BB69-23CF-44E3-9099-C40C66FF867C}">
                  <a14:compatExt spid="_x0000_s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458</xdr:row>
          <xdr:rowOff>200025</xdr:rowOff>
        </xdr:from>
        <xdr:to>
          <xdr:col>24</xdr:col>
          <xdr:colOff>257175</xdr:colOff>
          <xdr:row>460</xdr:row>
          <xdr:rowOff>28575</xdr:rowOff>
        </xdr:to>
        <xdr:sp macro="" textlink="">
          <xdr:nvSpPr>
            <xdr:cNvPr id="2550" name="Check Box 502" hidden="1">
              <a:extLst>
                <a:ext uri="{63B3BB69-23CF-44E3-9099-C40C66FF867C}">
                  <a14:compatExt spid="_x0000_s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448</xdr:row>
          <xdr:rowOff>200025</xdr:rowOff>
        </xdr:from>
        <xdr:to>
          <xdr:col>23</xdr:col>
          <xdr:colOff>257175</xdr:colOff>
          <xdr:row>450</xdr:row>
          <xdr:rowOff>28575</xdr:rowOff>
        </xdr:to>
        <xdr:sp macro="" textlink="">
          <xdr:nvSpPr>
            <xdr:cNvPr id="2553" name="Check Box 505" hidden="1">
              <a:extLst>
                <a:ext uri="{63B3BB69-23CF-44E3-9099-C40C66FF867C}">
                  <a14:compatExt spid="_x0000_s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448</xdr:row>
          <xdr:rowOff>200025</xdr:rowOff>
        </xdr:from>
        <xdr:to>
          <xdr:col>24</xdr:col>
          <xdr:colOff>257175</xdr:colOff>
          <xdr:row>450</xdr:row>
          <xdr:rowOff>28575</xdr:rowOff>
        </xdr:to>
        <xdr:sp macro="" textlink="">
          <xdr:nvSpPr>
            <xdr:cNvPr id="2554" name="Check Box 506" hidden="1">
              <a:extLst>
                <a:ext uri="{63B3BB69-23CF-44E3-9099-C40C66FF867C}">
                  <a14:compatExt spid="_x0000_s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485</xdr:row>
          <xdr:rowOff>95250</xdr:rowOff>
        </xdr:from>
        <xdr:to>
          <xdr:col>23</xdr:col>
          <xdr:colOff>257175</xdr:colOff>
          <xdr:row>486</xdr:row>
          <xdr:rowOff>123825</xdr:rowOff>
        </xdr:to>
        <xdr:sp macro="" textlink="">
          <xdr:nvSpPr>
            <xdr:cNvPr id="2560" name="Check Box 512" hidden="1">
              <a:extLst>
                <a:ext uri="{63B3BB69-23CF-44E3-9099-C40C66FF867C}">
                  <a14:compatExt spid="_x0000_s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485</xdr:row>
          <xdr:rowOff>95250</xdr:rowOff>
        </xdr:from>
        <xdr:to>
          <xdr:col>24</xdr:col>
          <xdr:colOff>257175</xdr:colOff>
          <xdr:row>486</xdr:row>
          <xdr:rowOff>123825</xdr:rowOff>
        </xdr:to>
        <xdr:sp macro="" textlink="">
          <xdr:nvSpPr>
            <xdr:cNvPr id="2561" name="Check Box 513" hidden="1">
              <a:extLst>
                <a:ext uri="{63B3BB69-23CF-44E3-9099-C40C66FF867C}">
                  <a14:compatExt spid="_x0000_s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485</xdr:row>
          <xdr:rowOff>95250</xdr:rowOff>
        </xdr:from>
        <xdr:to>
          <xdr:col>25</xdr:col>
          <xdr:colOff>257175</xdr:colOff>
          <xdr:row>486</xdr:row>
          <xdr:rowOff>123825</xdr:rowOff>
        </xdr:to>
        <xdr:sp macro="" textlink="">
          <xdr:nvSpPr>
            <xdr:cNvPr id="2562" name="Check Box 514" hidden="1">
              <a:extLst>
                <a:ext uri="{63B3BB69-23CF-44E3-9099-C40C66FF867C}">
                  <a14:compatExt spid="_x0000_s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480</xdr:row>
          <xdr:rowOff>95250</xdr:rowOff>
        </xdr:from>
        <xdr:to>
          <xdr:col>23</xdr:col>
          <xdr:colOff>257175</xdr:colOff>
          <xdr:row>481</xdr:row>
          <xdr:rowOff>123825</xdr:rowOff>
        </xdr:to>
        <xdr:sp macro="" textlink="">
          <xdr:nvSpPr>
            <xdr:cNvPr id="2563" name="Check Box 515" hidden="1">
              <a:extLst>
                <a:ext uri="{63B3BB69-23CF-44E3-9099-C40C66FF867C}">
                  <a14:compatExt spid="_x0000_s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480</xdr:row>
          <xdr:rowOff>95250</xdr:rowOff>
        </xdr:from>
        <xdr:to>
          <xdr:col>24</xdr:col>
          <xdr:colOff>257175</xdr:colOff>
          <xdr:row>481</xdr:row>
          <xdr:rowOff>123825</xdr:rowOff>
        </xdr:to>
        <xdr:sp macro="" textlink="">
          <xdr:nvSpPr>
            <xdr:cNvPr id="2564" name="Check Box 516" hidden="1">
              <a:extLst>
                <a:ext uri="{63B3BB69-23CF-44E3-9099-C40C66FF867C}">
                  <a14:compatExt spid="_x0000_s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480</xdr:row>
          <xdr:rowOff>95250</xdr:rowOff>
        </xdr:from>
        <xdr:to>
          <xdr:col>25</xdr:col>
          <xdr:colOff>257175</xdr:colOff>
          <xdr:row>481</xdr:row>
          <xdr:rowOff>123825</xdr:rowOff>
        </xdr:to>
        <xdr:sp macro="" textlink="">
          <xdr:nvSpPr>
            <xdr:cNvPr id="2565" name="Check Box 517" hidden="1">
              <a:extLst>
                <a:ext uri="{63B3BB69-23CF-44E3-9099-C40C66FF867C}">
                  <a14:compatExt spid="_x0000_s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263</xdr:row>
          <xdr:rowOff>0</xdr:rowOff>
        </xdr:from>
        <xdr:to>
          <xdr:col>23</xdr:col>
          <xdr:colOff>257175</xdr:colOff>
          <xdr:row>264</xdr:row>
          <xdr:rowOff>38100</xdr:rowOff>
        </xdr:to>
        <xdr:sp macro="" textlink="">
          <xdr:nvSpPr>
            <xdr:cNvPr id="2587" name="Check Box 539" hidden="1">
              <a:extLst>
                <a:ext uri="{63B3BB69-23CF-44E3-9099-C40C66FF867C}">
                  <a14:compatExt spid="_x0000_s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263</xdr:row>
          <xdr:rowOff>0</xdr:rowOff>
        </xdr:from>
        <xdr:to>
          <xdr:col>24</xdr:col>
          <xdr:colOff>257175</xdr:colOff>
          <xdr:row>264</xdr:row>
          <xdr:rowOff>38100</xdr:rowOff>
        </xdr:to>
        <xdr:sp macro="" textlink="">
          <xdr:nvSpPr>
            <xdr:cNvPr id="2588" name="Check Box 540" hidden="1">
              <a:extLst>
                <a:ext uri="{63B3BB69-23CF-44E3-9099-C40C66FF867C}">
                  <a14:compatExt spid="_x0000_s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269</xdr:row>
          <xdr:rowOff>190500</xdr:rowOff>
        </xdr:from>
        <xdr:to>
          <xdr:col>23</xdr:col>
          <xdr:colOff>257175</xdr:colOff>
          <xdr:row>271</xdr:row>
          <xdr:rowOff>19050</xdr:rowOff>
        </xdr:to>
        <xdr:sp macro="" textlink="">
          <xdr:nvSpPr>
            <xdr:cNvPr id="2592" name="Check Box 544" hidden="1">
              <a:extLst>
                <a:ext uri="{63B3BB69-23CF-44E3-9099-C40C66FF867C}">
                  <a14:compatExt spid="_x0000_s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269</xdr:row>
          <xdr:rowOff>190500</xdr:rowOff>
        </xdr:from>
        <xdr:to>
          <xdr:col>24</xdr:col>
          <xdr:colOff>257175</xdr:colOff>
          <xdr:row>271</xdr:row>
          <xdr:rowOff>19050</xdr:rowOff>
        </xdr:to>
        <xdr:sp macro="" textlink="">
          <xdr:nvSpPr>
            <xdr:cNvPr id="2593" name="Check Box 545" hidden="1">
              <a:extLst>
                <a:ext uri="{63B3BB69-23CF-44E3-9099-C40C66FF867C}">
                  <a14:compatExt spid="_x0000_s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59</xdr:row>
          <xdr:rowOff>85725</xdr:rowOff>
        </xdr:from>
        <xdr:to>
          <xdr:col>23</xdr:col>
          <xdr:colOff>257175</xdr:colOff>
          <xdr:row>60</xdr:row>
          <xdr:rowOff>123825</xdr:rowOff>
        </xdr:to>
        <xdr:sp macro="" textlink="">
          <xdr:nvSpPr>
            <xdr:cNvPr id="2596" name="Check Box 548" hidden="1">
              <a:extLst>
                <a:ext uri="{63B3BB69-23CF-44E3-9099-C40C66FF867C}">
                  <a14:compatExt spid="_x0000_s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59</xdr:row>
          <xdr:rowOff>85725</xdr:rowOff>
        </xdr:from>
        <xdr:to>
          <xdr:col>24</xdr:col>
          <xdr:colOff>257175</xdr:colOff>
          <xdr:row>60</xdr:row>
          <xdr:rowOff>123825</xdr:rowOff>
        </xdr:to>
        <xdr:sp macro="" textlink="">
          <xdr:nvSpPr>
            <xdr:cNvPr id="2597" name="Check Box 549" hidden="1">
              <a:extLst>
                <a:ext uri="{63B3BB69-23CF-44E3-9099-C40C66FF867C}">
                  <a14:compatExt spid="_x0000_s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452</xdr:row>
          <xdr:rowOff>190500</xdr:rowOff>
        </xdr:from>
        <xdr:to>
          <xdr:col>23</xdr:col>
          <xdr:colOff>257175</xdr:colOff>
          <xdr:row>454</xdr:row>
          <xdr:rowOff>19050</xdr:rowOff>
        </xdr:to>
        <xdr:sp macro="" textlink="">
          <xdr:nvSpPr>
            <xdr:cNvPr id="2610" name="Check Box 562" hidden="1">
              <a:extLst>
                <a:ext uri="{63B3BB69-23CF-44E3-9099-C40C66FF867C}">
                  <a14:compatExt spid="_x0000_s2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452</xdr:row>
          <xdr:rowOff>190500</xdr:rowOff>
        </xdr:from>
        <xdr:to>
          <xdr:col>24</xdr:col>
          <xdr:colOff>257175</xdr:colOff>
          <xdr:row>454</xdr:row>
          <xdr:rowOff>19050</xdr:rowOff>
        </xdr:to>
        <xdr:sp macro="" textlink="">
          <xdr:nvSpPr>
            <xdr:cNvPr id="2611" name="Check Box 563" hidden="1">
              <a:extLst>
                <a:ext uri="{63B3BB69-23CF-44E3-9099-C40C66FF867C}">
                  <a14:compatExt spid="_x0000_s2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281</xdr:row>
          <xdr:rowOff>180975</xdr:rowOff>
        </xdr:from>
        <xdr:to>
          <xdr:col>23</xdr:col>
          <xdr:colOff>257175</xdr:colOff>
          <xdr:row>283</xdr:row>
          <xdr:rowOff>9525</xdr:rowOff>
        </xdr:to>
        <xdr:sp macro="" textlink="">
          <xdr:nvSpPr>
            <xdr:cNvPr id="2612" name="Check Box 564" hidden="1">
              <a:extLst>
                <a:ext uri="{63B3BB69-23CF-44E3-9099-C40C66FF867C}">
                  <a14:compatExt spid="_x0000_s2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281</xdr:row>
          <xdr:rowOff>180975</xdr:rowOff>
        </xdr:from>
        <xdr:to>
          <xdr:col>24</xdr:col>
          <xdr:colOff>257175</xdr:colOff>
          <xdr:row>283</xdr:row>
          <xdr:rowOff>9525</xdr:rowOff>
        </xdr:to>
        <xdr:sp macro="" textlink="">
          <xdr:nvSpPr>
            <xdr:cNvPr id="2613" name="Check Box 565" hidden="1">
              <a:extLst>
                <a:ext uri="{63B3BB69-23CF-44E3-9099-C40C66FF867C}">
                  <a14:compatExt spid="_x0000_s2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281</xdr:row>
          <xdr:rowOff>180975</xdr:rowOff>
        </xdr:from>
        <xdr:to>
          <xdr:col>25</xdr:col>
          <xdr:colOff>257175</xdr:colOff>
          <xdr:row>283</xdr:row>
          <xdr:rowOff>9525</xdr:rowOff>
        </xdr:to>
        <xdr:sp macro="" textlink="">
          <xdr:nvSpPr>
            <xdr:cNvPr id="2614" name="Check Box 566" hidden="1">
              <a:extLst>
                <a:ext uri="{63B3BB69-23CF-44E3-9099-C40C66FF867C}">
                  <a14:compatExt spid="_x0000_s2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320</xdr:row>
          <xdr:rowOff>104775</xdr:rowOff>
        </xdr:from>
        <xdr:to>
          <xdr:col>23</xdr:col>
          <xdr:colOff>257175</xdr:colOff>
          <xdr:row>321</xdr:row>
          <xdr:rowOff>142875</xdr:rowOff>
        </xdr:to>
        <xdr:sp macro="" textlink="">
          <xdr:nvSpPr>
            <xdr:cNvPr id="2615" name="Check Box 567" hidden="1">
              <a:extLst>
                <a:ext uri="{63B3BB69-23CF-44E3-9099-C40C66FF867C}">
                  <a14:compatExt spid="_x0000_s2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320</xdr:row>
          <xdr:rowOff>104775</xdr:rowOff>
        </xdr:from>
        <xdr:to>
          <xdr:col>24</xdr:col>
          <xdr:colOff>257175</xdr:colOff>
          <xdr:row>321</xdr:row>
          <xdr:rowOff>142875</xdr:rowOff>
        </xdr:to>
        <xdr:sp macro="" textlink="">
          <xdr:nvSpPr>
            <xdr:cNvPr id="2616" name="Check Box 568" hidden="1">
              <a:extLst>
                <a:ext uri="{63B3BB69-23CF-44E3-9099-C40C66FF867C}">
                  <a14:compatExt spid="_x0000_s2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320</xdr:row>
          <xdr:rowOff>104775</xdr:rowOff>
        </xdr:from>
        <xdr:to>
          <xdr:col>25</xdr:col>
          <xdr:colOff>257175</xdr:colOff>
          <xdr:row>321</xdr:row>
          <xdr:rowOff>142875</xdr:rowOff>
        </xdr:to>
        <xdr:sp macro="" textlink="">
          <xdr:nvSpPr>
            <xdr:cNvPr id="2617" name="Check Box 569" hidden="1">
              <a:extLst>
                <a:ext uri="{63B3BB69-23CF-44E3-9099-C40C66FF867C}">
                  <a14:compatExt spid="_x0000_s2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328</xdr:row>
          <xdr:rowOff>104775</xdr:rowOff>
        </xdr:from>
        <xdr:to>
          <xdr:col>23</xdr:col>
          <xdr:colOff>257175</xdr:colOff>
          <xdr:row>329</xdr:row>
          <xdr:rowOff>142875</xdr:rowOff>
        </xdr:to>
        <xdr:sp macro="" textlink="">
          <xdr:nvSpPr>
            <xdr:cNvPr id="2618" name="Check Box 570" hidden="1">
              <a:extLst>
                <a:ext uri="{63B3BB69-23CF-44E3-9099-C40C66FF867C}">
                  <a14:compatExt spid="_x0000_s2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328</xdr:row>
          <xdr:rowOff>104775</xdr:rowOff>
        </xdr:from>
        <xdr:to>
          <xdr:col>24</xdr:col>
          <xdr:colOff>257175</xdr:colOff>
          <xdr:row>329</xdr:row>
          <xdr:rowOff>142875</xdr:rowOff>
        </xdr:to>
        <xdr:sp macro="" textlink="">
          <xdr:nvSpPr>
            <xdr:cNvPr id="2619" name="Check Box 571" hidden="1">
              <a:extLst>
                <a:ext uri="{63B3BB69-23CF-44E3-9099-C40C66FF867C}">
                  <a14:compatExt spid="_x0000_s2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336</xdr:row>
          <xdr:rowOff>95250</xdr:rowOff>
        </xdr:from>
        <xdr:to>
          <xdr:col>23</xdr:col>
          <xdr:colOff>257175</xdr:colOff>
          <xdr:row>337</xdr:row>
          <xdr:rowOff>133350</xdr:rowOff>
        </xdr:to>
        <xdr:sp macro="" textlink="">
          <xdr:nvSpPr>
            <xdr:cNvPr id="2620" name="Check Box 572" hidden="1">
              <a:extLst>
                <a:ext uri="{63B3BB69-23CF-44E3-9099-C40C66FF867C}">
                  <a14:compatExt spid="_x0000_s2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336</xdr:row>
          <xdr:rowOff>95250</xdr:rowOff>
        </xdr:from>
        <xdr:to>
          <xdr:col>24</xdr:col>
          <xdr:colOff>257175</xdr:colOff>
          <xdr:row>337</xdr:row>
          <xdr:rowOff>133350</xdr:rowOff>
        </xdr:to>
        <xdr:sp macro="" textlink="">
          <xdr:nvSpPr>
            <xdr:cNvPr id="2621" name="Check Box 573" hidden="1">
              <a:extLst>
                <a:ext uri="{63B3BB69-23CF-44E3-9099-C40C66FF867C}">
                  <a14:compatExt spid="_x0000_s2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336</xdr:row>
          <xdr:rowOff>95250</xdr:rowOff>
        </xdr:from>
        <xdr:to>
          <xdr:col>25</xdr:col>
          <xdr:colOff>257175</xdr:colOff>
          <xdr:row>337</xdr:row>
          <xdr:rowOff>133350</xdr:rowOff>
        </xdr:to>
        <xdr:sp macro="" textlink="">
          <xdr:nvSpPr>
            <xdr:cNvPr id="2622" name="Check Box 574" hidden="1">
              <a:extLst>
                <a:ext uri="{63B3BB69-23CF-44E3-9099-C40C66FF867C}">
                  <a14:compatExt spid="_x0000_s2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359</xdr:row>
          <xdr:rowOff>95250</xdr:rowOff>
        </xdr:from>
        <xdr:to>
          <xdr:col>23</xdr:col>
          <xdr:colOff>257175</xdr:colOff>
          <xdr:row>360</xdr:row>
          <xdr:rowOff>133350</xdr:rowOff>
        </xdr:to>
        <xdr:sp macro="" textlink="">
          <xdr:nvSpPr>
            <xdr:cNvPr id="2623" name="Check Box 575" hidden="1">
              <a:extLst>
                <a:ext uri="{63B3BB69-23CF-44E3-9099-C40C66FF867C}">
                  <a14:compatExt spid="_x0000_s2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359</xdr:row>
          <xdr:rowOff>95250</xdr:rowOff>
        </xdr:from>
        <xdr:to>
          <xdr:col>24</xdr:col>
          <xdr:colOff>257175</xdr:colOff>
          <xdr:row>360</xdr:row>
          <xdr:rowOff>133350</xdr:rowOff>
        </xdr:to>
        <xdr:sp macro="" textlink="">
          <xdr:nvSpPr>
            <xdr:cNvPr id="2624" name="Check Box 576" hidden="1">
              <a:extLst>
                <a:ext uri="{63B3BB69-23CF-44E3-9099-C40C66FF867C}">
                  <a14:compatExt spid="_x0000_s2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370</xdr:row>
          <xdr:rowOff>85725</xdr:rowOff>
        </xdr:from>
        <xdr:to>
          <xdr:col>23</xdr:col>
          <xdr:colOff>257175</xdr:colOff>
          <xdr:row>371</xdr:row>
          <xdr:rowOff>123825</xdr:rowOff>
        </xdr:to>
        <xdr:sp macro="" textlink="">
          <xdr:nvSpPr>
            <xdr:cNvPr id="2625" name="Check Box 577" hidden="1">
              <a:extLst>
                <a:ext uri="{63B3BB69-23CF-44E3-9099-C40C66FF867C}">
                  <a14:compatExt spid="_x0000_s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370</xdr:row>
          <xdr:rowOff>85725</xdr:rowOff>
        </xdr:from>
        <xdr:to>
          <xdr:col>24</xdr:col>
          <xdr:colOff>257175</xdr:colOff>
          <xdr:row>371</xdr:row>
          <xdr:rowOff>123825</xdr:rowOff>
        </xdr:to>
        <xdr:sp macro="" textlink="">
          <xdr:nvSpPr>
            <xdr:cNvPr id="2626" name="Check Box 578" hidden="1">
              <a:extLst>
                <a:ext uri="{63B3BB69-23CF-44E3-9099-C40C66FF867C}">
                  <a14:compatExt spid="_x0000_s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182</xdr:row>
          <xdr:rowOff>95250</xdr:rowOff>
        </xdr:from>
        <xdr:to>
          <xdr:col>23</xdr:col>
          <xdr:colOff>257175</xdr:colOff>
          <xdr:row>183</xdr:row>
          <xdr:rowOff>123825</xdr:rowOff>
        </xdr:to>
        <xdr:sp macro="" textlink="">
          <xdr:nvSpPr>
            <xdr:cNvPr id="2627" name="Check Box 579" hidden="1">
              <a:extLst>
                <a:ext uri="{63B3BB69-23CF-44E3-9099-C40C66FF867C}">
                  <a14:compatExt spid="_x0000_s2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182</xdr:row>
          <xdr:rowOff>95250</xdr:rowOff>
        </xdr:from>
        <xdr:to>
          <xdr:col>24</xdr:col>
          <xdr:colOff>257175</xdr:colOff>
          <xdr:row>183</xdr:row>
          <xdr:rowOff>123825</xdr:rowOff>
        </xdr:to>
        <xdr:sp macro="" textlink="">
          <xdr:nvSpPr>
            <xdr:cNvPr id="2628" name="Check Box 580" hidden="1">
              <a:extLst>
                <a:ext uri="{63B3BB69-23CF-44E3-9099-C40C66FF867C}">
                  <a14:compatExt spid="_x0000_s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462</xdr:row>
          <xdr:rowOff>190500</xdr:rowOff>
        </xdr:from>
        <xdr:to>
          <xdr:col>23</xdr:col>
          <xdr:colOff>257175</xdr:colOff>
          <xdr:row>464</xdr:row>
          <xdr:rowOff>19050</xdr:rowOff>
        </xdr:to>
        <xdr:sp macro="" textlink="">
          <xdr:nvSpPr>
            <xdr:cNvPr id="2629" name="Check Box 581" hidden="1">
              <a:extLst>
                <a:ext uri="{63B3BB69-23CF-44E3-9099-C40C66FF867C}">
                  <a14:compatExt spid="_x0000_s2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462</xdr:row>
          <xdr:rowOff>190500</xdr:rowOff>
        </xdr:from>
        <xdr:to>
          <xdr:col>24</xdr:col>
          <xdr:colOff>257175</xdr:colOff>
          <xdr:row>464</xdr:row>
          <xdr:rowOff>19050</xdr:rowOff>
        </xdr:to>
        <xdr:sp macro="" textlink="">
          <xdr:nvSpPr>
            <xdr:cNvPr id="2630" name="Check Box 582" hidden="1">
              <a:extLst>
                <a:ext uri="{63B3BB69-23CF-44E3-9099-C40C66FF867C}">
                  <a14:compatExt spid="_x0000_s2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791</xdr:row>
          <xdr:rowOff>85725</xdr:rowOff>
        </xdr:from>
        <xdr:to>
          <xdr:col>23</xdr:col>
          <xdr:colOff>257175</xdr:colOff>
          <xdr:row>792</xdr:row>
          <xdr:rowOff>114300</xdr:rowOff>
        </xdr:to>
        <xdr:sp macro="" textlink="">
          <xdr:nvSpPr>
            <xdr:cNvPr id="2631" name="Check Box 583" hidden="1">
              <a:extLst>
                <a:ext uri="{63B3BB69-23CF-44E3-9099-C40C66FF867C}">
                  <a14:compatExt spid="_x0000_s2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791</xdr:row>
          <xdr:rowOff>85725</xdr:rowOff>
        </xdr:from>
        <xdr:to>
          <xdr:col>24</xdr:col>
          <xdr:colOff>257175</xdr:colOff>
          <xdr:row>792</xdr:row>
          <xdr:rowOff>114300</xdr:rowOff>
        </xdr:to>
        <xdr:sp macro="" textlink="">
          <xdr:nvSpPr>
            <xdr:cNvPr id="2632" name="Check Box 584" hidden="1">
              <a:extLst>
                <a:ext uri="{63B3BB69-23CF-44E3-9099-C40C66FF867C}">
                  <a14:compatExt spid="_x0000_s2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791</xdr:row>
          <xdr:rowOff>85725</xdr:rowOff>
        </xdr:from>
        <xdr:to>
          <xdr:col>25</xdr:col>
          <xdr:colOff>257175</xdr:colOff>
          <xdr:row>792</xdr:row>
          <xdr:rowOff>114300</xdr:rowOff>
        </xdr:to>
        <xdr:sp macro="" textlink="">
          <xdr:nvSpPr>
            <xdr:cNvPr id="2633" name="Check Box 585" hidden="1">
              <a:extLst>
                <a:ext uri="{63B3BB69-23CF-44E3-9099-C40C66FF867C}">
                  <a14:compatExt spid="_x0000_s2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836</xdr:row>
          <xdr:rowOff>85725</xdr:rowOff>
        </xdr:from>
        <xdr:to>
          <xdr:col>23</xdr:col>
          <xdr:colOff>257175</xdr:colOff>
          <xdr:row>837</xdr:row>
          <xdr:rowOff>114300</xdr:rowOff>
        </xdr:to>
        <xdr:sp macro="" textlink="">
          <xdr:nvSpPr>
            <xdr:cNvPr id="2634" name="Check Box 586" hidden="1">
              <a:extLst>
                <a:ext uri="{63B3BB69-23CF-44E3-9099-C40C66FF867C}">
                  <a14:compatExt spid="_x0000_s2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836</xdr:row>
          <xdr:rowOff>85725</xdr:rowOff>
        </xdr:from>
        <xdr:to>
          <xdr:col>24</xdr:col>
          <xdr:colOff>257175</xdr:colOff>
          <xdr:row>837</xdr:row>
          <xdr:rowOff>114300</xdr:rowOff>
        </xdr:to>
        <xdr:sp macro="" textlink="">
          <xdr:nvSpPr>
            <xdr:cNvPr id="2635" name="Check Box 587" hidden="1">
              <a:extLst>
                <a:ext uri="{63B3BB69-23CF-44E3-9099-C40C66FF867C}">
                  <a14:compatExt spid="_x0000_s2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836</xdr:row>
          <xdr:rowOff>85725</xdr:rowOff>
        </xdr:from>
        <xdr:to>
          <xdr:col>25</xdr:col>
          <xdr:colOff>257175</xdr:colOff>
          <xdr:row>837</xdr:row>
          <xdr:rowOff>114300</xdr:rowOff>
        </xdr:to>
        <xdr:sp macro="" textlink="">
          <xdr:nvSpPr>
            <xdr:cNvPr id="2636" name="Check Box 588" hidden="1">
              <a:extLst>
                <a:ext uri="{63B3BB69-23CF-44E3-9099-C40C66FF867C}">
                  <a14:compatExt spid="_x0000_s2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840</xdr:row>
          <xdr:rowOff>200025</xdr:rowOff>
        </xdr:from>
        <xdr:to>
          <xdr:col>23</xdr:col>
          <xdr:colOff>257175</xdr:colOff>
          <xdr:row>842</xdr:row>
          <xdr:rowOff>19050</xdr:rowOff>
        </xdr:to>
        <xdr:sp macro="" textlink="">
          <xdr:nvSpPr>
            <xdr:cNvPr id="2637" name="Check Box 589" hidden="1">
              <a:extLst>
                <a:ext uri="{63B3BB69-23CF-44E3-9099-C40C66FF867C}">
                  <a14:compatExt spid="_x0000_s2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840</xdr:row>
          <xdr:rowOff>200025</xdr:rowOff>
        </xdr:from>
        <xdr:to>
          <xdr:col>24</xdr:col>
          <xdr:colOff>257175</xdr:colOff>
          <xdr:row>842</xdr:row>
          <xdr:rowOff>19050</xdr:rowOff>
        </xdr:to>
        <xdr:sp macro="" textlink="">
          <xdr:nvSpPr>
            <xdr:cNvPr id="2638" name="Check Box 590" hidden="1">
              <a:extLst>
                <a:ext uri="{63B3BB69-23CF-44E3-9099-C40C66FF867C}">
                  <a14:compatExt spid="_x0000_s2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840</xdr:row>
          <xdr:rowOff>200025</xdr:rowOff>
        </xdr:from>
        <xdr:to>
          <xdr:col>25</xdr:col>
          <xdr:colOff>257175</xdr:colOff>
          <xdr:row>842</xdr:row>
          <xdr:rowOff>19050</xdr:rowOff>
        </xdr:to>
        <xdr:sp macro="" textlink="">
          <xdr:nvSpPr>
            <xdr:cNvPr id="2639" name="Check Box 591" hidden="1">
              <a:extLst>
                <a:ext uri="{63B3BB69-23CF-44E3-9099-C40C66FF867C}">
                  <a14:compatExt spid="_x0000_s2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731</xdr:row>
          <xdr:rowOff>152400</xdr:rowOff>
        </xdr:from>
        <xdr:to>
          <xdr:col>24</xdr:col>
          <xdr:colOff>247650</xdr:colOff>
          <xdr:row>732</xdr:row>
          <xdr:rowOff>180975</xdr:rowOff>
        </xdr:to>
        <xdr:sp macro="" textlink="">
          <xdr:nvSpPr>
            <xdr:cNvPr id="2647" name="Check Box 599" hidden="1">
              <a:extLst>
                <a:ext uri="{63B3BB69-23CF-44E3-9099-C40C66FF867C}">
                  <a14:compatExt spid="_x0000_s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742</xdr:row>
          <xdr:rowOff>133350</xdr:rowOff>
        </xdr:from>
        <xdr:to>
          <xdr:col>24</xdr:col>
          <xdr:colOff>257175</xdr:colOff>
          <xdr:row>743</xdr:row>
          <xdr:rowOff>161925</xdr:rowOff>
        </xdr:to>
        <xdr:sp macro="" textlink="">
          <xdr:nvSpPr>
            <xdr:cNvPr id="2648" name="Check Box 600" hidden="1">
              <a:extLst>
                <a:ext uri="{63B3BB69-23CF-44E3-9099-C40C66FF867C}">
                  <a14:compatExt spid="_x0000_s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636</xdr:row>
          <xdr:rowOff>200025</xdr:rowOff>
        </xdr:from>
        <xdr:to>
          <xdr:col>24</xdr:col>
          <xdr:colOff>257175</xdr:colOff>
          <xdr:row>638</xdr:row>
          <xdr:rowOff>19050</xdr:rowOff>
        </xdr:to>
        <xdr:sp macro="" textlink="">
          <xdr:nvSpPr>
            <xdr:cNvPr id="2651" name="Check Box 603" hidden="1">
              <a:extLst>
                <a:ext uri="{63B3BB69-23CF-44E3-9099-C40C66FF867C}">
                  <a14:compatExt spid="_x0000_s2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575</xdr:row>
          <xdr:rowOff>200025</xdr:rowOff>
        </xdr:from>
        <xdr:to>
          <xdr:col>25</xdr:col>
          <xdr:colOff>257175</xdr:colOff>
          <xdr:row>577</xdr:row>
          <xdr:rowOff>19050</xdr:rowOff>
        </xdr:to>
        <xdr:sp macro="" textlink="">
          <xdr:nvSpPr>
            <xdr:cNvPr id="2656" name="Check Box 608" hidden="1">
              <a:extLst>
                <a:ext uri="{63B3BB69-23CF-44E3-9099-C40C66FF867C}">
                  <a14:compatExt spid="_x0000_s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547</xdr:row>
          <xdr:rowOff>200025</xdr:rowOff>
        </xdr:from>
        <xdr:to>
          <xdr:col>25</xdr:col>
          <xdr:colOff>257175</xdr:colOff>
          <xdr:row>549</xdr:row>
          <xdr:rowOff>19050</xdr:rowOff>
        </xdr:to>
        <xdr:sp macro="" textlink="">
          <xdr:nvSpPr>
            <xdr:cNvPr id="2664" name="Check Box 616" hidden="1">
              <a:extLst>
                <a:ext uri="{63B3BB69-23CF-44E3-9099-C40C66FF867C}">
                  <a14:compatExt spid="_x0000_s2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59</xdr:row>
          <xdr:rowOff>85725</xdr:rowOff>
        </xdr:from>
        <xdr:to>
          <xdr:col>25</xdr:col>
          <xdr:colOff>257175</xdr:colOff>
          <xdr:row>60</xdr:row>
          <xdr:rowOff>123825</xdr:rowOff>
        </xdr:to>
        <xdr:sp macro="" textlink="">
          <xdr:nvSpPr>
            <xdr:cNvPr id="2673" name="Check Box 625" hidden="1">
              <a:extLst>
                <a:ext uri="{63B3BB69-23CF-44E3-9099-C40C66FF867C}">
                  <a14:compatExt spid="_x0000_s2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119</xdr:row>
          <xdr:rowOff>85725</xdr:rowOff>
        </xdr:from>
        <xdr:to>
          <xdr:col>25</xdr:col>
          <xdr:colOff>266700</xdr:colOff>
          <xdr:row>120</xdr:row>
          <xdr:rowOff>114300</xdr:rowOff>
        </xdr:to>
        <xdr:sp macro="" textlink="">
          <xdr:nvSpPr>
            <xdr:cNvPr id="2677" name="Check Box 629" hidden="1">
              <a:extLst>
                <a:ext uri="{63B3BB69-23CF-44E3-9099-C40C66FF867C}">
                  <a14:compatExt spid="_x0000_s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62</xdr:row>
          <xdr:rowOff>85725</xdr:rowOff>
        </xdr:from>
        <xdr:to>
          <xdr:col>23</xdr:col>
          <xdr:colOff>257175</xdr:colOff>
          <xdr:row>63</xdr:row>
          <xdr:rowOff>114300</xdr:rowOff>
        </xdr:to>
        <xdr:sp macro="" textlink="">
          <xdr:nvSpPr>
            <xdr:cNvPr id="2678" name="Check Box 630" hidden="1">
              <a:extLst>
                <a:ext uri="{63B3BB69-23CF-44E3-9099-C40C66FF867C}">
                  <a14:compatExt spid="_x0000_s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62</xdr:row>
          <xdr:rowOff>85725</xdr:rowOff>
        </xdr:from>
        <xdr:to>
          <xdr:col>24</xdr:col>
          <xdr:colOff>257175</xdr:colOff>
          <xdr:row>63</xdr:row>
          <xdr:rowOff>114300</xdr:rowOff>
        </xdr:to>
        <xdr:sp macro="" textlink="">
          <xdr:nvSpPr>
            <xdr:cNvPr id="2679" name="Check Box 631" hidden="1">
              <a:extLst>
                <a:ext uri="{63B3BB69-23CF-44E3-9099-C40C66FF867C}">
                  <a14:compatExt spid="_x0000_s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62</xdr:row>
          <xdr:rowOff>85725</xdr:rowOff>
        </xdr:from>
        <xdr:to>
          <xdr:col>25</xdr:col>
          <xdr:colOff>257175</xdr:colOff>
          <xdr:row>63</xdr:row>
          <xdr:rowOff>114300</xdr:rowOff>
        </xdr:to>
        <xdr:sp macro="" textlink="">
          <xdr:nvSpPr>
            <xdr:cNvPr id="2680" name="Check Box 632" hidden="1">
              <a:extLst>
                <a:ext uri="{63B3BB69-23CF-44E3-9099-C40C66FF867C}">
                  <a14:compatExt spid="_x0000_s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xdr:row>
          <xdr:rowOff>85725</xdr:rowOff>
        </xdr:from>
        <xdr:to>
          <xdr:col>23</xdr:col>
          <xdr:colOff>257175</xdr:colOff>
          <xdr:row>74</xdr:row>
          <xdr:rowOff>114300</xdr:rowOff>
        </xdr:to>
        <xdr:sp macro="" textlink="">
          <xdr:nvSpPr>
            <xdr:cNvPr id="2684" name="Check Box 636" hidden="1">
              <a:extLst>
                <a:ext uri="{63B3BB69-23CF-44E3-9099-C40C66FF867C}">
                  <a14:compatExt spid="_x0000_s2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73</xdr:row>
          <xdr:rowOff>85725</xdr:rowOff>
        </xdr:from>
        <xdr:to>
          <xdr:col>24</xdr:col>
          <xdr:colOff>257175</xdr:colOff>
          <xdr:row>74</xdr:row>
          <xdr:rowOff>114300</xdr:rowOff>
        </xdr:to>
        <xdr:sp macro="" textlink="">
          <xdr:nvSpPr>
            <xdr:cNvPr id="2685" name="Check Box 637" hidden="1">
              <a:extLst>
                <a:ext uri="{63B3BB69-23CF-44E3-9099-C40C66FF867C}">
                  <a14:compatExt spid="_x0000_s2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73</xdr:row>
          <xdr:rowOff>85725</xdr:rowOff>
        </xdr:from>
        <xdr:to>
          <xdr:col>25</xdr:col>
          <xdr:colOff>257175</xdr:colOff>
          <xdr:row>74</xdr:row>
          <xdr:rowOff>114300</xdr:rowOff>
        </xdr:to>
        <xdr:sp macro="" textlink="">
          <xdr:nvSpPr>
            <xdr:cNvPr id="2686" name="Check Box 638" hidden="1">
              <a:extLst>
                <a:ext uri="{63B3BB69-23CF-44E3-9099-C40C66FF867C}">
                  <a14:compatExt spid="_x0000_s2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86</xdr:row>
          <xdr:rowOff>9525</xdr:rowOff>
        </xdr:from>
        <xdr:to>
          <xdr:col>23</xdr:col>
          <xdr:colOff>257175</xdr:colOff>
          <xdr:row>87</xdr:row>
          <xdr:rowOff>38100</xdr:rowOff>
        </xdr:to>
        <xdr:sp macro="" textlink="">
          <xdr:nvSpPr>
            <xdr:cNvPr id="2690" name="Check Box 642" hidden="1">
              <a:extLst>
                <a:ext uri="{63B3BB69-23CF-44E3-9099-C40C66FF867C}">
                  <a14:compatExt spid="_x0000_s2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86</xdr:row>
          <xdr:rowOff>9525</xdr:rowOff>
        </xdr:from>
        <xdr:to>
          <xdr:col>24</xdr:col>
          <xdr:colOff>257175</xdr:colOff>
          <xdr:row>87</xdr:row>
          <xdr:rowOff>38100</xdr:rowOff>
        </xdr:to>
        <xdr:sp macro="" textlink="">
          <xdr:nvSpPr>
            <xdr:cNvPr id="2691" name="Check Box 643" hidden="1">
              <a:extLst>
                <a:ext uri="{63B3BB69-23CF-44E3-9099-C40C66FF867C}">
                  <a14:compatExt spid="_x0000_s2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86</xdr:row>
          <xdr:rowOff>9525</xdr:rowOff>
        </xdr:from>
        <xdr:to>
          <xdr:col>25</xdr:col>
          <xdr:colOff>257175</xdr:colOff>
          <xdr:row>87</xdr:row>
          <xdr:rowOff>38100</xdr:rowOff>
        </xdr:to>
        <xdr:sp macro="" textlink="">
          <xdr:nvSpPr>
            <xdr:cNvPr id="2692" name="Check Box 644" hidden="1">
              <a:extLst>
                <a:ext uri="{63B3BB69-23CF-44E3-9099-C40C66FF867C}">
                  <a14:compatExt spid="_x0000_s2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114</xdr:row>
          <xdr:rowOff>85725</xdr:rowOff>
        </xdr:from>
        <xdr:to>
          <xdr:col>23</xdr:col>
          <xdr:colOff>257175</xdr:colOff>
          <xdr:row>115</xdr:row>
          <xdr:rowOff>114300</xdr:rowOff>
        </xdr:to>
        <xdr:sp macro="" textlink="">
          <xdr:nvSpPr>
            <xdr:cNvPr id="2693" name="Check Box 645" hidden="1">
              <a:extLst>
                <a:ext uri="{63B3BB69-23CF-44E3-9099-C40C66FF867C}">
                  <a14:compatExt spid="_x0000_s2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114</xdr:row>
          <xdr:rowOff>85725</xdr:rowOff>
        </xdr:from>
        <xdr:to>
          <xdr:col>24</xdr:col>
          <xdr:colOff>257175</xdr:colOff>
          <xdr:row>115</xdr:row>
          <xdr:rowOff>114300</xdr:rowOff>
        </xdr:to>
        <xdr:sp macro="" textlink="">
          <xdr:nvSpPr>
            <xdr:cNvPr id="2694" name="Check Box 646" hidden="1">
              <a:extLst>
                <a:ext uri="{63B3BB69-23CF-44E3-9099-C40C66FF867C}">
                  <a14:compatExt spid="_x0000_s2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114</xdr:row>
          <xdr:rowOff>85725</xdr:rowOff>
        </xdr:from>
        <xdr:to>
          <xdr:col>25</xdr:col>
          <xdr:colOff>257175</xdr:colOff>
          <xdr:row>115</xdr:row>
          <xdr:rowOff>114300</xdr:rowOff>
        </xdr:to>
        <xdr:sp macro="" textlink="">
          <xdr:nvSpPr>
            <xdr:cNvPr id="2695" name="Check Box 647" hidden="1">
              <a:extLst>
                <a:ext uri="{63B3BB69-23CF-44E3-9099-C40C66FF867C}">
                  <a14:compatExt spid="_x0000_s2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132</xdr:row>
          <xdr:rowOff>95250</xdr:rowOff>
        </xdr:from>
        <xdr:to>
          <xdr:col>25</xdr:col>
          <xdr:colOff>257175</xdr:colOff>
          <xdr:row>133</xdr:row>
          <xdr:rowOff>123825</xdr:rowOff>
        </xdr:to>
        <xdr:sp macro="" textlink="">
          <xdr:nvSpPr>
            <xdr:cNvPr id="2696" name="Check Box 648" hidden="1">
              <a:extLst>
                <a:ext uri="{63B3BB69-23CF-44E3-9099-C40C66FF867C}">
                  <a14:compatExt spid="_x0000_s2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134</xdr:row>
          <xdr:rowOff>95250</xdr:rowOff>
        </xdr:from>
        <xdr:to>
          <xdr:col>25</xdr:col>
          <xdr:colOff>257175</xdr:colOff>
          <xdr:row>135</xdr:row>
          <xdr:rowOff>123825</xdr:rowOff>
        </xdr:to>
        <xdr:sp macro="" textlink="">
          <xdr:nvSpPr>
            <xdr:cNvPr id="2697" name="Check Box 649" hidden="1">
              <a:extLst>
                <a:ext uri="{63B3BB69-23CF-44E3-9099-C40C66FF867C}">
                  <a14:compatExt spid="_x0000_s2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136</xdr:row>
          <xdr:rowOff>200025</xdr:rowOff>
        </xdr:from>
        <xdr:to>
          <xdr:col>25</xdr:col>
          <xdr:colOff>266700</xdr:colOff>
          <xdr:row>138</xdr:row>
          <xdr:rowOff>19050</xdr:rowOff>
        </xdr:to>
        <xdr:sp macro="" textlink="">
          <xdr:nvSpPr>
            <xdr:cNvPr id="2698" name="Check Box 650" hidden="1">
              <a:extLst>
                <a:ext uri="{63B3BB69-23CF-44E3-9099-C40C66FF867C}">
                  <a14:compatExt spid="_x0000_s2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142</xdr:row>
          <xdr:rowOff>95250</xdr:rowOff>
        </xdr:from>
        <xdr:to>
          <xdr:col>25</xdr:col>
          <xdr:colOff>257175</xdr:colOff>
          <xdr:row>143</xdr:row>
          <xdr:rowOff>123825</xdr:rowOff>
        </xdr:to>
        <xdr:sp macro="" textlink="">
          <xdr:nvSpPr>
            <xdr:cNvPr id="2699" name="Check Box 651" hidden="1">
              <a:extLst>
                <a:ext uri="{63B3BB69-23CF-44E3-9099-C40C66FF867C}">
                  <a14:compatExt spid="_x0000_s2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144</xdr:row>
          <xdr:rowOff>95250</xdr:rowOff>
        </xdr:from>
        <xdr:to>
          <xdr:col>25</xdr:col>
          <xdr:colOff>257175</xdr:colOff>
          <xdr:row>145</xdr:row>
          <xdr:rowOff>123825</xdr:rowOff>
        </xdr:to>
        <xdr:sp macro="" textlink="">
          <xdr:nvSpPr>
            <xdr:cNvPr id="2700" name="Check Box 652" hidden="1">
              <a:extLst>
                <a:ext uri="{63B3BB69-23CF-44E3-9099-C40C66FF867C}">
                  <a14:compatExt spid="_x0000_s2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177</xdr:row>
          <xdr:rowOff>0</xdr:rowOff>
        </xdr:from>
        <xdr:to>
          <xdr:col>4</xdr:col>
          <xdr:colOff>257175</xdr:colOff>
          <xdr:row>178</xdr:row>
          <xdr:rowOff>0</xdr:rowOff>
        </xdr:to>
        <xdr:sp macro="" textlink="">
          <xdr:nvSpPr>
            <xdr:cNvPr id="2701" name="Check Box 653" hidden="1">
              <a:extLst>
                <a:ext uri="{63B3BB69-23CF-44E3-9099-C40C66FF867C}">
                  <a14:compatExt spid="_x0000_s2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196</xdr:row>
          <xdr:rowOff>95250</xdr:rowOff>
        </xdr:from>
        <xdr:to>
          <xdr:col>24</xdr:col>
          <xdr:colOff>257175</xdr:colOff>
          <xdr:row>197</xdr:row>
          <xdr:rowOff>123825</xdr:rowOff>
        </xdr:to>
        <xdr:sp macro="" textlink="">
          <xdr:nvSpPr>
            <xdr:cNvPr id="2702" name="Check Box 654" hidden="1">
              <a:extLst>
                <a:ext uri="{63B3BB69-23CF-44E3-9099-C40C66FF867C}">
                  <a14:compatExt spid="_x0000_s2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194</xdr:row>
          <xdr:rowOff>85725</xdr:rowOff>
        </xdr:from>
        <xdr:to>
          <xdr:col>25</xdr:col>
          <xdr:colOff>257175</xdr:colOff>
          <xdr:row>195</xdr:row>
          <xdr:rowOff>123825</xdr:rowOff>
        </xdr:to>
        <xdr:sp macro="" textlink="">
          <xdr:nvSpPr>
            <xdr:cNvPr id="2703" name="Check Box 655" hidden="1">
              <a:extLst>
                <a:ext uri="{63B3BB69-23CF-44E3-9099-C40C66FF867C}">
                  <a14:compatExt spid="_x0000_s2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186</xdr:row>
          <xdr:rowOff>66675</xdr:rowOff>
        </xdr:from>
        <xdr:to>
          <xdr:col>25</xdr:col>
          <xdr:colOff>257175</xdr:colOff>
          <xdr:row>187</xdr:row>
          <xdr:rowOff>95250</xdr:rowOff>
        </xdr:to>
        <xdr:sp macro="" textlink="">
          <xdr:nvSpPr>
            <xdr:cNvPr id="2704" name="Check Box 656" hidden="1">
              <a:extLst>
                <a:ext uri="{63B3BB69-23CF-44E3-9099-C40C66FF867C}">
                  <a14:compatExt spid="_x0000_s2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189</xdr:row>
          <xdr:rowOff>95250</xdr:rowOff>
        </xdr:from>
        <xdr:to>
          <xdr:col>25</xdr:col>
          <xdr:colOff>257175</xdr:colOff>
          <xdr:row>190</xdr:row>
          <xdr:rowOff>123825</xdr:rowOff>
        </xdr:to>
        <xdr:sp macro="" textlink="">
          <xdr:nvSpPr>
            <xdr:cNvPr id="2705" name="Check Box 657" hidden="1">
              <a:extLst>
                <a:ext uri="{63B3BB69-23CF-44E3-9099-C40C66FF867C}">
                  <a14:compatExt spid="_x0000_s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191</xdr:row>
          <xdr:rowOff>200025</xdr:rowOff>
        </xdr:from>
        <xdr:to>
          <xdr:col>25</xdr:col>
          <xdr:colOff>257175</xdr:colOff>
          <xdr:row>193</xdr:row>
          <xdr:rowOff>19050</xdr:rowOff>
        </xdr:to>
        <xdr:sp macro="" textlink="">
          <xdr:nvSpPr>
            <xdr:cNvPr id="2706" name="Check Box 658" hidden="1">
              <a:extLst>
                <a:ext uri="{63B3BB69-23CF-44E3-9099-C40C66FF867C}">
                  <a14:compatExt spid="_x0000_s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182</xdr:row>
          <xdr:rowOff>95250</xdr:rowOff>
        </xdr:from>
        <xdr:to>
          <xdr:col>25</xdr:col>
          <xdr:colOff>257175</xdr:colOff>
          <xdr:row>183</xdr:row>
          <xdr:rowOff>123825</xdr:rowOff>
        </xdr:to>
        <xdr:sp macro="" textlink="">
          <xdr:nvSpPr>
            <xdr:cNvPr id="2707" name="Check Box 659" hidden="1">
              <a:extLst>
                <a:ext uri="{63B3BB69-23CF-44E3-9099-C40C66FF867C}">
                  <a14:compatExt spid="_x0000_s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196</xdr:row>
          <xdr:rowOff>95250</xdr:rowOff>
        </xdr:from>
        <xdr:to>
          <xdr:col>25</xdr:col>
          <xdr:colOff>257175</xdr:colOff>
          <xdr:row>197</xdr:row>
          <xdr:rowOff>123825</xdr:rowOff>
        </xdr:to>
        <xdr:sp macro="" textlink="">
          <xdr:nvSpPr>
            <xdr:cNvPr id="2708" name="Check Box 660" hidden="1">
              <a:extLst>
                <a:ext uri="{63B3BB69-23CF-44E3-9099-C40C66FF867C}">
                  <a14:compatExt spid="_x0000_s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246</xdr:row>
          <xdr:rowOff>180975</xdr:rowOff>
        </xdr:from>
        <xdr:to>
          <xdr:col>25</xdr:col>
          <xdr:colOff>257175</xdr:colOff>
          <xdr:row>248</xdr:row>
          <xdr:rowOff>9525</xdr:rowOff>
        </xdr:to>
        <xdr:sp macro="" textlink="">
          <xdr:nvSpPr>
            <xdr:cNvPr id="2709" name="Check Box 661" hidden="1">
              <a:extLst>
                <a:ext uri="{63B3BB69-23CF-44E3-9099-C40C66FF867C}">
                  <a14:compatExt spid="_x0000_s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199</xdr:row>
          <xdr:rowOff>200025</xdr:rowOff>
        </xdr:from>
        <xdr:to>
          <xdr:col>23</xdr:col>
          <xdr:colOff>257175</xdr:colOff>
          <xdr:row>201</xdr:row>
          <xdr:rowOff>19050</xdr:rowOff>
        </xdr:to>
        <xdr:sp macro="" textlink="">
          <xdr:nvSpPr>
            <xdr:cNvPr id="2710" name="Check Box 662" hidden="1">
              <a:extLst>
                <a:ext uri="{63B3BB69-23CF-44E3-9099-C40C66FF867C}">
                  <a14:compatExt spid="_x0000_s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199</xdr:row>
          <xdr:rowOff>200025</xdr:rowOff>
        </xdr:from>
        <xdr:to>
          <xdr:col>24</xdr:col>
          <xdr:colOff>257175</xdr:colOff>
          <xdr:row>201</xdr:row>
          <xdr:rowOff>19050</xdr:rowOff>
        </xdr:to>
        <xdr:sp macro="" textlink="">
          <xdr:nvSpPr>
            <xdr:cNvPr id="2711" name="Check Box 663" hidden="1">
              <a:extLst>
                <a:ext uri="{63B3BB69-23CF-44E3-9099-C40C66FF867C}">
                  <a14:compatExt spid="_x0000_s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199</xdr:row>
          <xdr:rowOff>200025</xdr:rowOff>
        </xdr:from>
        <xdr:to>
          <xdr:col>25</xdr:col>
          <xdr:colOff>257175</xdr:colOff>
          <xdr:row>201</xdr:row>
          <xdr:rowOff>19050</xdr:rowOff>
        </xdr:to>
        <xdr:sp macro="" textlink="">
          <xdr:nvSpPr>
            <xdr:cNvPr id="2712" name="Check Box 664" hidden="1">
              <a:extLst>
                <a:ext uri="{63B3BB69-23CF-44E3-9099-C40C66FF867C}">
                  <a14:compatExt spid="_x0000_s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212</xdr:row>
          <xdr:rowOff>85725</xdr:rowOff>
        </xdr:from>
        <xdr:to>
          <xdr:col>23</xdr:col>
          <xdr:colOff>257175</xdr:colOff>
          <xdr:row>213</xdr:row>
          <xdr:rowOff>114300</xdr:rowOff>
        </xdr:to>
        <xdr:sp macro="" textlink="">
          <xdr:nvSpPr>
            <xdr:cNvPr id="2713" name="Check Box 665" hidden="1">
              <a:extLst>
                <a:ext uri="{63B3BB69-23CF-44E3-9099-C40C66FF867C}">
                  <a14:compatExt spid="_x0000_s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212</xdr:row>
          <xdr:rowOff>85725</xdr:rowOff>
        </xdr:from>
        <xdr:to>
          <xdr:col>24</xdr:col>
          <xdr:colOff>257175</xdr:colOff>
          <xdr:row>213</xdr:row>
          <xdr:rowOff>114300</xdr:rowOff>
        </xdr:to>
        <xdr:sp macro="" textlink="">
          <xdr:nvSpPr>
            <xdr:cNvPr id="2714" name="Check Box 666" hidden="1">
              <a:extLst>
                <a:ext uri="{63B3BB69-23CF-44E3-9099-C40C66FF867C}">
                  <a14:compatExt spid="_x0000_s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212</xdr:row>
          <xdr:rowOff>85725</xdr:rowOff>
        </xdr:from>
        <xdr:to>
          <xdr:col>25</xdr:col>
          <xdr:colOff>257175</xdr:colOff>
          <xdr:row>213</xdr:row>
          <xdr:rowOff>114300</xdr:rowOff>
        </xdr:to>
        <xdr:sp macro="" textlink="">
          <xdr:nvSpPr>
            <xdr:cNvPr id="2715" name="Check Box 667" hidden="1">
              <a:extLst>
                <a:ext uri="{63B3BB69-23CF-44E3-9099-C40C66FF867C}">
                  <a14:compatExt spid="_x0000_s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233</xdr:row>
          <xdr:rowOff>66675</xdr:rowOff>
        </xdr:from>
        <xdr:to>
          <xdr:col>23</xdr:col>
          <xdr:colOff>257175</xdr:colOff>
          <xdr:row>234</xdr:row>
          <xdr:rowOff>95250</xdr:rowOff>
        </xdr:to>
        <xdr:sp macro="" textlink="">
          <xdr:nvSpPr>
            <xdr:cNvPr id="2716" name="Check Box 668" hidden="1">
              <a:extLst>
                <a:ext uri="{63B3BB69-23CF-44E3-9099-C40C66FF867C}">
                  <a14:compatExt spid="_x0000_s2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233</xdr:row>
          <xdr:rowOff>66675</xdr:rowOff>
        </xdr:from>
        <xdr:to>
          <xdr:col>24</xdr:col>
          <xdr:colOff>257175</xdr:colOff>
          <xdr:row>234</xdr:row>
          <xdr:rowOff>95250</xdr:rowOff>
        </xdr:to>
        <xdr:sp macro="" textlink="">
          <xdr:nvSpPr>
            <xdr:cNvPr id="2717" name="Check Box 669" hidden="1">
              <a:extLst>
                <a:ext uri="{63B3BB69-23CF-44E3-9099-C40C66FF867C}">
                  <a14:compatExt spid="_x0000_s2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233</xdr:row>
          <xdr:rowOff>66675</xdr:rowOff>
        </xdr:from>
        <xdr:to>
          <xdr:col>25</xdr:col>
          <xdr:colOff>257175</xdr:colOff>
          <xdr:row>234</xdr:row>
          <xdr:rowOff>95250</xdr:rowOff>
        </xdr:to>
        <xdr:sp macro="" textlink="">
          <xdr:nvSpPr>
            <xdr:cNvPr id="2718" name="Check Box 670" hidden="1">
              <a:extLst>
                <a:ext uri="{63B3BB69-23CF-44E3-9099-C40C66FF867C}">
                  <a14:compatExt spid="_x0000_s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237</xdr:row>
          <xdr:rowOff>47625</xdr:rowOff>
        </xdr:from>
        <xdr:to>
          <xdr:col>23</xdr:col>
          <xdr:colOff>257175</xdr:colOff>
          <xdr:row>238</xdr:row>
          <xdr:rowOff>76200</xdr:rowOff>
        </xdr:to>
        <xdr:sp macro="" textlink="">
          <xdr:nvSpPr>
            <xdr:cNvPr id="2719" name="Check Box 671" hidden="1">
              <a:extLst>
                <a:ext uri="{63B3BB69-23CF-44E3-9099-C40C66FF867C}">
                  <a14:compatExt spid="_x0000_s2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237</xdr:row>
          <xdr:rowOff>47625</xdr:rowOff>
        </xdr:from>
        <xdr:to>
          <xdr:col>24</xdr:col>
          <xdr:colOff>257175</xdr:colOff>
          <xdr:row>238</xdr:row>
          <xdr:rowOff>76200</xdr:rowOff>
        </xdr:to>
        <xdr:sp macro="" textlink="">
          <xdr:nvSpPr>
            <xdr:cNvPr id="2720" name="Check Box 672" hidden="1">
              <a:extLst>
                <a:ext uri="{63B3BB69-23CF-44E3-9099-C40C66FF867C}">
                  <a14:compatExt spid="_x0000_s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237</xdr:row>
          <xdr:rowOff>47625</xdr:rowOff>
        </xdr:from>
        <xdr:to>
          <xdr:col>25</xdr:col>
          <xdr:colOff>257175</xdr:colOff>
          <xdr:row>238</xdr:row>
          <xdr:rowOff>76200</xdr:rowOff>
        </xdr:to>
        <xdr:sp macro="" textlink="">
          <xdr:nvSpPr>
            <xdr:cNvPr id="2721" name="Check Box 673" hidden="1">
              <a:extLst>
                <a:ext uri="{63B3BB69-23CF-44E3-9099-C40C66FF867C}">
                  <a14:compatExt spid="_x0000_s2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256</xdr:row>
          <xdr:rowOff>0</xdr:rowOff>
        </xdr:from>
        <xdr:to>
          <xdr:col>4</xdr:col>
          <xdr:colOff>257175</xdr:colOff>
          <xdr:row>257</xdr:row>
          <xdr:rowOff>0</xdr:rowOff>
        </xdr:to>
        <xdr:sp macro="" textlink="">
          <xdr:nvSpPr>
            <xdr:cNvPr id="2722" name="Check Box 674" hidden="1">
              <a:extLst>
                <a:ext uri="{63B3BB69-23CF-44E3-9099-C40C66FF867C}">
                  <a14:compatExt spid="_x0000_s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263</xdr:row>
          <xdr:rowOff>0</xdr:rowOff>
        </xdr:from>
        <xdr:to>
          <xdr:col>25</xdr:col>
          <xdr:colOff>257175</xdr:colOff>
          <xdr:row>264</xdr:row>
          <xdr:rowOff>38100</xdr:rowOff>
        </xdr:to>
        <xdr:sp macro="" textlink="">
          <xdr:nvSpPr>
            <xdr:cNvPr id="2723" name="Check Box 675" hidden="1">
              <a:extLst>
                <a:ext uri="{63B3BB69-23CF-44E3-9099-C40C66FF867C}">
                  <a14:compatExt spid="_x0000_s2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266</xdr:row>
          <xdr:rowOff>95250</xdr:rowOff>
        </xdr:from>
        <xdr:to>
          <xdr:col>23</xdr:col>
          <xdr:colOff>257175</xdr:colOff>
          <xdr:row>267</xdr:row>
          <xdr:rowOff>133350</xdr:rowOff>
        </xdr:to>
        <xdr:sp macro="" textlink="">
          <xdr:nvSpPr>
            <xdr:cNvPr id="2724" name="Check Box 676" hidden="1">
              <a:extLst>
                <a:ext uri="{63B3BB69-23CF-44E3-9099-C40C66FF867C}">
                  <a14:compatExt spid="_x0000_s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266</xdr:row>
          <xdr:rowOff>95250</xdr:rowOff>
        </xdr:from>
        <xdr:to>
          <xdr:col>24</xdr:col>
          <xdr:colOff>257175</xdr:colOff>
          <xdr:row>267</xdr:row>
          <xdr:rowOff>133350</xdr:rowOff>
        </xdr:to>
        <xdr:sp macro="" textlink="">
          <xdr:nvSpPr>
            <xdr:cNvPr id="2725" name="Check Box 677" hidden="1">
              <a:extLst>
                <a:ext uri="{63B3BB69-23CF-44E3-9099-C40C66FF867C}">
                  <a14:compatExt spid="_x0000_s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266</xdr:row>
          <xdr:rowOff>95250</xdr:rowOff>
        </xdr:from>
        <xdr:to>
          <xdr:col>25</xdr:col>
          <xdr:colOff>257175</xdr:colOff>
          <xdr:row>267</xdr:row>
          <xdr:rowOff>133350</xdr:rowOff>
        </xdr:to>
        <xdr:sp macro="" textlink="">
          <xdr:nvSpPr>
            <xdr:cNvPr id="2726" name="Check Box 678" hidden="1">
              <a:extLst>
                <a:ext uri="{63B3BB69-23CF-44E3-9099-C40C66FF867C}">
                  <a14:compatExt spid="_x0000_s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269</xdr:row>
          <xdr:rowOff>190500</xdr:rowOff>
        </xdr:from>
        <xdr:to>
          <xdr:col>25</xdr:col>
          <xdr:colOff>257175</xdr:colOff>
          <xdr:row>271</xdr:row>
          <xdr:rowOff>19050</xdr:rowOff>
        </xdr:to>
        <xdr:sp macro="" textlink="">
          <xdr:nvSpPr>
            <xdr:cNvPr id="2727" name="Check Box 679" hidden="1">
              <a:extLst>
                <a:ext uri="{63B3BB69-23CF-44E3-9099-C40C66FF867C}">
                  <a14:compatExt spid="_x0000_s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272</xdr:row>
          <xdr:rowOff>190500</xdr:rowOff>
        </xdr:from>
        <xdr:to>
          <xdr:col>23</xdr:col>
          <xdr:colOff>257175</xdr:colOff>
          <xdr:row>274</xdr:row>
          <xdr:rowOff>19050</xdr:rowOff>
        </xdr:to>
        <xdr:sp macro="" textlink="">
          <xdr:nvSpPr>
            <xdr:cNvPr id="2728" name="Check Box 680" hidden="1">
              <a:extLst>
                <a:ext uri="{63B3BB69-23CF-44E3-9099-C40C66FF867C}">
                  <a14:compatExt spid="_x0000_s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272</xdr:row>
          <xdr:rowOff>190500</xdr:rowOff>
        </xdr:from>
        <xdr:to>
          <xdr:col>24</xdr:col>
          <xdr:colOff>257175</xdr:colOff>
          <xdr:row>274</xdr:row>
          <xdr:rowOff>19050</xdr:rowOff>
        </xdr:to>
        <xdr:sp macro="" textlink="">
          <xdr:nvSpPr>
            <xdr:cNvPr id="2729" name="Check Box 681" hidden="1">
              <a:extLst>
                <a:ext uri="{63B3BB69-23CF-44E3-9099-C40C66FF867C}">
                  <a14:compatExt spid="_x0000_s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272</xdr:row>
          <xdr:rowOff>190500</xdr:rowOff>
        </xdr:from>
        <xdr:to>
          <xdr:col>25</xdr:col>
          <xdr:colOff>257175</xdr:colOff>
          <xdr:row>274</xdr:row>
          <xdr:rowOff>19050</xdr:rowOff>
        </xdr:to>
        <xdr:sp macro="" textlink="">
          <xdr:nvSpPr>
            <xdr:cNvPr id="2730" name="Check Box 682" hidden="1">
              <a:extLst>
                <a:ext uri="{63B3BB69-23CF-44E3-9099-C40C66FF867C}">
                  <a14:compatExt spid="_x0000_s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286</xdr:row>
          <xdr:rowOff>85725</xdr:rowOff>
        </xdr:from>
        <xdr:to>
          <xdr:col>23</xdr:col>
          <xdr:colOff>257175</xdr:colOff>
          <xdr:row>287</xdr:row>
          <xdr:rowOff>114300</xdr:rowOff>
        </xdr:to>
        <xdr:sp macro="" textlink="">
          <xdr:nvSpPr>
            <xdr:cNvPr id="2731" name="Check Box 683" hidden="1">
              <a:extLst>
                <a:ext uri="{63B3BB69-23CF-44E3-9099-C40C66FF867C}">
                  <a14:compatExt spid="_x0000_s2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286</xdr:row>
          <xdr:rowOff>85725</xdr:rowOff>
        </xdr:from>
        <xdr:to>
          <xdr:col>24</xdr:col>
          <xdr:colOff>257175</xdr:colOff>
          <xdr:row>287</xdr:row>
          <xdr:rowOff>114300</xdr:rowOff>
        </xdr:to>
        <xdr:sp macro="" textlink="">
          <xdr:nvSpPr>
            <xdr:cNvPr id="2732" name="Check Box 684" hidden="1">
              <a:extLst>
                <a:ext uri="{63B3BB69-23CF-44E3-9099-C40C66FF867C}">
                  <a14:compatExt spid="_x0000_s2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286</xdr:row>
          <xdr:rowOff>85725</xdr:rowOff>
        </xdr:from>
        <xdr:to>
          <xdr:col>25</xdr:col>
          <xdr:colOff>257175</xdr:colOff>
          <xdr:row>287</xdr:row>
          <xdr:rowOff>114300</xdr:rowOff>
        </xdr:to>
        <xdr:sp macro="" textlink="">
          <xdr:nvSpPr>
            <xdr:cNvPr id="2733" name="Check Box 685" hidden="1">
              <a:extLst>
                <a:ext uri="{63B3BB69-23CF-44E3-9099-C40C66FF867C}">
                  <a14:compatExt spid="_x0000_s2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289</xdr:row>
          <xdr:rowOff>85725</xdr:rowOff>
        </xdr:from>
        <xdr:to>
          <xdr:col>25</xdr:col>
          <xdr:colOff>257175</xdr:colOff>
          <xdr:row>290</xdr:row>
          <xdr:rowOff>123825</xdr:rowOff>
        </xdr:to>
        <xdr:sp macro="" textlink="">
          <xdr:nvSpPr>
            <xdr:cNvPr id="2734" name="Check Box 686" hidden="1">
              <a:extLst>
                <a:ext uri="{63B3BB69-23CF-44E3-9099-C40C66FF867C}">
                  <a14:compatExt spid="_x0000_s2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292</xdr:row>
          <xdr:rowOff>76200</xdr:rowOff>
        </xdr:from>
        <xdr:to>
          <xdr:col>25</xdr:col>
          <xdr:colOff>257175</xdr:colOff>
          <xdr:row>293</xdr:row>
          <xdr:rowOff>114300</xdr:rowOff>
        </xdr:to>
        <xdr:sp macro="" textlink="">
          <xdr:nvSpPr>
            <xdr:cNvPr id="2735" name="Check Box 687" hidden="1">
              <a:extLst>
                <a:ext uri="{63B3BB69-23CF-44E3-9099-C40C66FF867C}">
                  <a14:compatExt spid="_x0000_s2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301</xdr:row>
          <xdr:rowOff>76200</xdr:rowOff>
        </xdr:from>
        <xdr:to>
          <xdr:col>25</xdr:col>
          <xdr:colOff>257175</xdr:colOff>
          <xdr:row>302</xdr:row>
          <xdr:rowOff>114300</xdr:rowOff>
        </xdr:to>
        <xdr:sp macro="" textlink="">
          <xdr:nvSpPr>
            <xdr:cNvPr id="2736" name="Check Box 688" hidden="1">
              <a:extLst>
                <a:ext uri="{63B3BB69-23CF-44E3-9099-C40C66FF867C}">
                  <a14:compatExt spid="_x0000_s2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308</xdr:row>
          <xdr:rowOff>76200</xdr:rowOff>
        </xdr:from>
        <xdr:to>
          <xdr:col>25</xdr:col>
          <xdr:colOff>257175</xdr:colOff>
          <xdr:row>309</xdr:row>
          <xdr:rowOff>114300</xdr:rowOff>
        </xdr:to>
        <xdr:sp macro="" textlink="">
          <xdr:nvSpPr>
            <xdr:cNvPr id="2737" name="Check Box 689" hidden="1">
              <a:extLst>
                <a:ext uri="{63B3BB69-23CF-44E3-9099-C40C66FF867C}">
                  <a14:compatExt spid="_x0000_s2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315</xdr:row>
          <xdr:rowOff>190500</xdr:rowOff>
        </xdr:from>
        <xdr:to>
          <xdr:col>25</xdr:col>
          <xdr:colOff>266700</xdr:colOff>
          <xdr:row>317</xdr:row>
          <xdr:rowOff>19050</xdr:rowOff>
        </xdr:to>
        <xdr:sp macro="" textlink="">
          <xdr:nvSpPr>
            <xdr:cNvPr id="2738" name="Check Box 690" hidden="1">
              <a:extLst>
                <a:ext uri="{63B3BB69-23CF-44E3-9099-C40C66FF867C}">
                  <a14:compatExt spid="_x0000_s2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315</xdr:row>
          <xdr:rowOff>190500</xdr:rowOff>
        </xdr:from>
        <xdr:to>
          <xdr:col>25</xdr:col>
          <xdr:colOff>266700</xdr:colOff>
          <xdr:row>317</xdr:row>
          <xdr:rowOff>19050</xdr:rowOff>
        </xdr:to>
        <xdr:sp macro="" textlink="">
          <xdr:nvSpPr>
            <xdr:cNvPr id="2740" name="Check Box 692" hidden="1">
              <a:extLst>
                <a:ext uri="{63B3BB69-23CF-44E3-9099-C40C66FF867C}">
                  <a14:compatExt spid="_x0000_s2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324</xdr:row>
          <xdr:rowOff>76200</xdr:rowOff>
        </xdr:from>
        <xdr:to>
          <xdr:col>25</xdr:col>
          <xdr:colOff>257175</xdr:colOff>
          <xdr:row>325</xdr:row>
          <xdr:rowOff>114300</xdr:rowOff>
        </xdr:to>
        <xdr:sp macro="" textlink="">
          <xdr:nvSpPr>
            <xdr:cNvPr id="2742" name="Check Box 694" hidden="1">
              <a:extLst>
                <a:ext uri="{63B3BB69-23CF-44E3-9099-C40C66FF867C}">
                  <a14:compatExt spid="_x0000_s2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328</xdr:row>
          <xdr:rowOff>104775</xdr:rowOff>
        </xdr:from>
        <xdr:to>
          <xdr:col>25</xdr:col>
          <xdr:colOff>257175</xdr:colOff>
          <xdr:row>329</xdr:row>
          <xdr:rowOff>142875</xdr:rowOff>
        </xdr:to>
        <xdr:sp macro="" textlink="">
          <xdr:nvSpPr>
            <xdr:cNvPr id="2743" name="Check Box 695" hidden="1">
              <a:extLst>
                <a:ext uri="{63B3BB69-23CF-44E3-9099-C40C66FF867C}">
                  <a14:compatExt spid="_x0000_s2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342</xdr:row>
          <xdr:rowOff>95250</xdr:rowOff>
        </xdr:from>
        <xdr:to>
          <xdr:col>25</xdr:col>
          <xdr:colOff>266700</xdr:colOff>
          <xdr:row>343</xdr:row>
          <xdr:rowOff>123825</xdr:rowOff>
        </xdr:to>
        <xdr:sp macro="" textlink="">
          <xdr:nvSpPr>
            <xdr:cNvPr id="2744" name="Check Box 696" hidden="1">
              <a:extLst>
                <a:ext uri="{63B3BB69-23CF-44E3-9099-C40C66FF867C}">
                  <a14:compatExt spid="_x0000_s2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351</xdr:row>
          <xdr:rowOff>85725</xdr:rowOff>
        </xdr:from>
        <xdr:to>
          <xdr:col>25</xdr:col>
          <xdr:colOff>257175</xdr:colOff>
          <xdr:row>352</xdr:row>
          <xdr:rowOff>114300</xdr:rowOff>
        </xdr:to>
        <xdr:sp macro="" textlink="">
          <xdr:nvSpPr>
            <xdr:cNvPr id="2745" name="Check Box 697" hidden="1">
              <a:extLst>
                <a:ext uri="{63B3BB69-23CF-44E3-9099-C40C66FF867C}">
                  <a14:compatExt spid="_x0000_s2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354</xdr:row>
          <xdr:rowOff>190500</xdr:rowOff>
        </xdr:from>
        <xdr:to>
          <xdr:col>25</xdr:col>
          <xdr:colOff>257175</xdr:colOff>
          <xdr:row>356</xdr:row>
          <xdr:rowOff>19050</xdr:rowOff>
        </xdr:to>
        <xdr:sp macro="" textlink="">
          <xdr:nvSpPr>
            <xdr:cNvPr id="2746" name="Check Box 698" hidden="1">
              <a:extLst>
                <a:ext uri="{63B3BB69-23CF-44E3-9099-C40C66FF867C}">
                  <a14:compatExt spid="_x0000_s2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362</xdr:row>
          <xdr:rowOff>85725</xdr:rowOff>
        </xdr:from>
        <xdr:to>
          <xdr:col>25</xdr:col>
          <xdr:colOff>257175</xdr:colOff>
          <xdr:row>363</xdr:row>
          <xdr:rowOff>123825</xdr:rowOff>
        </xdr:to>
        <xdr:sp macro="" textlink="">
          <xdr:nvSpPr>
            <xdr:cNvPr id="2747" name="Check Box 699" hidden="1">
              <a:extLst>
                <a:ext uri="{63B3BB69-23CF-44E3-9099-C40C66FF867C}">
                  <a14:compatExt spid="_x0000_s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364</xdr:row>
          <xdr:rowOff>190500</xdr:rowOff>
        </xdr:from>
        <xdr:to>
          <xdr:col>25</xdr:col>
          <xdr:colOff>257175</xdr:colOff>
          <xdr:row>366</xdr:row>
          <xdr:rowOff>19050</xdr:rowOff>
        </xdr:to>
        <xdr:sp macro="" textlink="">
          <xdr:nvSpPr>
            <xdr:cNvPr id="2748" name="Check Box 700" hidden="1">
              <a:extLst>
                <a:ext uri="{63B3BB69-23CF-44E3-9099-C40C66FF867C}">
                  <a14:compatExt spid="_x0000_s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359</xdr:row>
          <xdr:rowOff>95250</xdr:rowOff>
        </xdr:from>
        <xdr:to>
          <xdr:col>25</xdr:col>
          <xdr:colOff>257175</xdr:colOff>
          <xdr:row>360</xdr:row>
          <xdr:rowOff>133350</xdr:rowOff>
        </xdr:to>
        <xdr:sp macro="" textlink="">
          <xdr:nvSpPr>
            <xdr:cNvPr id="2749" name="Check Box 701" hidden="1">
              <a:extLst>
                <a:ext uri="{63B3BB69-23CF-44E3-9099-C40C66FF867C}">
                  <a14:compatExt spid="_x0000_s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384</xdr:row>
          <xdr:rowOff>95250</xdr:rowOff>
        </xdr:from>
        <xdr:to>
          <xdr:col>25</xdr:col>
          <xdr:colOff>257175</xdr:colOff>
          <xdr:row>385</xdr:row>
          <xdr:rowOff>123825</xdr:rowOff>
        </xdr:to>
        <xdr:sp macro="" textlink="">
          <xdr:nvSpPr>
            <xdr:cNvPr id="2751" name="Check Box 703" hidden="1">
              <a:extLst>
                <a:ext uri="{63B3BB69-23CF-44E3-9099-C40C66FF867C}">
                  <a14:compatExt spid="_x0000_s2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381</xdr:row>
          <xdr:rowOff>66675</xdr:rowOff>
        </xdr:from>
        <xdr:to>
          <xdr:col>25</xdr:col>
          <xdr:colOff>266700</xdr:colOff>
          <xdr:row>382</xdr:row>
          <xdr:rowOff>104775</xdr:rowOff>
        </xdr:to>
        <xdr:sp macro="" textlink="">
          <xdr:nvSpPr>
            <xdr:cNvPr id="2752" name="Check Box 704" hidden="1">
              <a:extLst>
                <a:ext uri="{63B3BB69-23CF-44E3-9099-C40C66FF867C}">
                  <a14:compatExt spid="_x0000_s2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376</xdr:row>
          <xdr:rowOff>190500</xdr:rowOff>
        </xdr:from>
        <xdr:to>
          <xdr:col>25</xdr:col>
          <xdr:colOff>257175</xdr:colOff>
          <xdr:row>378</xdr:row>
          <xdr:rowOff>19050</xdr:rowOff>
        </xdr:to>
        <xdr:sp macro="" textlink="">
          <xdr:nvSpPr>
            <xdr:cNvPr id="2753" name="Check Box 705" hidden="1">
              <a:extLst>
                <a:ext uri="{63B3BB69-23CF-44E3-9099-C40C66FF867C}">
                  <a14:compatExt spid="_x0000_s2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386</xdr:row>
          <xdr:rowOff>190500</xdr:rowOff>
        </xdr:from>
        <xdr:to>
          <xdr:col>25</xdr:col>
          <xdr:colOff>257175</xdr:colOff>
          <xdr:row>388</xdr:row>
          <xdr:rowOff>19050</xdr:rowOff>
        </xdr:to>
        <xdr:sp macro="" textlink="">
          <xdr:nvSpPr>
            <xdr:cNvPr id="2754" name="Check Box 706" hidden="1">
              <a:extLst>
                <a:ext uri="{63B3BB69-23CF-44E3-9099-C40C66FF867C}">
                  <a14:compatExt spid="_x0000_s2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389</xdr:row>
          <xdr:rowOff>190500</xdr:rowOff>
        </xdr:from>
        <xdr:to>
          <xdr:col>25</xdr:col>
          <xdr:colOff>257175</xdr:colOff>
          <xdr:row>391</xdr:row>
          <xdr:rowOff>19050</xdr:rowOff>
        </xdr:to>
        <xdr:sp macro="" textlink="">
          <xdr:nvSpPr>
            <xdr:cNvPr id="2755" name="Check Box 707" hidden="1">
              <a:extLst>
                <a:ext uri="{63B3BB69-23CF-44E3-9099-C40C66FF867C}">
                  <a14:compatExt spid="_x0000_s2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392</xdr:row>
          <xdr:rowOff>190500</xdr:rowOff>
        </xdr:from>
        <xdr:to>
          <xdr:col>25</xdr:col>
          <xdr:colOff>257175</xdr:colOff>
          <xdr:row>394</xdr:row>
          <xdr:rowOff>19050</xdr:rowOff>
        </xdr:to>
        <xdr:sp macro="" textlink="">
          <xdr:nvSpPr>
            <xdr:cNvPr id="2756" name="Check Box 708" hidden="1">
              <a:extLst>
                <a:ext uri="{63B3BB69-23CF-44E3-9099-C40C66FF867C}">
                  <a14:compatExt spid="_x0000_s2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370</xdr:row>
          <xdr:rowOff>85725</xdr:rowOff>
        </xdr:from>
        <xdr:to>
          <xdr:col>25</xdr:col>
          <xdr:colOff>257175</xdr:colOff>
          <xdr:row>371</xdr:row>
          <xdr:rowOff>123825</xdr:rowOff>
        </xdr:to>
        <xdr:sp macro="" textlink="">
          <xdr:nvSpPr>
            <xdr:cNvPr id="2757" name="Check Box 709" hidden="1">
              <a:extLst>
                <a:ext uri="{63B3BB69-23CF-44E3-9099-C40C66FF867C}">
                  <a14:compatExt spid="_x0000_s2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408</xdr:row>
          <xdr:rowOff>95250</xdr:rowOff>
        </xdr:from>
        <xdr:to>
          <xdr:col>25</xdr:col>
          <xdr:colOff>257175</xdr:colOff>
          <xdr:row>409</xdr:row>
          <xdr:rowOff>123825</xdr:rowOff>
        </xdr:to>
        <xdr:sp macro="" textlink="">
          <xdr:nvSpPr>
            <xdr:cNvPr id="2758" name="Check Box 710" hidden="1">
              <a:extLst>
                <a:ext uri="{63B3BB69-23CF-44E3-9099-C40C66FF867C}">
                  <a14:compatExt spid="_x0000_s2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411</xdr:row>
          <xdr:rowOff>95250</xdr:rowOff>
        </xdr:from>
        <xdr:to>
          <xdr:col>25</xdr:col>
          <xdr:colOff>257175</xdr:colOff>
          <xdr:row>412</xdr:row>
          <xdr:rowOff>133350</xdr:rowOff>
        </xdr:to>
        <xdr:sp macro="" textlink="">
          <xdr:nvSpPr>
            <xdr:cNvPr id="2759" name="Check Box 711" hidden="1">
              <a:extLst>
                <a:ext uri="{63B3BB69-23CF-44E3-9099-C40C66FF867C}">
                  <a14:compatExt spid="_x0000_s2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419</xdr:row>
          <xdr:rowOff>85725</xdr:rowOff>
        </xdr:from>
        <xdr:to>
          <xdr:col>23</xdr:col>
          <xdr:colOff>257175</xdr:colOff>
          <xdr:row>420</xdr:row>
          <xdr:rowOff>114300</xdr:rowOff>
        </xdr:to>
        <xdr:sp macro="" textlink="">
          <xdr:nvSpPr>
            <xdr:cNvPr id="2763" name="Check Box 715" hidden="1">
              <a:extLst>
                <a:ext uri="{63B3BB69-23CF-44E3-9099-C40C66FF867C}">
                  <a14:compatExt spid="_x0000_s2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419</xdr:row>
          <xdr:rowOff>85725</xdr:rowOff>
        </xdr:from>
        <xdr:to>
          <xdr:col>24</xdr:col>
          <xdr:colOff>257175</xdr:colOff>
          <xdr:row>420</xdr:row>
          <xdr:rowOff>114300</xdr:rowOff>
        </xdr:to>
        <xdr:sp macro="" textlink="">
          <xdr:nvSpPr>
            <xdr:cNvPr id="2764" name="Check Box 716" hidden="1">
              <a:extLst>
                <a:ext uri="{63B3BB69-23CF-44E3-9099-C40C66FF867C}">
                  <a14:compatExt spid="_x0000_s2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419</xdr:row>
          <xdr:rowOff>85725</xdr:rowOff>
        </xdr:from>
        <xdr:to>
          <xdr:col>25</xdr:col>
          <xdr:colOff>257175</xdr:colOff>
          <xdr:row>420</xdr:row>
          <xdr:rowOff>114300</xdr:rowOff>
        </xdr:to>
        <xdr:sp macro="" textlink="">
          <xdr:nvSpPr>
            <xdr:cNvPr id="2765" name="Check Box 717" hidden="1">
              <a:extLst>
                <a:ext uri="{63B3BB69-23CF-44E3-9099-C40C66FF867C}">
                  <a14:compatExt spid="_x0000_s2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422</xdr:row>
          <xdr:rowOff>28575</xdr:rowOff>
        </xdr:from>
        <xdr:to>
          <xdr:col>23</xdr:col>
          <xdr:colOff>257175</xdr:colOff>
          <xdr:row>423</xdr:row>
          <xdr:rowOff>57150</xdr:rowOff>
        </xdr:to>
        <xdr:sp macro="" textlink="">
          <xdr:nvSpPr>
            <xdr:cNvPr id="2766" name="Check Box 718" hidden="1">
              <a:extLst>
                <a:ext uri="{63B3BB69-23CF-44E3-9099-C40C66FF867C}">
                  <a14:compatExt spid="_x0000_s2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422</xdr:row>
          <xdr:rowOff>28575</xdr:rowOff>
        </xdr:from>
        <xdr:to>
          <xdr:col>24</xdr:col>
          <xdr:colOff>257175</xdr:colOff>
          <xdr:row>423</xdr:row>
          <xdr:rowOff>57150</xdr:rowOff>
        </xdr:to>
        <xdr:sp macro="" textlink="">
          <xdr:nvSpPr>
            <xdr:cNvPr id="2767" name="Check Box 719" hidden="1">
              <a:extLst>
                <a:ext uri="{63B3BB69-23CF-44E3-9099-C40C66FF867C}">
                  <a14:compatExt spid="_x0000_s2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422</xdr:row>
          <xdr:rowOff>28575</xdr:rowOff>
        </xdr:from>
        <xdr:to>
          <xdr:col>25</xdr:col>
          <xdr:colOff>257175</xdr:colOff>
          <xdr:row>423</xdr:row>
          <xdr:rowOff>57150</xdr:rowOff>
        </xdr:to>
        <xdr:sp macro="" textlink="">
          <xdr:nvSpPr>
            <xdr:cNvPr id="2768" name="Check Box 720" hidden="1">
              <a:extLst>
                <a:ext uri="{63B3BB69-23CF-44E3-9099-C40C66FF867C}">
                  <a14:compatExt spid="_x0000_s2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427</xdr:row>
          <xdr:rowOff>85725</xdr:rowOff>
        </xdr:from>
        <xdr:to>
          <xdr:col>23</xdr:col>
          <xdr:colOff>257175</xdr:colOff>
          <xdr:row>428</xdr:row>
          <xdr:rowOff>114300</xdr:rowOff>
        </xdr:to>
        <xdr:sp macro="" textlink="">
          <xdr:nvSpPr>
            <xdr:cNvPr id="2770" name="Check Box 722" hidden="1">
              <a:extLst>
                <a:ext uri="{63B3BB69-23CF-44E3-9099-C40C66FF867C}">
                  <a14:compatExt spid="_x0000_s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427</xdr:row>
          <xdr:rowOff>85725</xdr:rowOff>
        </xdr:from>
        <xdr:to>
          <xdr:col>24</xdr:col>
          <xdr:colOff>257175</xdr:colOff>
          <xdr:row>428</xdr:row>
          <xdr:rowOff>114300</xdr:rowOff>
        </xdr:to>
        <xdr:sp macro="" textlink="">
          <xdr:nvSpPr>
            <xdr:cNvPr id="2771" name="Check Box 723" hidden="1">
              <a:extLst>
                <a:ext uri="{63B3BB69-23CF-44E3-9099-C40C66FF867C}">
                  <a14:compatExt spid="_x0000_s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427</xdr:row>
          <xdr:rowOff>85725</xdr:rowOff>
        </xdr:from>
        <xdr:to>
          <xdr:col>25</xdr:col>
          <xdr:colOff>257175</xdr:colOff>
          <xdr:row>428</xdr:row>
          <xdr:rowOff>114300</xdr:rowOff>
        </xdr:to>
        <xdr:sp macro="" textlink="">
          <xdr:nvSpPr>
            <xdr:cNvPr id="2772" name="Check Box 724" hidden="1">
              <a:extLst>
                <a:ext uri="{63B3BB69-23CF-44E3-9099-C40C66FF867C}">
                  <a14:compatExt spid="_x0000_s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436</xdr:row>
          <xdr:rowOff>200025</xdr:rowOff>
        </xdr:from>
        <xdr:to>
          <xdr:col>25</xdr:col>
          <xdr:colOff>257175</xdr:colOff>
          <xdr:row>438</xdr:row>
          <xdr:rowOff>28575</xdr:rowOff>
        </xdr:to>
        <xdr:sp macro="" textlink="">
          <xdr:nvSpPr>
            <xdr:cNvPr id="2773" name="Check Box 725" hidden="1">
              <a:extLst>
                <a:ext uri="{63B3BB69-23CF-44E3-9099-C40C66FF867C}">
                  <a14:compatExt spid="_x0000_s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433</xdr:row>
          <xdr:rowOff>200025</xdr:rowOff>
        </xdr:from>
        <xdr:to>
          <xdr:col>25</xdr:col>
          <xdr:colOff>257175</xdr:colOff>
          <xdr:row>435</xdr:row>
          <xdr:rowOff>28575</xdr:rowOff>
        </xdr:to>
        <xdr:sp macro="" textlink="">
          <xdr:nvSpPr>
            <xdr:cNvPr id="2774" name="Check Box 726" hidden="1">
              <a:extLst>
                <a:ext uri="{63B3BB69-23CF-44E3-9099-C40C66FF867C}">
                  <a14:compatExt spid="_x0000_s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431</xdr:row>
          <xdr:rowOff>95250</xdr:rowOff>
        </xdr:from>
        <xdr:to>
          <xdr:col>25</xdr:col>
          <xdr:colOff>257175</xdr:colOff>
          <xdr:row>432</xdr:row>
          <xdr:rowOff>123825</xdr:rowOff>
        </xdr:to>
        <xdr:sp macro="" textlink="">
          <xdr:nvSpPr>
            <xdr:cNvPr id="2775" name="Check Box 727" hidden="1">
              <a:extLst>
                <a:ext uri="{63B3BB69-23CF-44E3-9099-C40C66FF867C}">
                  <a14:compatExt spid="_x0000_s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439</xdr:row>
          <xdr:rowOff>95250</xdr:rowOff>
        </xdr:from>
        <xdr:to>
          <xdr:col>25</xdr:col>
          <xdr:colOff>257175</xdr:colOff>
          <xdr:row>440</xdr:row>
          <xdr:rowOff>123825</xdr:rowOff>
        </xdr:to>
        <xdr:sp macro="" textlink="">
          <xdr:nvSpPr>
            <xdr:cNvPr id="2776" name="Check Box 728" hidden="1">
              <a:extLst>
                <a:ext uri="{63B3BB69-23CF-44E3-9099-C40C66FF867C}">
                  <a14:compatExt spid="_x0000_s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442</xdr:row>
          <xdr:rowOff>95250</xdr:rowOff>
        </xdr:from>
        <xdr:to>
          <xdr:col>25</xdr:col>
          <xdr:colOff>257175</xdr:colOff>
          <xdr:row>443</xdr:row>
          <xdr:rowOff>123825</xdr:rowOff>
        </xdr:to>
        <xdr:sp macro="" textlink="">
          <xdr:nvSpPr>
            <xdr:cNvPr id="2777" name="Check Box 729" hidden="1">
              <a:extLst>
                <a:ext uri="{63B3BB69-23CF-44E3-9099-C40C66FF867C}">
                  <a14:compatExt spid="_x0000_s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513</xdr:row>
          <xdr:rowOff>95250</xdr:rowOff>
        </xdr:from>
        <xdr:to>
          <xdr:col>25</xdr:col>
          <xdr:colOff>257175</xdr:colOff>
          <xdr:row>514</xdr:row>
          <xdr:rowOff>123825</xdr:rowOff>
        </xdr:to>
        <xdr:sp macro="" textlink="">
          <xdr:nvSpPr>
            <xdr:cNvPr id="2778" name="Check Box 730" hidden="1">
              <a:extLst>
                <a:ext uri="{63B3BB69-23CF-44E3-9099-C40C66FF867C}">
                  <a14:compatExt spid="_x0000_s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445</xdr:row>
          <xdr:rowOff>200025</xdr:rowOff>
        </xdr:from>
        <xdr:to>
          <xdr:col>23</xdr:col>
          <xdr:colOff>257175</xdr:colOff>
          <xdr:row>447</xdr:row>
          <xdr:rowOff>19050</xdr:rowOff>
        </xdr:to>
        <xdr:sp macro="" textlink="">
          <xdr:nvSpPr>
            <xdr:cNvPr id="2780" name="Check Box 732" hidden="1">
              <a:extLst>
                <a:ext uri="{63B3BB69-23CF-44E3-9099-C40C66FF867C}">
                  <a14:compatExt spid="_x0000_s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445</xdr:row>
          <xdr:rowOff>200025</xdr:rowOff>
        </xdr:from>
        <xdr:to>
          <xdr:col>24</xdr:col>
          <xdr:colOff>257175</xdr:colOff>
          <xdr:row>447</xdr:row>
          <xdr:rowOff>19050</xdr:rowOff>
        </xdr:to>
        <xdr:sp macro="" textlink="">
          <xdr:nvSpPr>
            <xdr:cNvPr id="2781" name="Check Box 733" hidden="1">
              <a:extLst>
                <a:ext uri="{63B3BB69-23CF-44E3-9099-C40C66FF867C}">
                  <a14:compatExt spid="_x0000_s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445</xdr:row>
          <xdr:rowOff>200025</xdr:rowOff>
        </xdr:from>
        <xdr:to>
          <xdr:col>25</xdr:col>
          <xdr:colOff>257175</xdr:colOff>
          <xdr:row>447</xdr:row>
          <xdr:rowOff>19050</xdr:rowOff>
        </xdr:to>
        <xdr:sp macro="" textlink="">
          <xdr:nvSpPr>
            <xdr:cNvPr id="2782" name="Check Box 734" hidden="1">
              <a:extLst>
                <a:ext uri="{63B3BB69-23CF-44E3-9099-C40C66FF867C}">
                  <a14:compatExt spid="_x0000_s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472</xdr:row>
          <xdr:rowOff>95250</xdr:rowOff>
        </xdr:from>
        <xdr:to>
          <xdr:col>25</xdr:col>
          <xdr:colOff>257175</xdr:colOff>
          <xdr:row>473</xdr:row>
          <xdr:rowOff>123825</xdr:rowOff>
        </xdr:to>
        <xdr:sp macro="" textlink="">
          <xdr:nvSpPr>
            <xdr:cNvPr id="2783" name="Check Box 735" hidden="1">
              <a:extLst>
                <a:ext uri="{63B3BB69-23CF-44E3-9099-C40C66FF867C}">
                  <a14:compatExt spid="_x0000_s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466</xdr:row>
          <xdr:rowOff>95250</xdr:rowOff>
        </xdr:from>
        <xdr:to>
          <xdr:col>25</xdr:col>
          <xdr:colOff>257175</xdr:colOff>
          <xdr:row>467</xdr:row>
          <xdr:rowOff>123825</xdr:rowOff>
        </xdr:to>
        <xdr:sp macro="" textlink="">
          <xdr:nvSpPr>
            <xdr:cNvPr id="2784" name="Check Box 736" hidden="1">
              <a:extLst>
                <a:ext uri="{63B3BB69-23CF-44E3-9099-C40C66FF867C}">
                  <a14:compatExt spid="_x0000_s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456</xdr:row>
          <xdr:rowOff>95250</xdr:rowOff>
        </xdr:from>
        <xdr:to>
          <xdr:col>25</xdr:col>
          <xdr:colOff>257175</xdr:colOff>
          <xdr:row>457</xdr:row>
          <xdr:rowOff>123825</xdr:rowOff>
        </xdr:to>
        <xdr:sp macro="" textlink="">
          <xdr:nvSpPr>
            <xdr:cNvPr id="2785" name="Check Box 737" hidden="1">
              <a:extLst>
                <a:ext uri="{63B3BB69-23CF-44E3-9099-C40C66FF867C}">
                  <a14:compatExt spid="_x0000_s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469</xdr:row>
          <xdr:rowOff>95250</xdr:rowOff>
        </xdr:from>
        <xdr:to>
          <xdr:col>25</xdr:col>
          <xdr:colOff>257175</xdr:colOff>
          <xdr:row>470</xdr:row>
          <xdr:rowOff>123825</xdr:rowOff>
        </xdr:to>
        <xdr:sp macro="" textlink="">
          <xdr:nvSpPr>
            <xdr:cNvPr id="2786" name="Check Box 738" hidden="1">
              <a:extLst>
                <a:ext uri="{63B3BB69-23CF-44E3-9099-C40C66FF867C}">
                  <a14:compatExt spid="_x0000_s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458</xdr:row>
          <xdr:rowOff>200025</xdr:rowOff>
        </xdr:from>
        <xdr:to>
          <xdr:col>25</xdr:col>
          <xdr:colOff>257175</xdr:colOff>
          <xdr:row>460</xdr:row>
          <xdr:rowOff>28575</xdr:rowOff>
        </xdr:to>
        <xdr:sp macro="" textlink="">
          <xdr:nvSpPr>
            <xdr:cNvPr id="2787" name="Check Box 739" hidden="1">
              <a:extLst>
                <a:ext uri="{63B3BB69-23CF-44E3-9099-C40C66FF867C}">
                  <a14:compatExt spid="_x0000_s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448</xdr:row>
          <xdr:rowOff>200025</xdr:rowOff>
        </xdr:from>
        <xdr:to>
          <xdr:col>25</xdr:col>
          <xdr:colOff>257175</xdr:colOff>
          <xdr:row>450</xdr:row>
          <xdr:rowOff>28575</xdr:rowOff>
        </xdr:to>
        <xdr:sp macro="" textlink="">
          <xdr:nvSpPr>
            <xdr:cNvPr id="2788" name="Check Box 740" hidden="1">
              <a:extLst>
                <a:ext uri="{63B3BB69-23CF-44E3-9099-C40C66FF867C}">
                  <a14:compatExt spid="_x0000_s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452</xdr:row>
          <xdr:rowOff>190500</xdr:rowOff>
        </xdr:from>
        <xdr:to>
          <xdr:col>25</xdr:col>
          <xdr:colOff>257175</xdr:colOff>
          <xdr:row>454</xdr:row>
          <xdr:rowOff>19050</xdr:rowOff>
        </xdr:to>
        <xdr:sp macro="" textlink="">
          <xdr:nvSpPr>
            <xdr:cNvPr id="2789" name="Check Box 741" hidden="1">
              <a:extLst>
                <a:ext uri="{63B3BB69-23CF-44E3-9099-C40C66FF867C}">
                  <a14:compatExt spid="_x0000_s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462</xdr:row>
          <xdr:rowOff>190500</xdr:rowOff>
        </xdr:from>
        <xdr:to>
          <xdr:col>25</xdr:col>
          <xdr:colOff>257175</xdr:colOff>
          <xdr:row>464</xdr:row>
          <xdr:rowOff>19050</xdr:rowOff>
        </xdr:to>
        <xdr:sp macro="" textlink="">
          <xdr:nvSpPr>
            <xdr:cNvPr id="2790" name="Check Box 742" hidden="1">
              <a:extLst>
                <a:ext uri="{63B3BB69-23CF-44E3-9099-C40C66FF867C}">
                  <a14:compatExt spid="_x0000_s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476</xdr:row>
          <xdr:rowOff>200025</xdr:rowOff>
        </xdr:from>
        <xdr:to>
          <xdr:col>23</xdr:col>
          <xdr:colOff>257175</xdr:colOff>
          <xdr:row>478</xdr:row>
          <xdr:rowOff>19050</xdr:rowOff>
        </xdr:to>
        <xdr:sp macro="" textlink="">
          <xdr:nvSpPr>
            <xdr:cNvPr id="2791" name="Check Box 743" hidden="1">
              <a:extLst>
                <a:ext uri="{63B3BB69-23CF-44E3-9099-C40C66FF867C}">
                  <a14:compatExt spid="_x0000_s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476</xdr:row>
          <xdr:rowOff>200025</xdr:rowOff>
        </xdr:from>
        <xdr:to>
          <xdr:col>24</xdr:col>
          <xdr:colOff>257175</xdr:colOff>
          <xdr:row>478</xdr:row>
          <xdr:rowOff>19050</xdr:rowOff>
        </xdr:to>
        <xdr:sp macro="" textlink="">
          <xdr:nvSpPr>
            <xdr:cNvPr id="2792" name="Check Box 744" hidden="1">
              <a:extLst>
                <a:ext uri="{63B3BB69-23CF-44E3-9099-C40C66FF867C}">
                  <a14:compatExt spid="_x0000_s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476</xdr:row>
          <xdr:rowOff>200025</xdr:rowOff>
        </xdr:from>
        <xdr:to>
          <xdr:col>25</xdr:col>
          <xdr:colOff>257175</xdr:colOff>
          <xdr:row>478</xdr:row>
          <xdr:rowOff>19050</xdr:rowOff>
        </xdr:to>
        <xdr:sp macro="" textlink="">
          <xdr:nvSpPr>
            <xdr:cNvPr id="2793" name="Check Box 745" hidden="1">
              <a:extLst>
                <a:ext uri="{63B3BB69-23CF-44E3-9099-C40C66FF867C}">
                  <a14:compatExt spid="_x0000_s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489</xdr:row>
          <xdr:rowOff>200025</xdr:rowOff>
        </xdr:from>
        <xdr:to>
          <xdr:col>23</xdr:col>
          <xdr:colOff>257175</xdr:colOff>
          <xdr:row>491</xdr:row>
          <xdr:rowOff>19050</xdr:rowOff>
        </xdr:to>
        <xdr:sp macro="" textlink="">
          <xdr:nvSpPr>
            <xdr:cNvPr id="2794" name="Check Box 746" hidden="1">
              <a:extLst>
                <a:ext uri="{63B3BB69-23CF-44E3-9099-C40C66FF867C}">
                  <a14:compatExt spid="_x0000_s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489</xdr:row>
          <xdr:rowOff>200025</xdr:rowOff>
        </xdr:from>
        <xdr:to>
          <xdr:col>24</xdr:col>
          <xdr:colOff>257175</xdr:colOff>
          <xdr:row>491</xdr:row>
          <xdr:rowOff>19050</xdr:rowOff>
        </xdr:to>
        <xdr:sp macro="" textlink="">
          <xdr:nvSpPr>
            <xdr:cNvPr id="2795" name="Check Box 747" hidden="1">
              <a:extLst>
                <a:ext uri="{63B3BB69-23CF-44E3-9099-C40C66FF867C}">
                  <a14:compatExt spid="_x0000_s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489</xdr:row>
          <xdr:rowOff>200025</xdr:rowOff>
        </xdr:from>
        <xdr:to>
          <xdr:col>25</xdr:col>
          <xdr:colOff>257175</xdr:colOff>
          <xdr:row>491</xdr:row>
          <xdr:rowOff>19050</xdr:rowOff>
        </xdr:to>
        <xdr:sp macro="" textlink="">
          <xdr:nvSpPr>
            <xdr:cNvPr id="2796" name="Check Box 748" hidden="1">
              <a:extLst>
                <a:ext uri="{63B3BB69-23CF-44E3-9099-C40C66FF867C}">
                  <a14:compatExt spid="_x0000_s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494</xdr:row>
          <xdr:rowOff>142875</xdr:rowOff>
        </xdr:from>
        <xdr:to>
          <xdr:col>23</xdr:col>
          <xdr:colOff>257175</xdr:colOff>
          <xdr:row>495</xdr:row>
          <xdr:rowOff>171450</xdr:rowOff>
        </xdr:to>
        <xdr:sp macro="" textlink="">
          <xdr:nvSpPr>
            <xdr:cNvPr id="2797" name="Check Box 749" hidden="1">
              <a:extLst>
                <a:ext uri="{63B3BB69-23CF-44E3-9099-C40C66FF867C}">
                  <a14:compatExt spid="_x0000_s2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494</xdr:row>
          <xdr:rowOff>142875</xdr:rowOff>
        </xdr:from>
        <xdr:to>
          <xdr:col>24</xdr:col>
          <xdr:colOff>257175</xdr:colOff>
          <xdr:row>495</xdr:row>
          <xdr:rowOff>171450</xdr:rowOff>
        </xdr:to>
        <xdr:sp macro="" textlink="">
          <xdr:nvSpPr>
            <xdr:cNvPr id="2798" name="Check Box 750" hidden="1">
              <a:extLst>
                <a:ext uri="{63B3BB69-23CF-44E3-9099-C40C66FF867C}">
                  <a14:compatExt spid="_x0000_s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494</xdr:row>
          <xdr:rowOff>142875</xdr:rowOff>
        </xdr:from>
        <xdr:to>
          <xdr:col>25</xdr:col>
          <xdr:colOff>257175</xdr:colOff>
          <xdr:row>495</xdr:row>
          <xdr:rowOff>171450</xdr:rowOff>
        </xdr:to>
        <xdr:sp macro="" textlink="">
          <xdr:nvSpPr>
            <xdr:cNvPr id="2799" name="Check Box 751" hidden="1">
              <a:extLst>
                <a:ext uri="{63B3BB69-23CF-44E3-9099-C40C66FF867C}">
                  <a14:compatExt spid="_x0000_s2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504</xdr:row>
          <xdr:rowOff>190500</xdr:rowOff>
        </xdr:from>
        <xdr:to>
          <xdr:col>23</xdr:col>
          <xdr:colOff>257175</xdr:colOff>
          <xdr:row>506</xdr:row>
          <xdr:rowOff>9525</xdr:rowOff>
        </xdr:to>
        <xdr:sp macro="" textlink="">
          <xdr:nvSpPr>
            <xdr:cNvPr id="2800" name="Check Box 752" hidden="1">
              <a:extLst>
                <a:ext uri="{63B3BB69-23CF-44E3-9099-C40C66FF867C}">
                  <a14:compatExt spid="_x0000_s2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504</xdr:row>
          <xdr:rowOff>190500</xdr:rowOff>
        </xdr:from>
        <xdr:to>
          <xdr:col>24</xdr:col>
          <xdr:colOff>257175</xdr:colOff>
          <xdr:row>506</xdr:row>
          <xdr:rowOff>9525</xdr:rowOff>
        </xdr:to>
        <xdr:sp macro="" textlink="">
          <xdr:nvSpPr>
            <xdr:cNvPr id="2801" name="Check Box 753" hidden="1">
              <a:extLst>
                <a:ext uri="{63B3BB69-23CF-44E3-9099-C40C66FF867C}">
                  <a14:compatExt spid="_x0000_s2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504</xdr:row>
          <xdr:rowOff>190500</xdr:rowOff>
        </xdr:from>
        <xdr:to>
          <xdr:col>25</xdr:col>
          <xdr:colOff>257175</xdr:colOff>
          <xdr:row>506</xdr:row>
          <xdr:rowOff>9525</xdr:rowOff>
        </xdr:to>
        <xdr:sp macro="" textlink="">
          <xdr:nvSpPr>
            <xdr:cNvPr id="2802" name="Check Box 754" hidden="1">
              <a:extLst>
                <a:ext uri="{63B3BB69-23CF-44E3-9099-C40C66FF867C}">
                  <a14:compatExt spid="_x0000_s2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508</xdr:row>
          <xdr:rowOff>38100</xdr:rowOff>
        </xdr:from>
        <xdr:to>
          <xdr:col>23</xdr:col>
          <xdr:colOff>257175</xdr:colOff>
          <xdr:row>509</xdr:row>
          <xdr:rowOff>66675</xdr:rowOff>
        </xdr:to>
        <xdr:sp macro="" textlink="">
          <xdr:nvSpPr>
            <xdr:cNvPr id="2803" name="Check Box 755" hidden="1">
              <a:extLst>
                <a:ext uri="{63B3BB69-23CF-44E3-9099-C40C66FF867C}">
                  <a14:compatExt spid="_x0000_s2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508</xdr:row>
          <xdr:rowOff>38100</xdr:rowOff>
        </xdr:from>
        <xdr:to>
          <xdr:col>24</xdr:col>
          <xdr:colOff>257175</xdr:colOff>
          <xdr:row>509</xdr:row>
          <xdr:rowOff>66675</xdr:rowOff>
        </xdr:to>
        <xdr:sp macro="" textlink="">
          <xdr:nvSpPr>
            <xdr:cNvPr id="2804" name="Check Box 756" hidden="1">
              <a:extLst>
                <a:ext uri="{63B3BB69-23CF-44E3-9099-C40C66FF867C}">
                  <a14:compatExt spid="_x0000_s2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508</xdr:row>
          <xdr:rowOff>38100</xdr:rowOff>
        </xdr:from>
        <xdr:to>
          <xdr:col>25</xdr:col>
          <xdr:colOff>257175</xdr:colOff>
          <xdr:row>509</xdr:row>
          <xdr:rowOff>66675</xdr:rowOff>
        </xdr:to>
        <xdr:sp macro="" textlink="">
          <xdr:nvSpPr>
            <xdr:cNvPr id="2805" name="Check Box 757" hidden="1">
              <a:extLst>
                <a:ext uri="{63B3BB69-23CF-44E3-9099-C40C66FF867C}">
                  <a14:compatExt spid="_x0000_s2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537</xdr:row>
          <xdr:rowOff>85725</xdr:rowOff>
        </xdr:from>
        <xdr:to>
          <xdr:col>23</xdr:col>
          <xdr:colOff>257175</xdr:colOff>
          <xdr:row>538</xdr:row>
          <xdr:rowOff>114300</xdr:rowOff>
        </xdr:to>
        <xdr:sp macro="" textlink="">
          <xdr:nvSpPr>
            <xdr:cNvPr id="2806" name="Check Box 758" hidden="1">
              <a:extLst>
                <a:ext uri="{63B3BB69-23CF-44E3-9099-C40C66FF867C}">
                  <a14:compatExt spid="_x0000_s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537</xdr:row>
          <xdr:rowOff>85725</xdr:rowOff>
        </xdr:from>
        <xdr:to>
          <xdr:col>24</xdr:col>
          <xdr:colOff>257175</xdr:colOff>
          <xdr:row>538</xdr:row>
          <xdr:rowOff>114300</xdr:rowOff>
        </xdr:to>
        <xdr:sp macro="" textlink="">
          <xdr:nvSpPr>
            <xdr:cNvPr id="2807" name="Check Box 759" hidden="1">
              <a:extLst>
                <a:ext uri="{63B3BB69-23CF-44E3-9099-C40C66FF867C}">
                  <a14:compatExt spid="_x0000_s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537</xdr:row>
          <xdr:rowOff>85725</xdr:rowOff>
        </xdr:from>
        <xdr:to>
          <xdr:col>25</xdr:col>
          <xdr:colOff>257175</xdr:colOff>
          <xdr:row>538</xdr:row>
          <xdr:rowOff>114300</xdr:rowOff>
        </xdr:to>
        <xdr:sp macro="" textlink="">
          <xdr:nvSpPr>
            <xdr:cNvPr id="2808" name="Check Box 760" hidden="1">
              <a:extLst>
                <a:ext uri="{63B3BB69-23CF-44E3-9099-C40C66FF867C}">
                  <a14:compatExt spid="_x0000_s2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624</xdr:row>
          <xdr:rowOff>200025</xdr:rowOff>
        </xdr:from>
        <xdr:to>
          <xdr:col>23</xdr:col>
          <xdr:colOff>257175</xdr:colOff>
          <xdr:row>626</xdr:row>
          <xdr:rowOff>19050</xdr:rowOff>
        </xdr:to>
        <xdr:sp macro="" textlink="">
          <xdr:nvSpPr>
            <xdr:cNvPr id="2809" name="Check Box 761" hidden="1">
              <a:extLst>
                <a:ext uri="{63B3BB69-23CF-44E3-9099-C40C66FF867C}">
                  <a14:compatExt spid="_x0000_s2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624</xdr:row>
          <xdr:rowOff>200025</xdr:rowOff>
        </xdr:from>
        <xdr:to>
          <xdr:col>24</xdr:col>
          <xdr:colOff>257175</xdr:colOff>
          <xdr:row>626</xdr:row>
          <xdr:rowOff>19050</xdr:rowOff>
        </xdr:to>
        <xdr:sp macro="" textlink="">
          <xdr:nvSpPr>
            <xdr:cNvPr id="2810" name="Check Box 762" hidden="1">
              <a:extLst>
                <a:ext uri="{63B3BB69-23CF-44E3-9099-C40C66FF867C}">
                  <a14:compatExt spid="_x0000_s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624</xdr:row>
          <xdr:rowOff>200025</xdr:rowOff>
        </xdr:from>
        <xdr:to>
          <xdr:col>25</xdr:col>
          <xdr:colOff>257175</xdr:colOff>
          <xdr:row>626</xdr:row>
          <xdr:rowOff>19050</xdr:rowOff>
        </xdr:to>
        <xdr:sp macro="" textlink="">
          <xdr:nvSpPr>
            <xdr:cNvPr id="2811" name="Check Box 763" hidden="1">
              <a:extLst>
                <a:ext uri="{63B3BB69-23CF-44E3-9099-C40C66FF867C}">
                  <a14:compatExt spid="_x0000_s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604</xdr:row>
          <xdr:rowOff>85725</xdr:rowOff>
        </xdr:from>
        <xdr:to>
          <xdr:col>23</xdr:col>
          <xdr:colOff>257175</xdr:colOff>
          <xdr:row>605</xdr:row>
          <xdr:rowOff>114300</xdr:rowOff>
        </xdr:to>
        <xdr:sp macro="" textlink="">
          <xdr:nvSpPr>
            <xdr:cNvPr id="2812" name="Check Box 764" hidden="1">
              <a:extLst>
                <a:ext uri="{63B3BB69-23CF-44E3-9099-C40C66FF867C}">
                  <a14:compatExt spid="_x0000_s2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604</xdr:row>
          <xdr:rowOff>85725</xdr:rowOff>
        </xdr:from>
        <xdr:to>
          <xdr:col>24</xdr:col>
          <xdr:colOff>257175</xdr:colOff>
          <xdr:row>605</xdr:row>
          <xdr:rowOff>114300</xdr:rowOff>
        </xdr:to>
        <xdr:sp macro="" textlink="">
          <xdr:nvSpPr>
            <xdr:cNvPr id="2813" name="Check Box 765" hidden="1">
              <a:extLst>
                <a:ext uri="{63B3BB69-23CF-44E3-9099-C40C66FF867C}">
                  <a14:compatExt spid="_x0000_s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604</xdr:row>
          <xdr:rowOff>85725</xdr:rowOff>
        </xdr:from>
        <xdr:to>
          <xdr:col>25</xdr:col>
          <xdr:colOff>257175</xdr:colOff>
          <xdr:row>605</xdr:row>
          <xdr:rowOff>114300</xdr:rowOff>
        </xdr:to>
        <xdr:sp macro="" textlink="">
          <xdr:nvSpPr>
            <xdr:cNvPr id="2814" name="Check Box 766" hidden="1">
              <a:extLst>
                <a:ext uri="{63B3BB69-23CF-44E3-9099-C40C66FF867C}">
                  <a14:compatExt spid="_x0000_s2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571</xdr:row>
          <xdr:rowOff>85725</xdr:rowOff>
        </xdr:from>
        <xdr:to>
          <xdr:col>23</xdr:col>
          <xdr:colOff>257175</xdr:colOff>
          <xdr:row>572</xdr:row>
          <xdr:rowOff>114300</xdr:rowOff>
        </xdr:to>
        <xdr:sp macro="" textlink="">
          <xdr:nvSpPr>
            <xdr:cNvPr id="2818" name="Check Box 770" hidden="1">
              <a:extLst>
                <a:ext uri="{63B3BB69-23CF-44E3-9099-C40C66FF867C}">
                  <a14:compatExt spid="_x0000_s2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571</xdr:row>
          <xdr:rowOff>85725</xdr:rowOff>
        </xdr:from>
        <xdr:to>
          <xdr:col>24</xdr:col>
          <xdr:colOff>257175</xdr:colOff>
          <xdr:row>572</xdr:row>
          <xdr:rowOff>114300</xdr:rowOff>
        </xdr:to>
        <xdr:sp macro="" textlink="">
          <xdr:nvSpPr>
            <xdr:cNvPr id="2819" name="Check Box 771" hidden="1">
              <a:extLst>
                <a:ext uri="{63B3BB69-23CF-44E3-9099-C40C66FF867C}">
                  <a14:compatExt spid="_x0000_s2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571</xdr:row>
          <xdr:rowOff>85725</xdr:rowOff>
        </xdr:from>
        <xdr:to>
          <xdr:col>25</xdr:col>
          <xdr:colOff>257175</xdr:colOff>
          <xdr:row>572</xdr:row>
          <xdr:rowOff>114300</xdr:rowOff>
        </xdr:to>
        <xdr:sp macro="" textlink="">
          <xdr:nvSpPr>
            <xdr:cNvPr id="2820" name="Check Box 772" hidden="1">
              <a:extLst>
                <a:ext uri="{63B3BB69-23CF-44E3-9099-C40C66FF867C}">
                  <a14:compatExt spid="_x0000_s2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718</xdr:row>
          <xdr:rowOff>200025</xdr:rowOff>
        </xdr:from>
        <xdr:to>
          <xdr:col>23</xdr:col>
          <xdr:colOff>257175</xdr:colOff>
          <xdr:row>720</xdr:row>
          <xdr:rowOff>19050</xdr:rowOff>
        </xdr:to>
        <xdr:sp macro="" textlink="">
          <xdr:nvSpPr>
            <xdr:cNvPr id="2821" name="Check Box 773" hidden="1">
              <a:extLst>
                <a:ext uri="{63B3BB69-23CF-44E3-9099-C40C66FF867C}">
                  <a14:compatExt spid="_x0000_s2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718</xdr:row>
          <xdr:rowOff>200025</xdr:rowOff>
        </xdr:from>
        <xdr:to>
          <xdr:col>24</xdr:col>
          <xdr:colOff>257175</xdr:colOff>
          <xdr:row>720</xdr:row>
          <xdr:rowOff>19050</xdr:rowOff>
        </xdr:to>
        <xdr:sp macro="" textlink="">
          <xdr:nvSpPr>
            <xdr:cNvPr id="2822" name="Check Box 774" hidden="1">
              <a:extLst>
                <a:ext uri="{63B3BB69-23CF-44E3-9099-C40C66FF867C}">
                  <a14:compatExt spid="_x0000_s2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718</xdr:row>
          <xdr:rowOff>200025</xdr:rowOff>
        </xdr:from>
        <xdr:to>
          <xdr:col>25</xdr:col>
          <xdr:colOff>257175</xdr:colOff>
          <xdr:row>720</xdr:row>
          <xdr:rowOff>19050</xdr:rowOff>
        </xdr:to>
        <xdr:sp macro="" textlink="">
          <xdr:nvSpPr>
            <xdr:cNvPr id="2823" name="Check Box 775" hidden="1">
              <a:extLst>
                <a:ext uri="{63B3BB69-23CF-44E3-9099-C40C66FF867C}">
                  <a14:compatExt spid="_x0000_s2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616</xdr:row>
          <xdr:rowOff>200025</xdr:rowOff>
        </xdr:from>
        <xdr:to>
          <xdr:col>23</xdr:col>
          <xdr:colOff>257175</xdr:colOff>
          <xdr:row>618</xdr:row>
          <xdr:rowOff>19050</xdr:rowOff>
        </xdr:to>
        <xdr:sp macro="" textlink="">
          <xdr:nvSpPr>
            <xdr:cNvPr id="2824" name="Check Box 776" hidden="1">
              <a:extLst>
                <a:ext uri="{63B3BB69-23CF-44E3-9099-C40C66FF867C}">
                  <a14:compatExt spid="_x0000_s2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616</xdr:row>
          <xdr:rowOff>200025</xdr:rowOff>
        </xdr:from>
        <xdr:to>
          <xdr:col>24</xdr:col>
          <xdr:colOff>257175</xdr:colOff>
          <xdr:row>618</xdr:row>
          <xdr:rowOff>19050</xdr:rowOff>
        </xdr:to>
        <xdr:sp macro="" textlink="">
          <xdr:nvSpPr>
            <xdr:cNvPr id="2825" name="Check Box 777" hidden="1">
              <a:extLst>
                <a:ext uri="{63B3BB69-23CF-44E3-9099-C40C66FF867C}">
                  <a14:compatExt spid="_x0000_s2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616</xdr:row>
          <xdr:rowOff>200025</xdr:rowOff>
        </xdr:from>
        <xdr:to>
          <xdr:col>25</xdr:col>
          <xdr:colOff>257175</xdr:colOff>
          <xdr:row>618</xdr:row>
          <xdr:rowOff>19050</xdr:rowOff>
        </xdr:to>
        <xdr:sp macro="" textlink="">
          <xdr:nvSpPr>
            <xdr:cNvPr id="2826" name="Check Box 778" hidden="1">
              <a:extLst>
                <a:ext uri="{63B3BB69-23CF-44E3-9099-C40C66FF867C}">
                  <a14:compatExt spid="_x0000_s2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680</xdr:row>
          <xdr:rowOff>85725</xdr:rowOff>
        </xdr:from>
        <xdr:to>
          <xdr:col>23</xdr:col>
          <xdr:colOff>257175</xdr:colOff>
          <xdr:row>681</xdr:row>
          <xdr:rowOff>114300</xdr:rowOff>
        </xdr:to>
        <xdr:sp macro="" textlink="">
          <xdr:nvSpPr>
            <xdr:cNvPr id="2827" name="Check Box 779" hidden="1">
              <a:extLst>
                <a:ext uri="{63B3BB69-23CF-44E3-9099-C40C66FF867C}">
                  <a14:compatExt spid="_x0000_s2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680</xdr:row>
          <xdr:rowOff>85725</xdr:rowOff>
        </xdr:from>
        <xdr:to>
          <xdr:col>24</xdr:col>
          <xdr:colOff>257175</xdr:colOff>
          <xdr:row>681</xdr:row>
          <xdr:rowOff>114300</xdr:rowOff>
        </xdr:to>
        <xdr:sp macro="" textlink="">
          <xdr:nvSpPr>
            <xdr:cNvPr id="2828" name="Check Box 780" hidden="1">
              <a:extLst>
                <a:ext uri="{63B3BB69-23CF-44E3-9099-C40C66FF867C}">
                  <a14:compatExt spid="_x0000_s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680</xdr:row>
          <xdr:rowOff>85725</xdr:rowOff>
        </xdr:from>
        <xdr:to>
          <xdr:col>25</xdr:col>
          <xdr:colOff>257175</xdr:colOff>
          <xdr:row>681</xdr:row>
          <xdr:rowOff>114300</xdr:rowOff>
        </xdr:to>
        <xdr:sp macro="" textlink="">
          <xdr:nvSpPr>
            <xdr:cNvPr id="2829" name="Check Box 781" hidden="1">
              <a:extLst>
                <a:ext uri="{63B3BB69-23CF-44E3-9099-C40C66FF867C}">
                  <a14:compatExt spid="_x0000_s2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676</xdr:row>
          <xdr:rowOff>85725</xdr:rowOff>
        </xdr:from>
        <xdr:to>
          <xdr:col>23</xdr:col>
          <xdr:colOff>257175</xdr:colOff>
          <xdr:row>677</xdr:row>
          <xdr:rowOff>114300</xdr:rowOff>
        </xdr:to>
        <xdr:sp macro="" textlink="">
          <xdr:nvSpPr>
            <xdr:cNvPr id="2830" name="Check Box 782" hidden="1">
              <a:extLst>
                <a:ext uri="{63B3BB69-23CF-44E3-9099-C40C66FF867C}">
                  <a14:compatExt spid="_x0000_s2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676</xdr:row>
          <xdr:rowOff>85725</xdr:rowOff>
        </xdr:from>
        <xdr:to>
          <xdr:col>24</xdr:col>
          <xdr:colOff>257175</xdr:colOff>
          <xdr:row>677</xdr:row>
          <xdr:rowOff>114300</xdr:rowOff>
        </xdr:to>
        <xdr:sp macro="" textlink="">
          <xdr:nvSpPr>
            <xdr:cNvPr id="2831" name="Check Box 783" hidden="1">
              <a:extLst>
                <a:ext uri="{63B3BB69-23CF-44E3-9099-C40C66FF867C}">
                  <a14:compatExt spid="_x0000_s2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676</xdr:row>
          <xdr:rowOff>85725</xdr:rowOff>
        </xdr:from>
        <xdr:to>
          <xdr:col>25</xdr:col>
          <xdr:colOff>257175</xdr:colOff>
          <xdr:row>677</xdr:row>
          <xdr:rowOff>114300</xdr:rowOff>
        </xdr:to>
        <xdr:sp macro="" textlink="">
          <xdr:nvSpPr>
            <xdr:cNvPr id="2832" name="Check Box 784" hidden="1">
              <a:extLst>
                <a:ext uri="{63B3BB69-23CF-44E3-9099-C40C66FF867C}">
                  <a14:compatExt spid="_x0000_s2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684</xdr:row>
          <xdr:rowOff>200025</xdr:rowOff>
        </xdr:from>
        <xdr:to>
          <xdr:col>23</xdr:col>
          <xdr:colOff>257175</xdr:colOff>
          <xdr:row>686</xdr:row>
          <xdr:rowOff>19050</xdr:rowOff>
        </xdr:to>
        <xdr:sp macro="" textlink="">
          <xdr:nvSpPr>
            <xdr:cNvPr id="2833" name="Check Box 785" hidden="1">
              <a:extLst>
                <a:ext uri="{63B3BB69-23CF-44E3-9099-C40C66FF867C}">
                  <a14:compatExt spid="_x0000_s2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684</xdr:row>
          <xdr:rowOff>200025</xdr:rowOff>
        </xdr:from>
        <xdr:to>
          <xdr:col>24</xdr:col>
          <xdr:colOff>257175</xdr:colOff>
          <xdr:row>686</xdr:row>
          <xdr:rowOff>19050</xdr:rowOff>
        </xdr:to>
        <xdr:sp macro="" textlink="">
          <xdr:nvSpPr>
            <xdr:cNvPr id="2834" name="Check Box 786" hidden="1">
              <a:extLst>
                <a:ext uri="{63B3BB69-23CF-44E3-9099-C40C66FF867C}">
                  <a14:compatExt spid="_x0000_s2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684</xdr:row>
          <xdr:rowOff>200025</xdr:rowOff>
        </xdr:from>
        <xdr:to>
          <xdr:col>25</xdr:col>
          <xdr:colOff>257175</xdr:colOff>
          <xdr:row>686</xdr:row>
          <xdr:rowOff>19050</xdr:rowOff>
        </xdr:to>
        <xdr:sp macro="" textlink="">
          <xdr:nvSpPr>
            <xdr:cNvPr id="2835" name="Check Box 787" hidden="1">
              <a:extLst>
                <a:ext uri="{63B3BB69-23CF-44E3-9099-C40C66FF867C}">
                  <a14:compatExt spid="_x0000_s2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702</xdr:row>
          <xdr:rowOff>200025</xdr:rowOff>
        </xdr:from>
        <xdr:to>
          <xdr:col>23</xdr:col>
          <xdr:colOff>257175</xdr:colOff>
          <xdr:row>704</xdr:row>
          <xdr:rowOff>19050</xdr:rowOff>
        </xdr:to>
        <xdr:sp macro="" textlink="">
          <xdr:nvSpPr>
            <xdr:cNvPr id="2836" name="Check Box 788" hidden="1">
              <a:extLst>
                <a:ext uri="{63B3BB69-23CF-44E3-9099-C40C66FF867C}">
                  <a14:compatExt spid="_x0000_s2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702</xdr:row>
          <xdr:rowOff>200025</xdr:rowOff>
        </xdr:from>
        <xdr:to>
          <xdr:col>24</xdr:col>
          <xdr:colOff>257175</xdr:colOff>
          <xdr:row>704</xdr:row>
          <xdr:rowOff>19050</xdr:rowOff>
        </xdr:to>
        <xdr:sp macro="" textlink="">
          <xdr:nvSpPr>
            <xdr:cNvPr id="2837" name="Check Box 789" hidden="1">
              <a:extLst>
                <a:ext uri="{63B3BB69-23CF-44E3-9099-C40C66FF867C}">
                  <a14:compatExt spid="_x0000_s2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702</xdr:row>
          <xdr:rowOff>200025</xdr:rowOff>
        </xdr:from>
        <xdr:to>
          <xdr:col>25</xdr:col>
          <xdr:colOff>257175</xdr:colOff>
          <xdr:row>704</xdr:row>
          <xdr:rowOff>19050</xdr:rowOff>
        </xdr:to>
        <xdr:sp macro="" textlink="">
          <xdr:nvSpPr>
            <xdr:cNvPr id="2838" name="Check Box 790" hidden="1">
              <a:extLst>
                <a:ext uri="{63B3BB69-23CF-44E3-9099-C40C66FF867C}">
                  <a14:compatExt spid="_x0000_s2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708</xdr:row>
          <xdr:rowOff>200025</xdr:rowOff>
        </xdr:from>
        <xdr:to>
          <xdr:col>23</xdr:col>
          <xdr:colOff>257175</xdr:colOff>
          <xdr:row>710</xdr:row>
          <xdr:rowOff>19050</xdr:rowOff>
        </xdr:to>
        <xdr:sp macro="" textlink="">
          <xdr:nvSpPr>
            <xdr:cNvPr id="2839" name="Check Box 791" hidden="1">
              <a:extLst>
                <a:ext uri="{63B3BB69-23CF-44E3-9099-C40C66FF867C}">
                  <a14:compatExt spid="_x0000_s2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708</xdr:row>
          <xdr:rowOff>200025</xdr:rowOff>
        </xdr:from>
        <xdr:to>
          <xdr:col>24</xdr:col>
          <xdr:colOff>257175</xdr:colOff>
          <xdr:row>710</xdr:row>
          <xdr:rowOff>19050</xdr:rowOff>
        </xdr:to>
        <xdr:sp macro="" textlink="">
          <xdr:nvSpPr>
            <xdr:cNvPr id="2840" name="Check Box 792" hidden="1">
              <a:extLst>
                <a:ext uri="{63B3BB69-23CF-44E3-9099-C40C66FF867C}">
                  <a14:compatExt spid="_x0000_s2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708</xdr:row>
          <xdr:rowOff>200025</xdr:rowOff>
        </xdr:from>
        <xdr:to>
          <xdr:col>25</xdr:col>
          <xdr:colOff>257175</xdr:colOff>
          <xdr:row>710</xdr:row>
          <xdr:rowOff>19050</xdr:rowOff>
        </xdr:to>
        <xdr:sp macro="" textlink="">
          <xdr:nvSpPr>
            <xdr:cNvPr id="2841" name="Check Box 793" hidden="1">
              <a:extLst>
                <a:ext uri="{63B3BB69-23CF-44E3-9099-C40C66FF867C}">
                  <a14:compatExt spid="_x0000_s2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714</xdr:row>
          <xdr:rowOff>85725</xdr:rowOff>
        </xdr:from>
        <xdr:to>
          <xdr:col>23</xdr:col>
          <xdr:colOff>257175</xdr:colOff>
          <xdr:row>715</xdr:row>
          <xdr:rowOff>114300</xdr:rowOff>
        </xdr:to>
        <xdr:sp macro="" textlink="">
          <xdr:nvSpPr>
            <xdr:cNvPr id="2842" name="Check Box 794" hidden="1">
              <a:extLst>
                <a:ext uri="{63B3BB69-23CF-44E3-9099-C40C66FF867C}">
                  <a14:compatExt spid="_x0000_s2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714</xdr:row>
          <xdr:rowOff>85725</xdr:rowOff>
        </xdr:from>
        <xdr:to>
          <xdr:col>24</xdr:col>
          <xdr:colOff>257175</xdr:colOff>
          <xdr:row>715</xdr:row>
          <xdr:rowOff>114300</xdr:rowOff>
        </xdr:to>
        <xdr:sp macro="" textlink="">
          <xdr:nvSpPr>
            <xdr:cNvPr id="2843" name="Check Box 795" hidden="1">
              <a:extLst>
                <a:ext uri="{63B3BB69-23CF-44E3-9099-C40C66FF867C}">
                  <a14:compatExt spid="_x0000_s2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714</xdr:row>
          <xdr:rowOff>85725</xdr:rowOff>
        </xdr:from>
        <xdr:to>
          <xdr:col>25</xdr:col>
          <xdr:colOff>257175</xdr:colOff>
          <xdr:row>715</xdr:row>
          <xdr:rowOff>114300</xdr:rowOff>
        </xdr:to>
        <xdr:sp macro="" textlink="">
          <xdr:nvSpPr>
            <xdr:cNvPr id="2844" name="Check Box 796" hidden="1">
              <a:extLst>
                <a:ext uri="{63B3BB69-23CF-44E3-9099-C40C66FF867C}">
                  <a14:compatExt spid="_x0000_s2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723</xdr:row>
          <xdr:rowOff>200025</xdr:rowOff>
        </xdr:from>
        <xdr:to>
          <xdr:col>23</xdr:col>
          <xdr:colOff>257175</xdr:colOff>
          <xdr:row>725</xdr:row>
          <xdr:rowOff>19050</xdr:rowOff>
        </xdr:to>
        <xdr:sp macro="" textlink="">
          <xdr:nvSpPr>
            <xdr:cNvPr id="2845" name="Check Box 797" hidden="1">
              <a:extLst>
                <a:ext uri="{63B3BB69-23CF-44E3-9099-C40C66FF867C}">
                  <a14:compatExt spid="_x0000_s2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723</xdr:row>
          <xdr:rowOff>200025</xdr:rowOff>
        </xdr:from>
        <xdr:to>
          <xdr:col>24</xdr:col>
          <xdr:colOff>257175</xdr:colOff>
          <xdr:row>725</xdr:row>
          <xdr:rowOff>19050</xdr:rowOff>
        </xdr:to>
        <xdr:sp macro="" textlink="">
          <xdr:nvSpPr>
            <xdr:cNvPr id="2846" name="Check Box 798" hidden="1">
              <a:extLst>
                <a:ext uri="{63B3BB69-23CF-44E3-9099-C40C66FF867C}">
                  <a14:compatExt spid="_x0000_s2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723</xdr:row>
          <xdr:rowOff>200025</xdr:rowOff>
        </xdr:from>
        <xdr:to>
          <xdr:col>25</xdr:col>
          <xdr:colOff>257175</xdr:colOff>
          <xdr:row>725</xdr:row>
          <xdr:rowOff>19050</xdr:rowOff>
        </xdr:to>
        <xdr:sp macro="" textlink="">
          <xdr:nvSpPr>
            <xdr:cNvPr id="2847" name="Check Box 799" hidden="1">
              <a:extLst>
                <a:ext uri="{63B3BB69-23CF-44E3-9099-C40C66FF867C}">
                  <a14:compatExt spid="_x0000_s2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777</xdr:row>
          <xdr:rowOff>200025</xdr:rowOff>
        </xdr:from>
        <xdr:to>
          <xdr:col>23</xdr:col>
          <xdr:colOff>257175</xdr:colOff>
          <xdr:row>779</xdr:row>
          <xdr:rowOff>19050</xdr:rowOff>
        </xdr:to>
        <xdr:sp macro="" textlink="">
          <xdr:nvSpPr>
            <xdr:cNvPr id="2848" name="Check Box 800" hidden="1">
              <a:extLst>
                <a:ext uri="{63B3BB69-23CF-44E3-9099-C40C66FF867C}">
                  <a14:compatExt spid="_x0000_s2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777</xdr:row>
          <xdr:rowOff>200025</xdr:rowOff>
        </xdr:from>
        <xdr:to>
          <xdr:col>24</xdr:col>
          <xdr:colOff>257175</xdr:colOff>
          <xdr:row>779</xdr:row>
          <xdr:rowOff>19050</xdr:rowOff>
        </xdr:to>
        <xdr:sp macro="" textlink="">
          <xdr:nvSpPr>
            <xdr:cNvPr id="2849" name="Check Box 801" hidden="1">
              <a:extLst>
                <a:ext uri="{63B3BB69-23CF-44E3-9099-C40C66FF867C}">
                  <a14:compatExt spid="_x0000_s2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777</xdr:row>
          <xdr:rowOff>200025</xdr:rowOff>
        </xdr:from>
        <xdr:to>
          <xdr:col>25</xdr:col>
          <xdr:colOff>257175</xdr:colOff>
          <xdr:row>779</xdr:row>
          <xdr:rowOff>19050</xdr:rowOff>
        </xdr:to>
        <xdr:sp macro="" textlink="">
          <xdr:nvSpPr>
            <xdr:cNvPr id="2850" name="Check Box 802" hidden="1">
              <a:extLst>
                <a:ext uri="{63B3BB69-23CF-44E3-9099-C40C66FF867C}">
                  <a14:compatExt spid="_x0000_s2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766</xdr:row>
          <xdr:rowOff>85725</xdr:rowOff>
        </xdr:from>
        <xdr:to>
          <xdr:col>23</xdr:col>
          <xdr:colOff>257175</xdr:colOff>
          <xdr:row>767</xdr:row>
          <xdr:rowOff>114300</xdr:rowOff>
        </xdr:to>
        <xdr:sp macro="" textlink="">
          <xdr:nvSpPr>
            <xdr:cNvPr id="2851" name="Check Box 803" hidden="1">
              <a:extLst>
                <a:ext uri="{63B3BB69-23CF-44E3-9099-C40C66FF867C}">
                  <a14:compatExt spid="_x0000_s2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766</xdr:row>
          <xdr:rowOff>85725</xdr:rowOff>
        </xdr:from>
        <xdr:to>
          <xdr:col>24</xdr:col>
          <xdr:colOff>257175</xdr:colOff>
          <xdr:row>767</xdr:row>
          <xdr:rowOff>114300</xdr:rowOff>
        </xdr:to>
        <xdr:sp macro="" textlink="">
          <xdr:nvSpPr>
            <xdr:cNvPr id="2852" name="Check Box 804" hidden="1">
              <a:extLst>
                <a:ext uri="{63B3BB69-23CF-44E3-9099-C40C66FF867C}">
                  <a14:compatExt spid="_x0000_s2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766</xdr:row>
          <xdr:rowOff>85725</xdr:rowOff>
        </xdr:from>
        <xdr:to>
          <xdr:col>25</xdr:col>
          <xdr:colOff>257175</xdr:colOff>
          <xdr:row>767</xdr:row>
          <xdr:rowOff>114300</xdr:rowOff>
        </xdr:to>
        <xdr:sp macro="" textlink="">
          <xdr:nvSpPr>
            <xdr:cNvPr id="2853" name="Check Box 805" hidden="1">
              <a:extLst>
                <a:ext uri="{63B3BB69-23CF-44E3-9099-C40C66FF867C}">
                  <a14:compatExt spid="_x0000_s2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xdr:row>
          <xdr:rowOff>85725</xdr:rowOff>
        </xdr:from>
        <xdr:to>
          <xdr:col>23</xdr:col>
          <xdr:colOff>257175</xdr:colOff>
          <xdr:row>49</xdr:row>
          <xdr:rowOff>123825</xdr:rowOff>
        </xdr:to>
        <xdr:sp macro="" textlink="">
          <xdr:nvSpPr>
            <xdr:cNvPr id="2854" name="Check Box 806" hidden="1">
              <a:extLst>
                <a:ext uri="{63B3BB69-23CF-44E3-9099-C40C66FF867C}">
                  <a14:compatExt spid="_x0000_s2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xdr:row>
          <xdr:rowOff>85725</xdr:rowOff>
        </xdr:from>
        <xdr:to>
          <xdr:col>24</xdr:col>
          <xdr:colOff>257175</xdr:colOff>
          <xdr:row>49</xdr:row>
          <xdr:rowOff>123825</xdr:rowOff>
        </xdr:to>
        <xdr:sp macro="" textlink="">
          <xdr:nvSpPr>
            <xdr:cNvPr id="2855" name="Check Box 807" hidden="1">
              <a:extLst>
                <a:ext uri="{63B3BB69-23CF-44E3-9099-C40C66FF867C}">
                  <a14:compatExt spid="_x0000_s2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xdr:row>
          <xdr:rowOff>85725</xdr:rowOff>
        </xdr:from>
        <xdr:to>
          <xdr:col>25</xdr:col>
          <xdr:colOff>257175</xdr:colOff>
          <xdr:row>49</xdr:row>
          <xdr:rowOff>123825</xdr:rowOff>
        </xdr:to>
        <xdr:sp macro="" textlink="">
          <xdr:nvSpPr>
            <xdr:cNvPr id="2856" name="Check Box 808" hidden="1">
              <a:extLst>
                <a:ext uri="{63B3BB69-23CF-44E3-9099-C40C66FF867C}">
                  <a14:compatExt spid="_x0000_s2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122</xdr:row>
          <xdr:rowOff>200025</xdr:rowOff>
        </xdr:from>
        <xdr:to>
          <xdr:col>4</xdr:col>
          <xdr:colOff>257175</xdr:colOff>
          <xdr:row>124</xdr:row>
          <xdr:rowOff>19050</xdr:rowOff>
        </xdr:to>
        <xdr:sp macro="" textlink="">
          <xdr:nvSpPr>
            <xdr:cNvPr id="2857" name="Check Box 809" hidden="1">
              <a:extLst>
                <a:ext uri="{63B3BB69-23CF-44E3-9099-C40C66FF867C}">
                  <a14:compatExt spid="_x0000_s2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123</xdr:row>
          <xdr:rowOff>200025</xdr:rowOff>
        </xdr:from>
        <xdr:to>
          <xdr:col>4</xdr:col>
          <xdr:colOff>257175</xdr:colOff>
          <xdr:row>125</xdr:row>
          <xdr:rowOff>19050</xdr:rowOff>
        </xdr:to>
        <xdr:sp macro="" textlink="">
          <xdr:nvSpPr>
            <xdr:cNvPr id="2858" name="Check Box 810" hidden="1">
              <a:extLst>
                <a:ext uri="{63B3BB69-23CF-44E3-9099-C40C66FF867C}">
                  <a14:compatExt spid="_x0000_s2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415</xdr:row>
          <xdr:rowOff>142875</xdr:rowOff>
        </xdr:from>
        <xdr:to>
          <xdr:col>23</xdr:col>
          <xdr:colOff>257175</xdr:colOff>
          <xdr:row>416</xdr:row>
          <xdr:rowOff>171450</xdr:rowOff>
        </xdr:to>
        <xdr:sp macro="" textlink="">
          <xdr:nvSpPr>
            <xdr:cNvPr id="2859" name="Check Box 811" hidden="1">
              <a:extLst>
                <a:ext uri="{63B3BB69-23CF-44E3-9099-C40C66FF867C}">
                  <a14:compatExt spid="_x0000_s2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415</xdr:row>
          <xdr:rowOff>142875</xdr:rowOff>
        </xdr:from>
        <xdr:to>
          <xdr:col>24</xdr:col>
          <xdr:colOff>257175</xdr:colOff>
          <xdr:row>416</xdr:row>
          <xdr:rowOff>171450</xdr:rowOff>
        </xdr:to>
        <xdr:sp macro="" textlink="">
          <xdr:nvSpPr>
            <xdr:cNvPr id="2860" name="Check Box 812" hidden="1">
              <a:extLst>
                <a:ext uri="{63B3BB69-23CF-44E3-9099-C40C66FF867C}">
                  <a14:compatExt spid="_x0000_s2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415</xdr:row>
          <xdr:rowOff>142875</xdr:rowOff>
        </xdr:from>
        <xdr:to>
          <xdr:col>25</xdr:col>
          <xdr:colOff>257175</xdr:colOff>
          <xdr:row>416</xdr:row>
          <xdr:rowOff>171450</xdr:rowOff>
        </xdr:to>
        <xdr:sp macro="" textlink="">
          <xdr:nvSpPr>
            <xdr:cNvPr id="2861" name="Check Box 813" hidden="1">
              <a:extLst>
                <a:ext uri="{63B3BB69-23CF-44E3-9099-C40C66FF867C}">
                  <a14:compatExt spid="_x0000_s2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561</xdr:row>
          <xdr:rowOff>85725</xdr:rowOff>
        </xdr:from>
        <xdr:to>
          <xdr:col>23</xdr:col>
          <xdr:colOff>257175</xdr:colOff>
          <xdr:row>562</xdr:row>
          <xdr:rowOff>114300</xdr:rowOff>
        </xdr:to>
        <xdr:sp macro="" textlink="">
          <xdr:nvSpPr>
            <xdr:cNvPr id="2865" name="Check Box 817" hidden="1">
              <a:extLst>
                <a:ext uri="{63B3BB69-23CF-44E3-9099-C40C66FF867C}">
                  <a14:compatExt spid="_x0000_s2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561</xdr:row>
          <xdr:rowOff>85725</xdr:rowOff>
        </xdr:from>
        <xdr:to>
          <xdr:col>24</xdr:col>
          <xdr:colOff>257175</xdr:colOff>
          <xdr:row>562</xdr:row>
          <xdr:rowOff>114300</xdr:rowOff>
        </xdr:to>
        <xdr:sp macro="" textlink="">
          <xdr:nvSpPr>
            <xdr:cNvPr id="2866" name="Check Box 818" hidden="1">
              <a:extLst>
                <a:ext uri="{63B3BB69-23CF-44E3-9099-C40C66FF867C}">
                  <a14:compatExt spid="_x0000_s2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561</xdr:row>
          <xdr:rowOff>85725</xdr:rowOff>
        </xdr:from>
        <xdr:to>
          <xdr:col>25</xdr:col>
          <xdr:colOff>257175</xdr:colOff>
          <xdr:row>562</xdr:row>
          <xdr:rowOff>114300</xdr:rowOff>
        </xdr:to>
        <xdr:sp macro="" textlink="">
          <xdr:nvSpPr>
            <xdr:cNvPr id="2867" name="Check Box 819" hidden="1">
              <a:extLst>
                <a:ext uri="{63B3BB69-23CF-44E3-9099-C40C66FF867C}">
                  <a14:compatExt spid="_x0000_s2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557</xdr:row>
          <xdr:rowOff>85725</xdr:rowOff>
        </xdr:from>
        <xdr:to>
          <xdr:col>23</xdr:col>
          <xdr:colOff>257175</xdr:colOff>
          <xdr:row>558</xdr:row>
          <xdr:rowOff>114300</xdr:rowOff>
        </xdr:to>
        <xdr:sp macro="" textlink="">
          <xdr:nvSpPr>
            <xdr:cNvPr id="2868" name="Check Box 820" hidden="1">
              <a:extLst>
                <a:ext uri="{63B3BB69-23CF-44E3-9099-C40C66FF867C}">
                  <a14:compatExt spid="_x0000_s2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557</xdr:row>
          <xdr:rowOff>85725</xdr:rowOff>
        </xdr:from>
        <xdr:to>
          <xdr:col>24</xdr:col>
          <xdr:colOff>257175</xdr:colOff>
          <xdr:row>558</xdr:row>
          <xdr:rowOff>114300</xdr:rowOff>
        </xdr:to>
        <xdr:sp macro="" textlink="">
          <xdr:nvSpPr>
            <xdr:cNvPr id="2869" name="Check Box 821" hidden="1">
              <a:extLst>
                <a:ext uri="{63B3BB69-23CF-44E3-9099-C40C66FF867C}">
                  <a14:compatExt spid="_x0000_s2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557</xdr:row>
          <xdr:rowOff>85725</xdr:rowOff>
        </xdr:from>
        <xdr:to>
          <xdr:col>25</xdr:col>
          <xdr:colOff>257175</xdr:colOff>
          <xdr:row>558</xdr:row>
          <xdr:rowOff>114300</xdr:rowOff>
        </xdr:to>
        <xdr:sp macro="" textlink="">
          <xdr:nvSpPr>
            <xdr:cNvPr id="2870" name="Check Box 822" hidden="1">
              <a:extLst>
                <a:ext uri="{63B3BB69-23CF-44E3-9099-C40C66FF867C}">
                  <a14:compatExt spid="_x0000_s2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541</xdr:row>
          <xdr:rowOff>200025</xdr:rowOff>
        </xdr:from>
        <xdr:to>
          <xdr:col>23</xdr:col>
          <xdr:colOff>257175</xdr:colOff>
          <xdr:row>543</xdr:row>
          <xdr:rowOff>19050</xdr:rowOff>
        </xdr:to>
        <xdr:sp macro="" textlink="">
          <xdr:nvSpPr>
            <xdr:cNvPr id="2871" name="Check Box 823" hidden="1">
              <a:extLst>
                <a:ext uri="{63B3BB69-23CF-44E3-9099-C40C66FF867C}">
                  <a14:compatExt spid="_x0000_s2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541</xdr:row>
          <xdr:rowOff>200025</xdr:rowOff>
        </xdr:from>
        <xdr:to>
          <xdr:col>24</xdr:col>
          <xdr:colOff>257175</xdr:colOff>
          <xdr:row>543</xdr:row>
          <xdr:rowOff>19050</xdr:rowOff>
        </xdr:to>
        <xdr:sp macro="" textlink="">
          <xdr:nvSpPr>
            <xdr:cNvPr id="2872" name="Check Box 824" hidden="1">
              <a:extLst>
                <a:ext uri="{63B3BB69-23CF-44E3-9099-C40C66FF867C}">
                  <a14:compatExt spid="_x0000_s2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541</xdr:row>
          <xdr:rowOff>200025</xdr:rowOff>
        </xdr:from>
        <xdr:to>
          <xdr:col>25</xdr:col>
          <xdr:colOff>257175</xdr:colOff>
          <xdr:row>543</xdr:row>
          <xdr:rowOff>19050</xdr:rowOff>
        </xdr:to>
        <xdr:sp macro="" textlink="">
          <xdr:nvSpPr>
            <xdr:cNvPr id="2873" name="Check Box 825" hidden="1">
              <a:extLst>
                <a:ext uri="{63B3BB69-23CF-44E3-9099-C40C66FF867C}">
                  <a14:compatExt spid="_x0000_s2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200025</xdr:rowOff>
        </xdr:from>
        <xdr:to>
          <xdr:col>23</xdr:col>
          <xdr:colOff>257175</xdr:colOff>
          <xdr:row>554</xdr:row>
          <xdr:rowOff>19050</xdr:rowOff>
        </xdr:to>
        <xdr:sp macro="" textlink="">
          <xdr:nvSpPr>
            <xdr:cNvPr id="2874" name="Check Box 826" hidden="1">
              <a:extLst>
                <a:ext uri="{63B3BB69-23CF-44E3-9099-C40C66FF867C}">
                  <a14:compatExt spid="_x0000_s2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552</xdr:row>
          <xdr:rowOff>200025</xdr:rowOff>
        </xdr:from>
        <xdr:to>
          <xdr:col>24</xdr:col>
          <xdr:colOff>257175</xdr:colOff>
          <xdr:row>554</xdr:row>
          <xdr:rowOff>19050</xdr:rowOff>
        </xdr:to>
        <xdr:sp macro="" textlink="">
          <xdr:nvSpPr>
            <xdr:cNvPr id="2875" name="Check Box 827" hidden="1">
              <a:extLst>
                <a:ext uri="{63B3BB69-23CF-44E3-9099-C40C66FF867C}">
                  <a14:compatExt spid="_x0000_s2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552</xdr:row>
          <xdr:rowOff>200025</xdr:rowOff>
        </xdr:from>
        <xdr:to>
          <xdr:col>25</xdr:col>
          <xdr:colOff>257175</xdr:colOff>
          <xdr:row>554</xdr:row>
          <xdr:rowOff>19050</xdr:rowOff>
        </xdr:to>
        <xdr:sp macro="" textlink="">
          <xdr:nvSpPr>
            <xdr:cNvPr id="2876" name="Check Box 828" hidden="1">
              <a:extLst>
                <a:ext uri="{63B3BB69-23CF-44E3-9099-C40C66FF867C}">
                  <a14:compatExt spid="_x0000_s2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565</xdr:row>
          <xdr:rowOff>200025</xdr:rowOff>
        </xdr:from>
        <xdr:to>
          <xdr:col>23</xdr:col>
          <xdr:colOff>257175</xdr:colOff>
          <xdr:row>567</xdr:row>
          <xdr:rowOff>19050</xdr:rowOff>
        </xdr:to>
        <xdr:sp macro="" textlink="">
          <xdr:nvSpPr>
            <xdr:cNvPr id="2877" name="Check Box 829" hidden="1">
              <a:extLst>
                <a:ext uri="{63B3BB69-23CF-44E3-9099-C40C66FF867C}">
                  <a14:compatExt spid="_x0000_s2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565</xdr:row>
          <xdr:rowOff>200025</xdr:rowOff>
        </xdr:from>
        <xdr:to>
          <xdr:col>24</xdr:col>
          <xdr:colOff>257175</xdr:colOff>
          <xdr:row>567</xdr:row>
          <xdr:rowOff>19050</xdr:rowOff>
        </xdr:to>
        <xdr:sp macro="" textlink="">
          <xdr:nvSpPr>
            <xdr:cNvPr id="2878" name="Check Box 830" hidden="1">
              <a:extLst>
                <a:ext uri="{63B3BB69-23CF-44E3-9099-C40C66FF867C}">
                  <a14:compatExt spid="_x0000_s2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565</xdr:row>
          <xdr:rowOff>200025</xdr:rowOff>
        </xdr:from>
        <xdr:to>
          <xdr:col>25</xdr:col>
          <xdr:colOff>257175</xdr:colOff>
          <xdr:row>567</xdr:row>
          <xdr:rowOff>19050</xdr:rowOff>
        </xdr:to>
        <xdr:sp macro="" textlink="">
          <xdr:nvSpPr>
            <xdr:cNvPr id="2879" name="Check Box 831" hidden="1">
              <a:extLst>
                <a:ext uri="{63B3BB69-23CF-44E3-9099-C40C66FF867C}">
                  <a14:compatExt spid="_x0000_s2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216</xdr:row>
          <xdr:rowOff>85725</xdr:rowOff>
        </xdr:from>
        <xdr:to>
          <xdr:col>23</xdr:col>
          <xdr:colOff>257175</xdr:colOff>
          <xdr:row>217</xdr:row>
          <xdr:rowOff>114300</xdr:rowOff>
        </xdr:to>
        <xdr:sp macro="" textlink="">
          <xdr:nvSpPr>
            <xdr:cNvPr id="2880" name="Check Box 832" hidden="1">
              <a:extLst>
                <a:ext uri="{63B3BB69-23CF-44E3-9099-C40C66FF867C}">
                  <a14:compatExt spid="_x0000_s2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216</xdr:row>
          <xdr:rowOff>85725</xdr:rowOff>
        </xdr:from>
        <xdr:to>
          <xdr:col>24</xdr:col>
          <xdr:colOff>257175</xdr:colOff>
          <xdr:row>217</xdr:row>
          <xdr:rowOff>114300</xdr:rowOff>
        </xdr:to>
        <xdr:sp macro="" textlink="">
          <xdr:nvSpPr>
            <xdr:cNvPr id="2881" name="Check Box 833" hidden="1">
              <a:extLst>
                <a:ext uri="{63B3BB69-23CF-44E3-9099-C40C66FF867C}">
                  <a14:compatExt spid="_x0000_s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216</xdr:row>
          <xdr:rowOff>85725</xdr:rowOff>
        </xdr:from>
        <xdr:to>
          <xdr:col>25</xdr:col>
          <xdr:colOff>257175</xdr:colOff>
          <xdr:row>217</xdr:row>
          <xdr:rowOff>114300</xdr:rowOff>
        </xdr:to>
        <xdr:sp macro="" textlink="">
          <xdr:nvSpPr>
            <xdr:cNvPr id="2882" name="Check Box 834" hidden="1">
              <a:extLst>
                <a:ext uri="{63B3BB69-23CF-44E3-9099-C40C66FF867C}">
                  <a14:compatExt spid="_x0000_s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243</xdr:row>
          <xdr:rowOff>85725</xdr:rowOff>
        </xdr:from>
        <xdr:to>
          <xdr:col>23</xdr:col>
          <xdr:colOff>257175</xdr:colOff>
          <xdr:row>244</xdr:row>
          <xdr:rowOff>123825</xdr:rowOff>
        </xdr:to>
        <xdr:sp macro="" textlink="">
          <xdr:nvSpPr>
            <xdr:cNvPr id="2883" name="Check Box 835" hidden="1">
              <a:extLst>
                <a:ext uri="{63B3BB69-23CF-44E3-9099-C40C66FF867C}">
                  <a14:compatExt spid="_x0000_s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243</xdr:row>
          <xdr:rowOff>85725</xdr:rowOff>
        </xdr:from>
        <xdr:to>
          <xdr:col>24</xdr:col>
          <xdr:colOff>257175</xdr:colOff>
          <xdr:row>244</xdr:row>
          <xdr:rowOff>123825</xdr:rowOff>
        </xdr:to>
        <xdr:sp macro="" textlink="">
          <xdr:nvSpPr>
            <xdr:cNvPr id="2884" name="Check Box 836" hidden="1">
              <a:extLst>
                <a:ext uri="{63B3BB69-23CF-44E3-9099-C40C66FF867C}">
                  <a14:compatExt spid="_x0000_s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243</xdr:row>
          <xdr:rowOff>85725</xdr:rowOff>
        </xdr:from>
        <xdr:to>
          <xdr:col>25</xdr:col>
          <xdr:colOff>257175</xdr:colOff>
          <xdr:row>244</xdr:row>
          <xdr:rowOff>123825</xdr:rowOff>
        </xdr:to>
        <xdr:sp macro="" textlink="">
          <xdr:nvSpPr>
            <xdr:cNvPr id="2885" name="Check Box 837" hidden="1">
              <a:extLst>
                <a:ext uri="{63B3BB69-23CF-44E3-9099-C40C66FF867C}">
                  <a14:compatExt spid="_x0000_s2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530</xdr:row>
          <xdr:rowOff>95250</xdr:rowOff>
        </xdr:from>
        <xdr:to>
          <xdr:col>23</xdr:col>
          <xdr:colOff>257175</xdr:colOff>
          <xdr:row>531</xdr:row>
          <xdr:rowOff>123825</xdr:rowOff>
        </xdr:to>
        <xdr:sp macro="" textlink="">
          <xdr:nvSpPr>
            <xdr:cNvPr id="2886" name="Check Box 838" hidden="1">
              <a:extLst>
                <a:ext uri="{63B3BB69-23CF-44E3-9099-C40C66FF867C}">
                  <a14:compatExt spid="_x0000_s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530</xdr:row>
          <xdr:rowOff>95250</xdr:rowOff>
        </xdr:from>
        <xdr:to>
          <xdr:col>24</xdr:col>
          <xdr:colOff>257175</xdr:colOff>
          <xdr:row>531</xdr:row>
          <xdr:rowOff>123825</xdr:rowOff>
        </xdr:to>
        <xdr:sp macro="" textlink="">
          <xdr:nvSpPr>
            <xdr:cNvPr id="2887" name="Check Box 839" hidden="1">
              <a:extLst>
                <a:ext uri="{63B3BB69-23CF-44E3-9099-C40C66FF867C}">
                  <a14:compatExt spid="_x0000_s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530</xdr:row>
          <xdr:rowOff>95250</xdr:rowOff>
        </xdr:from>
        <xdr:to>
          <xdr:col>25</xdr:col>
          <xdr:colOff>257175</xdr:colOff>
          <xdr:row>531</xdr:row>
          <xdr:rowOff>123825</xdr:rowOff>
        </xdr:to>
        <xdr:sp macro="" textlink="">
          <xdr:nvSpPr>
            <xdr:cNvPr id="2888" name="Check Box 840" hidden="1">
              <a:extLst>
                <a:ext uri="{63B3BB69-23CF-44E3-9099-C40C66FF867C}">
                  <a14:compatExt spid="_x0000_s2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526</xdr:row>
          <xdr:rowOff>95250</xdr:rowOff>
        </xdr:from>
        <xdr:to>
          <xdr:col>23</xdr:col>
          <xdr:colOff>257175</xdr:colOff>
          <xdr:row>527</xdr:row>
          <xdr:rowOff>123825</xdr:rowOff>
        </xdr:to>
        <xdr:sp macro="" textlink="">
          <xdr:nvSpPr>
            <xdr:cNvPr id="2889" name="Check Box 841" hidden="1">
              <a:extLst>
                <a:ext uri="{63B3BB69-23CF-44E3-9099-C40C66FF867C}">
                  <a14:compatExt spid="_x0000_s2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526</xdr:row>
          <xdr:rowOff>95250</xdr:rowOff>
        </xdr:from>
        <xdr:to>
          <xdr:col>24</xdr:col>
          <xdr:colOff>257175</xdr:colOff>
          <xdr:row>527</xdr:row>
          <xdr:rowOff>123825</xdr:rowOff>
        </xdr:to>
        <xdr:sp macro="" textlink="">
          <xdr:nvSpPr>
            <xdr:cNvPr id="2890" name="Check Box 842" hidden="1">
              <a:extLst>
                <a:ext uri="{63B3BB69-23CF-44E3-9099-C40C66FF867C}">
                  <a14:compatExt spid="_x0000_s2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526</xdr:row>
          <xdr:rowOff>95250</xdr:rowOff>
        </xdr:from>
        <xdr:to>
          <xdr:col>25</xdr:col>
          <xdr:colOff>257175</xdr:colOff>
          <xdr:row>527</xdr:row>
          <xdr:rowOff>123825</xdr:rowOff>
        </xdr:to>
        <xdr:sp macro="" textlink="">
          <xdr:nvSpPr>
            <xdr:cNvPr id="2891" name="Check Box 843" hidden="1">
              <a:extLst>
                <a:ext uri="{63B3BB69-23CF-44E3-9099-C40C66FF867C}">
                  <a14:compatExt spid="_x0000_s2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861</xdr:row>
          <xdr:rowOff>0</xdr:rowOff>
        </xdr:from>
        <xdr:to>
          <xdr:col>23</xdr:col>
          <xdr:colOff>257175</xdr:colOff>
          <xdr:row>862</xdr:row>
          <xdr:rowOff>28575</xdr:rowOff>
        </xdr:to>
        <xdr:sp macro="" textlink="">
          <xdr:nvSpPr>
            <xdr:cNvPr id="2892" name="Check Box 844" hidden="1">
              <a:extLst>
                <a:ext uri="{63B3BB69-23CF-44E3-9099-C40C66FF867C}">
                  <a14:compatExt spid="_x0000_s2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861</xdr:row>
          <xdr:rowOff>0</xdr:rowOff>
        </xdr:from>
        <xdr:to>
          <xdr:col>24</xdr:col>
          <xdr:colOff>257175</xdr:colOff>
          <xdr:row>862</xdr:row>
          <xdr:rowOff>28575</xdr:rowOff>
        </xdr:to>
        <xdr:sp macro="" textlink="">
          <xdr:nvSpPr>
            <xdr:cNvPr id="2893" name="Check Box 845" hidden="1">
              <a:extLst>
                <a:ext uri="{63B3BB69-23CF-44E3-9099-C40C66FF867C}">
                  <a14:compatExt spid="_x0000_s2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861</xdr:row>
          <xdr:rowOff>0</xdr:rowOff>
        </xdr:from>
        <xdr:to>
          <xdr:col>25</xdr:col>
          <xdr:colOff>257175</xdr:colOff>
          <xdr:row>862</xdr:row>
          <xdr:rowOff>28575</xdr:rowOff>
        </xdr:to>
        <xdr:sp macro="" textlink="">
          <xdr:nvSpPr>
            <xdr:cNvPr id="2894" name="Check Box 846" hidden="1">
              <a:extLst>
                <a:ext uri="{63B3BB69-23CF-44E3-9099-C40C66FF867C}">
                  <a14:compatExt spid="_x0000_s2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906</xdr:row>
          <xdr:rowOff>114300</xdr:rowOff>
        </xdr:from>
        <xdr:to>
          <xdr:col>23</xdr:col>
          <xdr:colOff>257175</xdr:colOff>
          <xdr:row>908</xdr:row>
          <xdr:rowOff>9525</xdr:rowOff>
        </xdr:to>
        <xdr:sp macro="" textlink="">
          <xdr:nvSpPr>
            <xdr:cNvPr id="2895" name="Check Box 847" hidden="1">
              <a:extLst>
                <a:ext uri="{63B3BB69-23CF-44E3-9099-C40C66FF867C}">
                  <a14:compatExt spid="_x0000_s2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906</xdr:row>
          <xdr:rowOff>114300</xdr:rowOff>
        </xdr:from>
        <xdr:to>
          <xdr:col>24</xdr:col>
          <xdr:colOff>257175</xdr:colOff>
          <xdr:row>908</xdr:row>
          <xdr:rowOff>9525</xdr:rowOff>
        </xdr:to>
        <xdr:sp macro="" textlink="">
          <xdr:nvSpPr>
            <xdr:cNvPr id="2896" name="Check Box 848" hidden="1">
              <a:extLst>
                <a:ext uri="{63B3BB69-23CF-44E3-9099-C40C66FF867C}">
                  <a14:compatExt spid="_x0000_s2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906</xdr:row>
          <xdr:rowOff>114300</xdr:rowOff>
        </xdr:from>
        <xdr:to>
          <xdr:col>25</xdr:col>
          <xdr:colOff>257175</xdr:colOff>
          <xdr:row>908</xdr:row>
          <xdr:rowOff>9525</xdr:rowOff>
        </xdr:to>
        <xdr:sp macro="" textlink="">
          <xdr:nvSpPr>
            <xdr:cNvPr id="2897" name="Check Box 849" hidden="1">
              <a:extLst>
                <a:ext uri="{63B3BB69-23CF-44E3-9099-C40C66FF867C}">
                  <a14:compatExt spid="_x0000_s2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480</xdr:row>
          <xdr:rowOff>95250</xdr:rowOff>
        </xdr:from>
        <xdr:to>
          <xdr:col>23</xdr:col>
          <xdr:colOff>257175</xdr:colOff>
          <xdr:row>481</xdr:row>
          <xdr:rowOff>123825</xdr:rowOff>
        </xdr:to>
        <xdr:sp macro="" textlink="">
          <xdr:nvSpPr>
            <xdr:cNvPr id="2898" name="Check Box 850" hidden="1">
              <a:extLst>
                <a:ext uri="{63B3BB69-23CF-44E3-9099-C40C66FF867C}">
                  <a14:compatExt spid="_x0000_s2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480</xdr:row>
          <xdr:rowOff>95250</xdr:rowOff>
        </xdr:from>
        <xdr:to>
          <xdr:col>24</xdr:col>
          <xdr:colOff>257175</xdr:colOff>
          <xdr:row>481</xdr:row>
          <xdr:rowOff>123825</xdr:rowOff>
        </xdr:to>
        <xdr:sp macro="" textlink="">
          <xdr:nvSpPr>
            <xdr:cNvPr id="2899" name="Check Box 851" hidden="1">
              <a:extLst>
                <a:ext uri="{63B3BB69-23CF-44E3-9099-C40C66FF867C}">
                  <a14:compatExt spid="_x0000_s2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480</xdr:row>
          <xdr:rowOff>95250</xdr:rowOff>
        </xdr:from>
        <xdr:to>
          <xdr:col>24</xdr:col>
          <xdr:colOff>257175</xdr:colOff>
          <xdr:row>481</xdr:row>
          <xdr:rowOff>123825</xdr:rowOff>
        </xdr:to>
        <xdr:sp macro="" textlink="">
          <xdr:nvSpPr>
            <xdr:cNvPr id="2900" name="Check Box 852" hidden="1">
              <a:extLst>
                <a:ext uri="{63B3BB69-23CF-44E3-9099-C40C66FF867C}">
                  <a14:compatExt spid="_x0000_s2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480</xdr:row>
          <xdr:rowOff>95250</xdr:rowOff>
        </xdr:from>
        <xdr:to>
          <xdr:col>25</xdr:col>
          <xdr:colOff>257175</xdr:colOff>
          <xdr:row>481</xdr:row>
          <xdr:rowOff>123825</xdr:rowOff>
        </xdr:to>
        <xdr:sp macro="" textlink="">
          <xdr:nvSpPr>
            <xdr:cNvPr id="2901" name="Check Box 853" hidden="1">
              <a:extLst>
                <a:ext uri="{63B3BB69-23CF-44E3-9099-C40C66FF867C}">
                  <a14:compatExt spid="_x0000_s2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480</xdr:row>
          <xdr:rowOff>95250</xdr:rowOff>
        </xdr:from>
        <xdr:to>
          <xdr:col>25</xdr:col>
          <xdr:colOff>257175</xdr:colOff>
          <xdr:row>481</xdr:row>
          <xdr:rowOff>123825</xdr:rowOff>
        </xdr:to>
        <xdr:sp macro="" textlink="">
          <xdr:nvSpPr>
            <xdr:cNvPr id="2902" name="Check Box 854" hidden="1">
              <a:extLst>
                <a:ext uri="{63B3BB69-23CF-44E3-9099-C40C66FF867C}">
                  <a14:compatExt spid="_x0000_s2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483</xdr:row>
          <xdr:rowOff>95250</xdr:rowOff>
        </xdr:from>
        <xdr:to>
          <xdr:col>23</xdr:col>
          <xdr:colOff>257175</xdr:colOff>
          <xdr:row>484</xdr:row>
          <xdr:rowOff>123825</xdr:rowOff>
        </xdr:to>
        <xdr:sp macro="" textlink="">
          <xdr:nvSpPr>
            <xdr:cNvPr id="2903" name="Check Box 855" hidden="1">
              <a:extLst>
                <a:ext uri="{63B3BB69-23CF-44E3-9099-C40C66FF867C}">
                  <a14:compatExt spid="_x0000_s2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483</xdr:row>
          <xdr:rowOff>95250</xdr:rowOff>
        </xdr:from>
        <xdr:to>
          <xdr:col>24</xdr:col>
          <xdr:colOff>257175</xdr:colOff>
          <xdr:row>484</xdr:row>
          <xdr:rowOff>123825</xdr:rowOff>
        </xdr:to>
        <xdr:sp macro="" textlink="">
          <xdr:nvSpPr>
            <xdr:cNvPr id="2904" name="Check Box 856" hidden="1">
              <a:extLst>
                <a:ext uri="{63B3BB69-23CF-44E3-9099-C40C66FF867C}">
                  <a14:compatExt spid="_x0000_s2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483</xdr:row>
          <xdr:rowOff>95250</xdr:rowOff>
        </xdr:from>
        <xdr:to>
          <xdr:col>25</xdr:col>
          <xdr:colOff>257175</xdr:colOff>
          <xdr:row>484</xdr:row>
          <xdr:rowOff>123825</xdr:rowOff>
        </xdr:to>
        <xdr:sp macro="" textlink="">
          <xdr:nvSpPr>
            <xdr:cNvPr id="2905" name="Check Box 857" hidden="1">
              <a:extLst>
                <a:ext uri="{63B3BB69-23CF-44E3-9099-C40C66FF867C}">
                  <a14:compatExt spid="_x0000_s2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483</xdr:row>
          <xdr:rowOff>95250</xdr:rowOff>
        </xdr:from>
        <xdr:to>
          <xdr:col>23</xdr:col>
          <xdr:colOff>257175</xdr:colOff>
          <xdr:row>484</xdr:row>
          <xdr:rowOff>123825</xdr:rowOff>
        </xdr:to>
        <xdr:sp macro="" textlink="">
          <xdr:nvSpPr>
            <xdr:cNvPr id="2906" name="Check Box 858" hidden="1">
              <a:extLst>
                <a:ext uri="{63B3BB69-23CF-44E3-9099-C40C66FF867C}">
                  <a14:compatExt spid="_x0000_s2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483</xdr:row>
          <xdr:rowOff>95250</xdr:rowOff>
        </xdr:from>
        <xdr:to>
          <xdr:col>24</xdr:col>
          <xdr:colOff>257175</xdr:colOff>
          <xdr:row>484</xdr:row>
          <xdr:rowOff>123825</xdr:rowOff>
        </xdr:to>
        <xdr:sp macro="" textlink="">
          <xdr:nvSpPr>
            <xdr:cNvPr id="2907" name="Check Box 859" hidden="1">
              <a:extLst>
                <a:ext uri="{63B3BB69-23CF-44E3-9099-C40C66FF867C}">
                  <a14:compatExt spid="_x0000_s2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483</xdr:row>
          <xdr:rowOff>95250</xdr:rowOff>
        </xdr:from>
        <xdr:to>
          <xdr:col>25</xdr:col>
          <xdr:colOff>257175</xdr:colOff>
          <xdr:row>484</xdr:row>
          <xdr:rowOff>123825</xdr:rowOff>
        </xdr:to>
        <xdr:sp macro="" textlink="">
          <xdr:nvSpPr>
            <xdr:cNvPr id="2908" name="Check Box 860" hidden="1">
              <a:extLst>
                <a:ext uri="{63B3BB69-23CF-44E3-9099-C40C66FF867C}">
                  <a14:compatExt spid="_x0000_s2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3"/>
  <sheetViews>
    <sheetView showGridLines="0" tabSelected="1" view="pageBreakPreview" zoomScale="90" zoomScaleNormal="90" zoomScaleSheetLayoutView="90" workbookViewId="0">
      <selection activeCell="M30" sqref="M30:R30"/>
    </sheetView>
  </sheetViews>
  <sheetFormatPr defaultRowHeight="13.5" x14ac:dyDescent="0.15"/>
  <cols>
    <col min="1" max="1" width="4.375" style="82" customWidth="1"/>
    <col min="2" max="3" width="11" style="82" customWidth="1"/>
    <col min="4" max="24" width="4.375" style="82" customWidth="1"/>
    <col min="25" max="49" width="4.25" style="82" customWidth="1"/>
    <col min="50" max="16384" width="9" style="82"/>
  </cols>
  <sheetData>
    <row r="1" spans="1:28" ht="21" customHeight="1" x14ac:dyDescent="0.15">
      <c r="A1" s="81" t="s">
        <v>636</v>
      </c>
      <c r="X1" s="83"/>
    </row>
    <row r="2" spans="1:28" ht="21" customHeight="1" x14ac:dyDescent="0.15">
      <c r="Z2" s="83"/>
      <c r="AA2" s="83"/>
      <c r="AB2" s="84"/>
    </row>
    <row r="3" spans="1:28" ht="21" customHeight="1" x14ac:dyDescent="0.2">
      <c r="A3" s="85" t="s">
        <v>254</v>
      </c>
      <c r="B3" s="85"/>
      <c r="C3" s="85"/>
      <c r="D3" s="85"/>
      <c r="E3" s="86"/>
      <c r="F3" s="87"/>
      <c r="G3" s="87"/>
      <c r="H3" s="87"/>
      <c r="I3" s="87"/>
      <c r="J3" s="87"/>
      <c r="P3" s="88" t="s">
        <v>205</v>
      </c>
      <c r="Q3" s="331">
        <v>4</v>
      </c>
      <c r="R3" s="331"/>
      <c r="S3" s="88" t="s">
        <v>384</v>
      </c>
      <c r="T3" s="332">
        <f>IF(Q3=0,"",YEAR(DATE(2018+Q3,1,1)))</f>
        <v>2022</v>
      </c>
      <c r="U3" s="332"/>
      <c r="V3" s="89" t="s">
        <v>385</v>
      </c>
      <c r="W3" s="89" t="s">
        <v>204</v>
      </c>
      <c r="X3" s="331"/>
      <c r="Y3" s="331"/>
      <c r="Z3" s="89" t="s">
        <v>203</v>
      </c>
    </row>
    <row r="4" spans="1:28" ht="21" customHeight="1" x14ac:dyDescent="0.25">
      <c r="A4" s="85"/>
      <c r="B4" s="90"/>
      <c r="C4" s="90"/>
      <c r="F4" s="87"/>
      <c r="G4" s="87"/>
      <c r="H4" s="87"/>
      <c r="I4" s="87"/>
      <c r="J4" s="87"/>
      <c r="P4" s="81" t="s">
        <v>637</v>
      </c>
      <c r="Q4" s="91"/>
      <c r="R4" s="91"/>
      <c r="S4" s="88"/>
      <c r="T4" s="92"/>
      <c r="U4" s="92"/>
      <c r="V4" s="89"/>
      <c r="W4" s="89"/>
      <c r="X4" s="91"/>
      <c r="Y4" s="91"/>
      <c r="Z4" s="89"/>
    </row>
    <row r="5" spans="1:28" ht="21" customHeight="1" x14ac:dyDescent="0.2">
      <c r="A5" s="85"/>
      <c r="B5" s="93"/>
      <c r="C5" s="93"/>
      <c r="F5" s="87"/>
      <c r="G5" s="87"/>
      <c r="H5" s="87"/>
      <c r="I5" s="87"/>
      <c r="J5" s="87"/>
      <c r="P5" s="81"/>
      <c r="Q5" s="91"/>
      <c r="R5" s="91"/>
      <c r="S5" s="88"/>
      <c r="T5" s="92"/>
      <c r="U5" s="92"/>
      <c r="V5" s="89"/>
      <c r="W5" s="89"/>
      <c r="X5" s="91"/>
      <c r="Y5" s="91"/>
      <c r="Z5" s="89"/>
    </row>
    <row r="6" spans="1:28" ht="21" customHeight="1" x14ac:dyDescent="0.15">
      <c r="F6" s="88" t="s">
        <v>4</v>
      </c>
      <c r="G6" s="88" t="s">
        <v>382</v>
      </c>
      <c r="H6" s="331" t="s">
        <v>386</v>
      </c>
      <c r="I6" s="331"/>
      <c r="J6" s="331"/>
      <c r="K6" s="331"/>
      <c r="L6" s="331"/>
      <c r="M6" s="331"/>
      <c r="N6" s="331"/>
      <c r="O6" s="331"/>
      <c r="P6" s="331"/>
      <c r="Q6" s="331"/>
      <c r="R6" s="331"/>
      <c r="S6" s="331"/>
      <c r="T6" s="331"/>
      <c r="U6" s="331"/>
      <c r="V6" s="331"/>
      <c r="W6" s="331"/>
      <c r="X6" s="331"/>
      <c r="Y6" s="331"/>
      <c r="Z6" s="331"/>
      <c r="AA6" s="94" t="s">
        <v>383</v>
      </c>
    </row>
    <row r="7" spans="1:28" ht="21" customHeight="1" x14ac:dyDescent="0.15">
      <c r="Y7" s="95"/>
    </row>
    <row r="8" spans="1:28" ht="21" customHeight="1" x14ac:dyDescent="0.15">
      <c r="A8" s="96" t="s">
        <v>186</v>
      </c>
      <c r="B8" s="97" t="s">
        <v>187</v>
      </c>
      <c r="C8" s="97"/>
      <c r="D8" s="97"/>
      <c r="E8" s="97"/>
      <c r="F8" s="97"/>
      <c r="G8" s="97"/>
      <c r="H8" s="98"/>
      <c r="I8" s="98"/>
      <c r="J8" s="98"/>
      <c r="N8" s="98"/>
      <c r="O8" s="98"/>
      <c r="P8" s="98"/>
      <c r="Q8" s="98"/>
      <c r="R8" s="98"/>
      <c r="S8" s="98"/>
      <c r="T8" s="98"/>
      <c r="U8" s="98"/>
      <c r="V8" s="98"/>
      <c r="W8" s="98"/>
      <c r="X8" s="98"/>
      <c r="Y8" s="95"/>
    </row>
    <row r="9" spans="1:28" ht="21" customHeight="1" x14ac:dyDescent="0.15">
      <c r="B9" s="323" t="s">
        <v>244</v>
      </c>
      <c r="C9" s="323"/>
      <c r="D9" s="323"/>
      <c r="E9" s="323"/>
      <c r="F9" s="323"/>
      <c r="G9" s="323"/>
      <c r="H9" s="323"/>
      <c r="I9" s="323"/>
      <c r="J9" s="323"/>
      <c r="K9" s="323"/>
      <c r="L9" s="323"/>
      <c r="M9" s="323"/>
      <c r="N9" s="323"/>
      <c r="O9" s="323"/>
      <c r="P9" s="323"/>
      <c r="Q9" s="323"/>
      <c r="R9" s="323"/>
      <c r="S9" s="323"/>
      <c r="T9" s="323"/>
      <c r="U9" s="323"/>
      <c r="V9" s="323"/>
      <c r="W9" s="323"/>
      <c r="X9" s="323"/>
    </row>
    <row r="10" spans="1:28" ht="21" customHeight="1" x14ac:dyDescent="0.15">
      <c r="B10" s="99" t="s">
        <v>243</v>
      </c>
      <c r="C10" s="99"/>
      <c r="D10" s="99"/>
      <c r="E10" s="99"/>
      <c r="F10" s="99"/>
      <c r="G10" s="99"/>
      <c r="H10" s="99"/>
      <c r="I10" s="99"/>
      <c r="J10" s="99"/>
      <c r="K10" s="99"/>
      <c r="L10" s="99"/>
      <c r="M10" s="99"/>
      <c r="N10" s="99"/>
      <c r="O10" s="99"/>
      <c r="P10" s="99"/>
      <c r="Q10" s="99"/>
      <c r="R10" s="99"/>
      <c r="S10" s="99"/>
      <c r="T10" s="99"/>
      <c r="U10" s="99"/>
      <c r="V10" s="99"/>
      <c r="W10" s="99"/>
      <c r="X10" s="99"/>
    </row>
    <row r="11" spans="1:28" ht="21" customHeight="1" x14ac:dyDescent="0.15">
      <c r="B11" s="99"/>
      <c r="C11" s="99"/>
      <c r="D11" s="99"/>
      <c r="E11" s="99"/>
      <c r="F11" s="99"/>
      <c r="G11" s="99"/>
      <c r="H11" s="99"/>
      <c r="I11" s="99"/>
      <c r="J11" s="99"/>
      <c r="K11" s="99"/>
      <c r="L11" s="99"/>
      <c r="M11" s="99"/>
      <c r="N11" s="99"/>
      <c r="O11" s="99"/>
      <c r="P11" s="99"/>
      <c r="Q11" s="99"/>
      <c r="R11" s="99"/>
      <c r="S11" s="99"/>
      <c r="T11" s="99"/>
      <c r="U11" s="99"/>
      <c r="V11" s="99"/>
      <c r="W11" s="99"/>
      <c r="X11" s="99"/>
    </row>
    <row r="12" spans="1:28" ht="28.5" customHeight="1" x14ac:dyDescent="0.15">
      <c r="A12" s="319" t="s">
        <v>188</v>
      </c>
      <c r="B12" s="324" t="s">
        <v>0</v>
      </c>
      <c r="C12" s="326"/>
      <c r="D12" s="324" t="s">
        <v>190</v>
      </c>
      <c r="E12" s="325"/>
      <c r="F12" s="325"/>
      <c r="G12" s="326"/>
      <c r="H12" s="324" t="s">
        <v>527</v>
      </c>
      <c r="I12" s="325"/>
      <c r="J12" s="325"/>
      <c r="K12" s="325"/>
      <c r="L12" s="326"/>
      <c r="M12" s="324" t="s">
        <v>249</v>
      </c>
      <c r="N12" s="325"/>
      <c r="O12" s="325"/>
      <c r="P12" s="325"/>
      <c r="Q12" s="325"/>
      <c r="R12" s="326"/>
      <c r="S12" s="324" t="s">
        <v>191</v>
      </c>
      <c r="T12" s="325"/>
      <c r="U12" s="325"/>
      <c r="V12" s="325"/>
      <c r="W12" s="325"/>
      <c r="X12" s="330" t="s">
        <v>242</v>
      </c>
      <c r="Y12" s="330"/>
      <c r="Z12" s="330"/>
      <c r="AA12" s="330"/>
    </row>
    <row r="13" spans="1:28" ht="28.5" customHeight="1" x14ac:dyDescent="0.15">
      <c r="A13" s="320"/>
      <c r="B13" s="327"/>
      <c r="C13" s="329"/>
      <c r="D13" s="327"/>
      <c r="E13" s="328"/>
      <c r="F13" s="328"/>
      <c r="G13" s="329"/>
      <c r="H13" s="327"/>
      <c r="I13" s="328"/>
      <c r="J13" s="328"/>
      <c r="K13" s="328"/>
      <c r="L13" s="329"/>
      <c r="M13" s="327"/>
      <c r="N13" s="328"/>
      <c r="O13" s="328"/>
      <c r="P13" s="328"/>
      <c r="Q13" s="328"/>
      <c r="R13" s="329"/>
      <c r="S13" s="327"/>
      <c r="T13" s="328"/>
      <c r="U13" s="328"/>
      <c r="V13" s="328"/>
      <c r="W13" s="328"/>
      <c r="X13" s="330"/>
      <c r="Y13" s="330"/>
      <c r="Z13" s="330"/>
      <c r="AA13" s="330"/>
    </row>
    <row r="14" spans="1:28" ht="15" customHeight="1" x14ac:dyDescent="0.15">
      <c r="A14" s="321">
        <v>1</v>
      </c>
      <c r="B14" s="304" t="s">
        <v>193</v>
      </c>
      <c r="C14" s="306"/>
      <c r="D14" s="310" t="s">
        <v>210</v>
      </c>
      <c r="E14" s="311"/>
      <c r="F14" s="311"/>
      <c r="G14" s="312"/>
      <c r="H14" s="310" t="s">
        <v>372</v>
      </c>
      <c r="I14" s="311"/>
      <c r="J14" s="311"/>
      <c r="K14" s="311"/>
      <c r="L14" s="312"/>
      <c r="M14" s="304" t="s">
        <v>208</v>
      </c>
      <c r="N14" s="305"/>
      <c r="O14" s="305"/>
      <c r="P14" s="305"/>
      <c r="Q14" s="305"/>
      <c r="R14" s="306"/>
      <c r="S14" s="310" t="s">
        <v>375</v>
      </c>
      <c r="T14" s="311"/>
      <c r="U14" s="311"/>
      <c r="V14" s="311"/>
      <c r="W14" s="311"/>
      <c r="X14" s="318" t="s">
        <v>189</v>
      </c>
      <c r="Y14" s="318"/>
      <c r="Z14" s="318"/>
      <c r="AA14" s="318"/>
    </row>
    <row r="15" spans="1:28" ht="15" customHeight="1" x14ac:dyDescent="0.15">
      <c r="A15" s="322"/>
      <c r="B15" s="316"/>
      <c r="C15" s="317"/>
      <c r="D15" s="313"/>
      <c r="E15" s="314"/>
      <c r="F15" s="314"/>
      <c r="G15" s="315"/>
      <c r="H15" s="313"/>
      <c r="I15" s="314"/>
      <c r="J15" s="314"/>
      <c r="K15" s="314"/>
      <c r="L15" s="315"/>
      <c r="M15" s="307"/>
      <c r="N15" s="308"/>
      <c r="O15" s="308"/>
      <c r="P15" s="308"/>
      <c r="Q15" s="308"/>
      <c r="R15" s="309"/>
      <c r="S15" s="313"/>
      <c r="T15" s="314"/>
      <c r="U15" s="314"/>
      <c r="V15" s="314"/>
      <c r="W15" s="314"/>
      <c r="X15" s="318"/>
      <c r="Y15" s="318"/>
      <c r="Z15" s="318"/>
      <c r="AA15" s="318"/>
    </row>
    <row r="16" spans="1:28" ht="15" customHeight="1" x14ac:dyDescent="0.15">
      <c r="A16" s="321">
        <v>2</v>
      </c>
      <c r="B16" s="304" t="s">
        <v>192</v>
      </c>
      <c r="C16" s="306"/>
      <c r="D16" s="310" t="s">
        <v>212</v>
      </c>
      <c r="E16" s="311"/>
      <c r="F16" s="311"/>
      <c r="G16" s="312"/>
      <c r="H16" s="310" t="s">
        <v>372</v>
      </c>
      <c r="I16" s="311"/>
      <c r="J16" s="311"/>
      <c r="K16" s="311"/>
      <c r="L16" s="312"/>
      <c r="M16" s="304" t="s">
        <v>194</v>
      </c>
      <c r="N16" s="305"/>
      <c r="O16" s="305"/>
      <c r="P16" s="305"/>
      <c r="Q16" s="305"/>
      <c r="R16" s="306"/>
      <c r="S16" s="310" t="s">
        <v>374</v>
      </c>
      <c r="T16" s="311"/>
      <c r="U16" s="311"/>
      <c r="V16" s="311"/>
      <c r="W16" s="311"/>
      <c r="X16" s="318" t="s">
        <v>189</v>
      </c>
      <c r="Y16" s="318"/>
      <c r="Z16" s="318"/>
      <c r="AA16" s="318"/>
    </row>
    <row r="17" spans="1:48" ht="15" customHeight="1" x14ac:dyDescent="0.15">
      <c r="A17" s="322"/>
      <c r="B17" s="316"/>
      <c r="C17" s="317"/>
      <c r="D17" s="313"/>
      <c r="E17" s="314"/>
      <c r="F17" s="314"/>
      <c r="G17" s="315"/>
      <c r="H17" s="313"/>
      <c r="I17" s="314"/>
      <c r="J17" s="314"/>
      <c r="K17" s="314"/>
      <c r="L17" s="315"/>
      <c r="M17" s="307"/>
      <c r="N17" s="308"/>
      <c r="O17" s="308"/>
      <c r="P17" s="308"/>
      <c r="Q17" s="308"/>
      <c r="R17" s="309"/>
      <c r="S17" s="313"/>
      <c r="T17" s="314"/>
      <c r="U17" s="314"/>
      <c r="V17" s="314"/>
      <c r="W17" s="314"/>
      <c r="X17" s="318"/>
      <c r="Y17" s="318"/>
      <c r="Z17" s="318"/>
      <c r="AA17" s="318"/>
    </row>
    <row r="18" spans="1:48" ht="15" customHeight="1" x14ac:dyDescent="0.15">
      <c r="A18" s="321">
        <v>3</v>
      </c>
      <c r="B18" s="304" t="s">
        <v>192</v>
      </c>
      <c r="C18" s="306"/>
      <c r="D18" s="310" t="s">
        <v>214</v>
      </c>
      <c r="E18" s="311"/>
      <c r="F18" s="311"/>
      <c r="G18" s="312"/>
      <c r="H18" s="310" t="s">
        <v>372</v>
      </c>
      <c r="I18" s="311"/>
      <c r="J18" s="311"/>
      <c r="K18" s="311"/>
      <c r="L18" s="312"/>
      <c r="M18" s="304" t="s">
        <v>195</v>
      </c>
      <c r="N18" s="305"/>
      <c r="O18" s="305"/>
      <c r="P18" s="305"/>
      <c r="Q18" s="305"/>
      <c r="R18" s="306"/>
      <c r="S18" s="310" t="s">
        <v>376</v>
      </c>
      <c r="T18" s="311"/>
      <c r="U18" s="311"/>
      <c r="V18" s="311"/>
      <c r="W18" s="311"/>
      <c r="X18" s="318" t="s">
        <v>189</v>
      </c>
      <c r="Y18" s="318"/>
      <c r="Z18" s="318"/>
      <c r="AA18" s="318"/>
    </row>
    <row r="19" spans="1:48" ht="15" customHeight="1" x14ac:dyDescent="0.15">
      <c r="A19" s="322"/>
      <c r="B19" s="316"/>
      <c r="C19" s="317"/>
      <c r="D19" s="313"/>
      <c r="E19" s="314"/>
      <c r="F19" s="314"/>
      <c r="G19" s="315"/>
      <c r="H19" s="313"/>
      <c r="I19" s="314"/>
      <c r="J19" s="314"/>
      <c r="K19" s="314"/>
      <c r="L19" s="315"/>
      <c r="M19" s="307"/>
      <c r="N19" s="308"/>
      <c r="O19" s="308"/>
      <c r="P19" s="308"/>
      <c r="Q19" s="308"/>
      <c r="R19" s="309"/>
      <c r="S19" s="313"/>
      <c r="T19" s="314"/>
      <c r="U19" s="314"/>
      <c r="V19" s="314"/>
      <c r="W19" s="314"/>
      <c r="X19" s="318"/>
      <c r="Y19" s="318"/>
      <c r="Z19" s="318"/>
      <c r="AA19" s="318"/>
    </row>
    <row r="20" spans="1:48" ht="15" customHeight="1" x14ac:dyDescent="0.15">
      <c r="A20" s="321">
        <v>4</v>
      </c>
      <c r="B20" s="304" t="s">
        <v>224</v>
      </c>
      <c r="C20" s="306"/>
      <c r="D20" s="310" t="s">
        <v>215</v>
      </c>
      <c r="E20" s="311"/>
      <c r="F20" s="311"/>
      <c r="G20" s="312"/>
      <c r="H20" s="310" t="s">
        <v>372</v>
      </c>
      <c r="I20" s="311"/>
      <c r="J20" s="311"/>
      <c r="K20" s="311"/>
      <c r="L20" s="312"/>
      <c r="M20" s="304" t="s">
        <v>208</v>
      </c>
      <c r="N20" s="305"/>
      <c r="O20" s="305"/>
      <c r="P20" s="305"/>
      <c r="Q20" s="305"/>
      <c r="R20" s="306"/>
      <c r="S20" s="310" t="s">
        <v>375</v>
      </c>
      <c r="T20" s="311"/>
      <c r="U20" s="311"/>
      <c r="V20" s="311"/>
      <c r="W20" s="311"/>
      <c r="X20" s="318" t="s">
        <v>189</v>
      </c>
      <c r="Y20" s="318"/>
      <c r="Z20" s="318"/>
      <c r="AA20" s="318"/>
    </row>
    <row r="21" spans="1:48" ht="15" customHeight="1" x14ac:dyDescent="0.15">
      <c r="A21" s="322"/>
      <c r="B21" s="316"/>
      <c r="C21" s="317"/>
      <c r="D21" s="313"/>
      <c r="E21" s="314"/>
      <c r="F21" s="314"/>
      <c r="G21" s="315"/>
      <c r="H21" s="313"/>
      <c r="I21" s="314"/>
      <c r="J21" s="314"/>
      <c r="K21" s="314"/>
      <c r="L21" s="315"/>
      <c r="M21" s="307"/>
      <c r="N21" s="308"/>
      <c r="O21" s="308"/>
      <c r="P21" s="308"/>
      <c r="Q21" s="308"/>
      <c r="R21" s="309"/>
      <c r="S21" s="313"/>
      <c r="T21" s="314"/>
      <c r="U21" s="314"/>
      <c r="V21" s="314"/>
      <c r="W21" s="314"/>
      <c r="X21" s="318"/>
      <c r="Y21" s="318"/>
      <c r="Z21" s="318"/>
      <c r="AA21" s="318"/>
    </row>
    <row r="22" spans="1:48" ht="15" customHeight="1" x14ac:dyDescent="0.15">
      <c r="A22" s="321">
        <v>5</v>
      </c>
      <c r="B22" s="304" t="s">
        <v>224</v>
      </c>
      <c r="C22" s="306"/>
      <c r="D22" s="310" t="s">
        <v>216</v>
      </c>
      <c r="E22" s="311"/>
      <c r="F22" s="311"/>
      <c r="G22" s="312"/>
      <c r="H22" s="310" t="s">
        <v>372</v>
      </c>
      <c r="I22" s="311"/>
      <c r="J22" s="311"/>
      <c r="K22" s="311"/>
      <c r="L22" s="312"/>
      <c r="M22" s="304" t="s">
        <v>208</v>
      </c>
      <c r="N22" s="305"/>
      <c r="O22" s="305"/>
      <c r="P22" s="305"/>
      <c r="Q22" s="305"/>
      <c r="R22" s="306"/>
      <c r="S22" s="310" t="s">
        <v>374</v>
      </c>
      <c r="T22" s="311"/>
      <c r="U22" s="311"/>
      <c r="V22" s="311"/>
      <c r="W22" s="311"/>
      <c r="X22" s="318" t="s">
        <v>189</v>
      </c>
      <c r="Y22" s="318"/>
      <c r="Z22" s="318"/>
      <c r="AA22" s="318"/>
    </row>
    <row r="23" spans="1:48" ht="15" customHeight="1" x14ac:dyDescent="0.15">
      <c r="A23" s="322"/>
      <c r="B23" s="316"/>
      <c r="C23" s="317"/>
      <c r="D23" s="313"/>
      <c r="E23" s="314"/>
      <c r="F23" s="314"/>
      <c r="G23" s="315"/>
      <c r="H23" s="313"/>
      <c r="I23" s="314"/>
      <c r="J23" s="314"/>
      <c r="K23" s="314"/>
      <c r="L23" s="315"/>
      <c r="M23" s="307"/>
      <c r="N23" s="308"/>
      <c r="O23" s="308"/>
      <c r="P23" s="308"/>
      <c r="Q23" s="308"/>
      <c r="R23" s="309"/>
      <c r="S23" s="313"/>
      <c r="T23" s="314"/>
      <c r="U23" s="314"/>
      <c r="V23" s="314"/>
      <c r="W23" s="314"/>
      <c r="X23" s="318"/>
      <c r="Y23" s="318"/>
      <c r="Z23" s="318"/>
      <c r="AA23" s="318"/>
    </row>
    <row r="24" spans="1:48" ht="15" customHeight="1" x14ac:dyDescent="0.15">
      <c r="A24" s="321">
        <v>6</v>
      </c>
      <c r="B24" s="304" t="s">
        <v>224</v>
      </c>
      <c r="C24" s="306"/>
      <c r="D24" s="310" t="s">
        <v>218</v>
      </c>
      <c r="E24" s="311"/>
      <c r="F24" s="311"/>
      <c r="G24" s="312"/>
      <c r="H24" s="310" t="s">
        <v>372</v>
      </c>
      <c r="I24" s="311"/>
      <c r="J24" s="311"/>
      <c r="K24" s="311"/>
      <c r="L24" s="312"/>
      <c r="M24" s="304" t="s">
        <v>208</v>
      </c>
      <c r="N24" s="305"/>
      <c r="O24" s="305"/>
      <c r="P24" s="305"/>
      <c r="Q24" s="305"/>
      <c r="R24" s="306"/>
      <c r="S24" s="310" t="s">
        <v>376</v>
      </c>
      <c r="T24" s="311"/>
      <c r="U24" s="311"/>
      <c r="V24" s="311"/>
      <c r="W24" s="311"/>
      <c r="X24" s="318" t="s">
        <v>189</v>
      </c>
      <c r="Y24" s="318"/>
      <c r="Z24" s="318"/>
      <c r="AA24" s="318"/>
    </row>
    <row r="25" spans="1:48" ht="15" customHeight="1" x14ac:dyDescent="0.15">
      <c r="A25" s="322"/>
      <c r="B25" s="316"/>
      <c r="C25" s="317"/>
      <c r="D25" s="313"/>
      <c r="E25" s="314"/>
      <c r="F25" s="314"/>
      <c r="G25" s="315"/>
      <c r="H25" s="313"/>
      <c r="I25" s="314"/>
      <c r="J25" s="314"/>
      <c r="K25" s="314"/>
      <c r="L25" s="315"/>
      <c r="M25" s="307"/>
      <c r="N25" s="308"/>
      <c r="O25" s="308"/>
      <c r="P25" s="308"/>
      <c r="Q25" s="308"/>
      <c r="R25" s="309"/>
      <c r="S25" s="313"/>
      <c r="T25" s="314"/>
      <c r="U25" s="314"/>
      <c r="V25" s="314"/>
      <c r="W25" s="314"/>
      <c r="X25" s="318"/>
      <c r="Y25" s="318"/>
      <c r="Z25" s="318"/>
      <c r="AA25" s="318"/>
    </row>
    <row r="26" spans="1:48" ht="15" customHeight="1" x14ac:dyDescent="0.15">
      <c r="A26" s="321">
        <v>7</v>
      </c>
      <c r="B26" s="304" t="s">
        <v>225</v>
      </c>
      <c r="C26" s="306"/>
      <c r="D26" s="310" t="s">
        <v>220</v>
      </c>
      <c r="E26" s="311"/>
      <c r="F26" s="311"/>
      <c r="G26" s="312"/>
      <c r="H26" s="310" t="s">
        <v>372</v>
      </c>
      <c r="I26" s="311"/>
      <c r="J26" s="311"/>
      <c r="K26" s="311"/>
      <c r="L26" s="312"/>
      <c r="M26" s="304" t="s">
        <v>208</v>
      </c>
      <c r="N26" s="305"/>
      <c r="O26" s="305"/>
      <c r="P26" s="305"/>
      <c r="Q26" s="305"/>
      <c r="R26" s="306"/>
      <c r="S26" s="310" t="s">
        <v>375</v>
      </c>
      <c r="T26" s="311"/>
      <c r="U26" s="311"/>
      <c r="V26" s="311"/>
      <c r="W26" s="311"/>
      <c r="X26" s="318" t="s">
        <v>189</v>
      </c>
      <c r="Y26" s="318"/>
      <c r="Z26" s="318"/>
      <c r="AA26" s="318"/>
    </row>
    <row r="27" spans="1:48" ht="15" customHeight="1" x14ac:dyDescent="0.15">
      <c r="A27" s="322"/>
      <c r="B27" s="316"/>
      <c r="C27" s="317"/>
      <c r="D27" s="313"/>
      <c r="E27" s="314"/>
      <c r="F27" s="314"/>
      <c r="G27" s="315"/>
      <c r="H27" s="313"/>
      <c r="I27" s="314"/>
      <c r="J27" s="314"/>
      <c r="K27" s="314"/>
      <c r="L27" s="315"/>
      <c r="M27" s="307"/>
      <c r="N27" s="308"/>
      <c r="O27" s="308"/>
      <c r="P27" s="308"/>
      <c r="Q27" s="308"/>
      <c r="R27" s="309"/>
      <c r="S27" s="313"/>
      <c r="T27" s="314"/>
      <c r="U27" s="314"/>
      <c r="V27" s="314"/>
      <c r="W27" s="314"/>
      <c r="X27" s="318"/>
      <c r="Y27" s="318"/>
      <c r="Z27" s="318"/>
      <c r="AA27" s="318"/>
    </row>
    <row r="28" spans="1:48" ht="15" customHeight="1" x14ac:dyDescent="0.15">
      <c r="A28" s="321">
        <v>8</v>
      </c>
      <c r="B28" s="304" t="s">
        <v>225</v>
      </c>
      <c r="C28" s="306"/>
      <c r="D28" s="310" t="s">
        <v>222</v>
      </c>
      <c r="E28" s="311"/>
      <c r="F28" s="311"/>
      <c r="G28" s="312"/>
      <c r="H28" s="310" t="s">
        <v>372</v>
      </c>
      <c r="I28" s="311"/>
      <c r="J28" s="311"/>
      <c r="K28" s="311"/>
      <c r="L28" s="312"/>
      <c r="M28" s="304" t="s">
        <v>208</v>
      </c>
      <c r="N28" s="305"/>
      <c r="O28" s="305"/>
      <c r="P28" s="305"/>
      <c r="Q28" s="305"/>
      <c r="R28" s="306"/>
      <c r="S28" s="310" t="s">
        <v>374</v>
      </c>
      <c r="T28" s="311"/>
      <c r="U28" s="311"/>
      <c r="V28" s="311"/>
      <c r="W28" s="311"/>
      <c r="X28" s="318" t="s">
        <v>189</v>
      </c>
      <c r="Y28" s="318"/>
      <c r="Z28" s="318"/>
      <c r="AA28" s="318"/>
    </row>
    <row r="29" spans="1:48" ht="15" customHeight="1" x14ac:dyDescent="0.15">
      <c r="A29" s="322"/>
      <c r="B29" s="316"/>
      <c r="C29" s="317"/>
      <c r="D29" s="313"/>
      <c r="E29" s="314"/>
      <c r="F29" s="314"/>
      <c r="G29" s="315"/>
      <c r="H29" s="313"/>
      <c r="I29" s="314"/>
      <c r="J29" s="314"/>
      <c r="K29" s="314"/>
      <c r="L29" s="315"/>
      <c r="M29" s="307"/>
      <c r="N29" s="308"/>
      <c r="O29" s="308"/>
      <c r="P29" s="308"/>
      <c r="Q29" s="308"/>
      <c r="R29" s="309"/>
      <c r="S29" s="313"/>
      <c r="T29" s="314"/>
      <c r="U29" s="314"/>
      <c r="V29" s="314"/>
      <c r="W29" s="314"/>
      <c r="X29" s="318"/>
      <c r="Y29" s="318"/>
      <c r="Z29" s="318"/>
      <c r="AA29" s="318"/>
    </row>
    <row r="30" spans="1:48" ht="15" customHeight="1" x14ac:dyDescent="0.15">
      <c r="A30" s="321">
        <v>9</v>
      </c>
      <c r="B30" s="304" t="s">
        <v>225</v>
      </c>
      <c r="C30" s="306"/>
      <c r="D30" s="310" t="s">
        <v>223</v>
      </c>
      <c r="E30" s="311"/>
      <c r="F30" s="311"/>
      <c r="G30" s="312"/>
      <c r="H30" s="310" t="s">
        <v>372</v>
      </c>
      <c r="I30" s="311"/>
      <c r="J30" s="311"/>
      <c r="K30" s="311"/>
      <c r="L30" s="312"/>
      <c r="M30" s="304" t="s">
        <v>640</v>
      </c>
      <c r="N30" s="305"/>
      <c r="O30" s="305"/>
      <c r="P30" s="305"/>
      <c r="Q30" s="305"/>
      <c r="R30" s="306"/>
      <c r="S30" s="310" t="s">
        <v>376</v>
      </c>
      <c r="T30" s="311"/>
      <c r="U30" s="311"/>
      <c r="V30" s="311"/>
      <c r="W30" s="311"/>
      <c r="X30" s="318" t="s">
        <v>189</v>
      </c>
      <c r="Y30" s="318"/>
      <c r="Z30" s="318"/>
      <c r="AA30" s="318"/>
    </row>
    <row r="31" spans="1:48" ht="15" customHeight="1" x14ac:dyDescent="0.15">
      <c r="A31" s="322"/>
      <c r="B31" s="316"/>
      <c r="C31" s="317"/>
      <c r="D31" s="313"/>
      <c r="E31" s="314"/>
      <c r="F31" s="314"/>
      <c r="G31" s="315"/>
      <c r="H31" s="313"/>
      <c r="I31" s="314"/>
      <c r="J31" s="314"/>
      <c r="K31" s="314"/>
      <c r="L31" s="315"/>
      <c r="M31" s="307"/>
      <c r="N31" s="308"/>
      <c r="O31" s="308"/>
      <c r="P31" s="308"/>
      <c r="Q31" s="308"/>
      <c r="R31" s="309"/>
      <c r="S31" s="313"/>
      <c r="T31" s="314"/>
      <c r="U31" s="314"/>
      <c r="V31" s="314"/>
      <c r="W31" s="314"/>
      <c r="X31" s="318"/>
      <c r="Y31" s="318"/>
      <c r="Z31" s="318"/>
      <c r="AA31" s="318"/>
    </row>
    <row r="32" spans="1:48" ht="15" customHeight="1" x14ac:dyDescent="0.15">
      <c r="A32" s="321">
        <v>10</v>
      </c>
      <c r="B32" s="304"/>
      <c r="C32" s="306"/>
      <c r="D32" s="310"/>
      <c r="E32" s="311"/>
      <c r="F32" s="311"/>
      <c r="G32" s="312"/>
      <c r="H32" s="310" t="s">
        <v>373</v>
      </c>
      <c r="I32" s="311"/>
      <c r="J32" s="311"/>
      <c r="K32" s="311"/>
      <c r="L32" s="312"/>
      <c r="M32" s="304"/>
      <c r="N32" s="305"/>
      <c r="O32" s="305"/>
      <c r="P32" s="305"/>
      <c r="Q32" s="305"/>
      <c r="R32" s="306"/>
      <c r="S32" s="310" t="s">
        <v>373</v>
      </c>
      <c r="T32" s="311"/>
      <c r="U32" s="311"/>
      <c r="V32" s="311"/>
      <c r="W32" s="311"/>
      <c r="X32" s="318" t="s">
        <v>189</v>
      </c>
      <c r="Y32" s="318"/>
      <c r="Z32" s="318"/>
      <c r="AA32" s="318"/>
      <c r="AB32" s="100"/>
      <c r="AC32" s="100"/>
      <c r="AD32" s="100"/>
      <c r="AE32" s="100"/>
      <c r="AF32" s="100"/>
      <c r="AG32" s="100"/>
      <c r="AH32" s="100"/>
      <c r="AI32" s="100"/>
      <c r="AJ32" s="100"/>
      <c r="AK32" s="100"/>
      <c r="AL32" s="100"/>
      <c r="AM32" s="100"/>
      <c r="AN32" s="100"/>
      <c r="AO32" s="100"/>
      <c r="AP32" s="100"/>
      <c r="AQ32" s="100"/>
      <c r="AR32" s="100"/>
      <c r="AS32" s="100"/>
      <c r="AT32" s="100"/>
      <c r="AU32" s="100"/>
      <c r="AV32" s="100"/>
    </row>
    <row r="33" spans="1:51" s="103" customFormat="1" ht="15" customHeight="1" x14ac:dyDescent="0.15">
      <c r="A33" s="322"/>
      <c r="B33" s="316"/>
      <c r="C33" s="317"/>
      <c r="D33" s="313"/>
      <c r="E33" s="314"/>
      <c r="F33" s="314"/>
      <c r="G33" s="315"/>
      <c r="H33" s="313"/>
      <c r="I33" s="314"/>
      <c r="J33" s="314"/>
      <c r="K33" s="314"/>
      <c r="L33" s="315"/>
      <c r="M33" s="307"/>
      <c r="N33" s="308"/>
      <c r="O33" s="308"/>
      <c r="P33" s="308"/>
      <c r="Q33" s="308"/>
      <c r="R33" s="309"/>
      <c r="S33" s="313"/>
      <c r="T33" s="314"/>
      <c r="U33" s="314"/>
      <c r="V33" s="314"/>
      <c r="W33" s="314"/>
      <c r="X33" s="318"/>
      <c r="Y33" s="318"/>
      <c r="Z33" s="318"/>
      <c r="AA33" s="318"/>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2"/>
      <c r="AX33" s="102"/>
      <c r="AY33" s="102"/>
    </row>
    <row r="34" spans="1:51" ht="15" customHeight="1" x14ac:dyDescent="0.15">
      <c r="A34" s="321">
        <v>11</v>
      </c>
      <c r="B34" s="304"/>
      <c r="C34" s="306"/>
      <c r="D34" s="310"/>
      <c r="E34" s="311"/>
      <c r="F34" s="311"/>
      <c r="G34" s="312"/>
      <c r="H34" s="310" t="s">
        <v>373</v>
      </c>
      <c r="I34" s="311"/>
      <c r="J34" s="311"/>
      <c r="K34" s="311"/>
      <c r="L34" s="312"/>
      <c r="M34" s="304"/>
      <c r="N34" s="305"/>
      <c r="O34" s="305"/>
      <c r="P34" s="305"/>
      <c r="Q34" s="305"/>
      <c r="R34" s="306"/>
      <c r="S34" s="310" t="s">
        <v>373</v>
      </c>
      <c r="T34" s="311"/>
      <c r="U34" s="311"/>
      <c r="V34" s="311"/>
      <c r="W34" s="311"/>
      <c r="X34" s="318" t="s">
        <v>189</v>
      </c>
      <c r="Y34" s="318"/>
      <c r="Z34" s="318"/>
      <c r="AA34" s="318"/>
    </row>
    <row r="35" spans="1:51" ht="15" customHeight="1" x14ac:dyDescent="0.15">
      <c r="A35" s="322"/>
      <c r="B35" s="316"/>
      <c r="C35" s="317"/>
      <c r="D35" s="313"/>
      <c r="E35" s="314"/>
      <c r="F35" s="314"/>
      <c r="G35" s="315"/>
      <c r="H35" s="313"/>
      <c r="I35" s="314"/>
      <c r="J35" s="314"/>
      <c r="K35" s="314"/>
      <c r="L35" s="315"/>
      <c r="M35" s="307"/>
      <c r="N35" s="308"/>
      <c r="O35" s="308"/>
      <c r="P35" s="308"/>
      <c r="Q35" s="308"/>
      <c r="R35" s="309"/>
      <c r="S35" s="313"/>
      <c r="T35" s="314"/>
      <c r="U35" s="314"/>
      <c r="V35" s="314"/>
      <c r="W35" s="314"/>
      <c r="X35" s="318"/>
      <c r="Y35" s="318"/>
      <c r="Z35" s="318"/>
      <c r="AA35" s="318"/>
    </row>
    <row r="36" spans="1:51" ht="15" customHeight="1" x14ac:dyDescent="0.15">
      <c r="A36" s="321">
        <v>12</v>
      </c>
      <c r="B36" s="304"/>
      <c r="C36" s="306"/>
      <c r="D36" s="310"/>
      <c r="E36" s="311"/>
      <c r="F36" s="311"/>
      <c r="G36" s="312"/>
      <c r="H36" s="310" t="s">
        <v>373</v>
      </c>
      <c r="I36" s="311"/>
      <c r="J36" s="311"/>
      <c r="K36" s="311"/>
      <c r="L36" s="312"/>
      <c r="M36" s="304"/>
      <c r="N36" s="305"/>
      <c r="O36" s="305"/>
      <c r="P36" s="305"/>
      <c r="Q36" s="305"/>
      <c r="R36" s="306"/>
      <c r="S36" s="310" t="s">
        <v>373</v>
      </c>
      <c r="T36" s="311"/>
      <c r="U36" s="311"/>
      <c r="V36" s="311"/>
      <c r="W36" s="311"/>
      <c r="X36" s="318" t="s">
        <v>189</v>
      </c>
      <c r="Y36" s="318"/>
      <c r="Z36" s="318"/>
      <c r="AA36" s="318"/>
    </row>
    <row r="37" spans="1:51" ht="15" customHeight="1" x14ac:dyDescent="0.15">
      <c r="A37" s="322"/>
      <c r="B37" s="316"/>
      <c r="C37" s="317"/>
      <c r="D37" s="313"/>
      <c r="E37" s="314"/>
      <c r="F37" s="314"/>
      <c r="G37" s="315"/>
      <c r="H37" s="313"/>
      <c r="I37" s="314"/>
      <c r="J37" s="314"/>
      <c r="K37" s="314"/>
      <c r="L37" s="315"/>
      <c r="M37" s="307"/>
      <c r="N37" s="308"/>
      <c r="O37" s="308"/>
      <c r="P37" s="308"/>
      <c r="Q37" s="308"/>
      <c r="R37" s="309"/>
      <c r="S37" s="313"/>
      <c r="T37" s="314"/>
      <c r="U37" s="314"/>
      <c r="V37" s="314"/>
      <c r="W37" s="314"/>
      <c r="X37" s="318"/>
      <c r="Y37" s="318"/>
      <c r="Z37" s="318"/>
      <c r="AA37" s="318"/>
    </row>
    <row r="38" spans="1:51" ht="15" customHeight="1" x14ac:dyDescent="0.15">
      <c r="A38" s="321">
        <v>13</v>
      </c>
      <c r="B38" s="304"/>
      <c r="C38" s="306"/>
      <c r="D38" s="310"/>
      <c r="E38" s="311"/>
      <c r="F38" s="311"/>
      <c r="G38" s="312"/>
      <c r="H38" s="310" t="s">
        <v>373</v>
      </c>
      <c r="I38" s="311"/>
      <c r="J38" s="311"/>
      <c r="K38" s="311"/>
      <c r="L38" s="312"/>
      <c r="M38" s="304"/>
      <c r="N38" s="305"/>
      <c r="O38" s="305"/>
      <c r="P38" s="305"/>
      <c r="Q38" s="305"/>
      <c r="R38" s="306"/>
      <c r="S38" s="310" t="s">
        <v>373</v>
      </c>
      <c r="T38" s="311"/>
      <c r="U38" s="311"/>
      <c r="V38" s="311"/>
      <c r="W38" s="311"/>
      <c r="X38" s="318" t="s">
        <v>189</v>
      </c>
      <c r="Y38" s="318"/>
      <c r="Z38" s="318"/>
      <c r="AA38" s="318"/>
    </row>
    <row r="39" spans="1:51" ht="15" customHeight="1" x14ac:dyDescent="0.15">
      <c r="A39" s="322"/>
      <c r="B39" s="316"/>
      <c r="C39" s="317"/>
      <c r="D39" s="313"/>
      <c r="E39" s="314"/>
      <c r="F39" s="314"/>
      <c r="G39" s="315"/>
      <c r="H39" s="313"/>
      <c r="I39" s="314"/>
      <c r="J39" s="314"/>
      <c r="K39" s="314"/>
      <c r="L39" s="315"/>
      <c r="M39" s="307"/>
      <c r="N39" s="308"/>
      <c r="O39" s="308"/>
      <c r="P39" s="308"/>
      <c r="Q39" s="308"/>
      <c r="R39" s="309"/>
      <c r="S39" s="313"/>
      <c r="T39" s="314"/>
      <c r="U39" s="314"/>
      <c r="V39" s="314"/>
      <c r="W39" s="314"/>
      <c r="X39" s="318"/>
      <c r="Y39" s="318"/>
      <c r="Z39" s="318"/>
      <c r="AA39" s="318"/>
    </row>
    <row r="40" spans="1:51" ht="15" customHeight="1" x14ac:dyDescent="0.15">
      <c r="A40" s="321">
        <v>14</v>
      </c>
      <c r="B40" s="304"/>
      <c r="C40" s="306"/>
      <c r="D40" s="310"/>
      <c r="E40" s="311"/>
      <c r="F40" s="311"/>
      <c r="G40" s="312"/>
      <c r="H40" s="310" t="s">
        <v>373</v>
      </c>
      <c r="I40" s="311"/>
      <c r="J40" s="311"/>
      <c r="K40" s="311"/>
      <c r="L40" s="312"/>
      <c r="M40" s="304"/>
      <c r="N40" s="305"/>
      <c r="O40" s="305"/>
      <c r="P40" s="305"/>
      <c r="Q40" s="305"/>
      <c r="R40" s="306"/>
      <c r="S40" s="310" t="s">
        <v>373</v>
      </c>
      <c r="T40" s="311"/>
      <c r="U40" s="311"/>
      <c r="V40" s="311"/>
      <c r="W40" s="311"/>
      <c r="X40" s="318" t="s">
        <v>189</v>
      </c>
      <c r="Y40" s="318"/>
      <c r="Z40" s="318"/>
      <c r="AA40" s="318"/>
    </row>
    <row r="41" spans="1:51" ht="15" customHeight="1" x14ac:dyDescent="0.15">
      <c r="A41" s="322"/>
      <c r="B41" s="316"/>
      <c r="C41" s="317"/>
      <c r="D41" s="313"/>
      <c r="E41" s="314"/>
      <c r="F41" s="314"/>
      <c r="G41" s="315"/>
      <c r="H41" s="313"/>
      <c r="I41" s="314"/>
      <c r="J41" s="314"/>
      <c r="K41" s="314"/>
      <c r="L41" s="315"/>
      <c r="M41" s="307"/>
      <c r="N41" s="308"/>
      <c r="O41" s="308"/>
      <c r="P41" s="308"/>
      <c r="Q41" s="308"/>
      <c r="R41" s="309"/>
      <c r="S41" s="313"/>
      <c r="T41" s="314"/>
      <c r="U41" s="314"/>
      <c r="V41" s="314"/>
      <c r="W41" s="314"/>
      <c r="X41" s="318"/>
      <c r="Y41" s="318"/>
      <c r="Z41" s="318"/>
      <c r="AA41" s="318"/>
    </row>
    <row r="42" spans="1:51" ht="15" customHeight="1" x14ac:dyDescent="0.15">
      <c r="A42" s="321">
        <v>15</v>
      </c>
      <c r="B42" s="304"/>
      <c r="C42" s="306"/>
      <c r="D42" s="310"/>
      <c r="E42" s="311"/>
      <c r="F42" s="311"/>
      <c r="G42" s="312"/>
      <c r="H42" s="310" t="s">
        <v>373</v>
      </c>
      <c r="I42" s="311"/>
      <c r="J42" s="311"/>
      <c r="K42" s="311"/>
      <c r="L42" s="312"/>
      <c r="M42" s="304"/>
      <c r="N42" s="305"/>
      <c r="O42" s="305"/>
      <c r="P42" s="305"/>
      <c r="Q42" s="305"/>
      <c r="R42" s="306"/>
      <c r="S42" s="310" t="s">
        <v>373</v>
      </c>
      <c r="T42" s="311"/>
      <c r="U42" s="311"/>
      <c r="V42" s="311"/>
      <c r="W42" s="311"/>
      <c r="X42" s="318" t="s">
        <v>189</v>
      </c>
      <c r="Y42" s="318"/>
      <c r="Z42" s="318"/>
      <c r="AA42" s="318"/>
    </row>
    <row r="43" spans="1:51" ht="15" customHeight="1" x14ac:dyDescent="0.15">
      <c r="A43" s="322"/>
      <c r="B43" s="316"/>
      <c r="C43" s="317"/>
      <c r="D43" s="313"/>
      <c r="E43" s="314"/>
      <c r="F43" s="314"/>
      <c r="G43" s="315"/>
      <c r="H43" s="313"/>
      <c r="I43" s="314"/>
      <c r="J43" s="314"/>
      <c r="K43" s="314"/>
      <c r="L43" s="315"/>
      <c r="M43" s="307"/>
      <c r="N43" s="308"/>
      <c r="O43" s="308"/>
      <c r="P43" s="308"/>
      <c r="Q43" s="308"/>
      <c r="R43" s="309"/>
      <c r="S43" s="313"/>
      <c r="T43" s="314"/>
      <c r="U43" s="314"/>
      <c r="V43" s="314"/>
      <c r="W43" s="314"/>
      <c r="X43" s="318"/>
      <c r="Y43" s="318"/>
      <c r="Z43" s="318"/>
      <c r="AA43" s="318"/>
    </row>
    <row r="44" spans="1:51" ht="15" customHeight="1" x14ac:dyDescent="0.15">
      <c r="A44" s="321">
        <v>16</v>
      </c>
      <c r="B44" s="304"/>
      <c r="C44" s="306"/>
      <c r="D44" s="310"/>
      <c r="E44" s="311"/>
      <c r="F44" s="311"/>
      <c r="G44" s="312"/>
      <c r="H44" s="310" t="s">
        <v>373</v>
      </c>
      <c r="I44" s="311"/>
      <c r="J44" s="311"/>
      <c r="K44" s="311"/>
      <c r="L44" s="312"/>
      <c r="M44" s="304"/>
      <c r="N44" s="305"/>
      <c r="O44" s="305"/>
      <c r="P44" s="305"/>
      <c r="Q44" s="305"/>
      <c r="R44" s="306"/>
      <c r="S44" s="310" t="s">
        <v>373</v>
      </c>
      <c r="T44" s="311"/>
      <c r="U44" s="311"/>
      <c r="V44" s="311"/>
      <c r="W44" s="311"/>
      <c r="X44" s="318" t="s">
        <v>189</v>
      </c>
      <c r="Y44" s="318"/>
      <c r="Z44" s="318"/>
      <c r="AA44" s="318"/>
    </row>
    <row r="45" spans="1:51" ht="15" customHeight="1" x14ac:dyDescent="0.15">
      <c r="A45" s="322"/>
      <c r="B45" s="316"/>
      <c r="C45" s="317"/>
      <c r="D45" s="313"/>
      <c r="E45" s="314"/>
      <c r="F45" s="314"/>
      <c r="G45" s="315"/>
      <c r="H45" s="313"/>
      <c r="I45" s="314"/>
      <c r="J45" s="314"/>
      <c r="K45" s="314"/>
      <c r="L45" s="315"/>
      <c r="M45" s="307"/>
      <c r="N45" s="308"/>
      <c r="O45" s="308"/>
      <c r="P45" s="308"/>
      <c r="Q45" s="308"/>
      <c r="R45" s="309"/>
      <c r="S45" s="313"/>
      <c r="T45" s="314"/>
      <c r="U45" s="314"/>
      <c r="V45" s="314"/>
      <c r="W45" s="314"/>
      <c r="X45" s="318"/>
      <c r="Y45" s="318"/>
      <c r="Z45" s="318"/>
      <c r="AA45" s="318"/>
    </row>
    <row r="46" spans="1:51" ht="15" customHeight="1" x14ac:dyDescent="0.15">
      <c r="A46" s="321">
        <v>17</v>
      </c>
      <c r="B46" s="304"/>
      <c r="C46" s="306"/>
      <c r="D46" s="310"/>
      <c r="E46" s="311"/>
      <c r="F46" s="311"/>
      <c r="G46" s="312"/>
      <c r="H46" s="310" t="s">
        <v>373</v>
      </c>
      <c r="I46" s="311"/>
      <c r="J46" s="311"/>
      <c r="K46" s="311"/>
      <c r="L46" s="312"/>
      <c r="M46" s="304"/>
      <c r="N46" s="305"/>
      <c r="O46" s="305"/>
      <c r="P46" s="305"/>
      <c r="Q46" s="305"/>
      <c r="R46" s="306"/>
      <c r="S46" s="310" t="s">
        <v>373</v>
      </c>
      <c r="T46" s="311"/>
      <c r="U46" s="311"/>
      <c r="V46" s="311"/>
      <c r="W46" s="311"/>
      <c r="X46" s="318" t="s">
        <v>189</v>
      </c>
      <c r="Y46" s="318"/>
      <c r="Z46" s="318"/>
      <c r="AA46" s="318"/>
    </row>
    <row r="47" spans="1:51" ht="15" customHeight="1" x14ac:dyDescent="0.15">
      <c r="A47" s="322"/>
      <c r="B47" s="316"/>
      <c r="C47" s="317"/>
      <c r="D47" s="313"/>
      <c r="E47" s="314"/>
      <c r="F47" s="314"/>
      <c r="G47" s="315"/>
      <c r="H47" s="313"/>
      <c r="I47" s="314"/>
      <c r="J47" s="314"/>
      <c r="K47" s="314"/>
      <c r="L47" s="315"/>
      <c r="M47" s="307"/>
      <c r="N47" s="308"/>
      <c r="O47" s="308"/>
      <c r="P47" s="308"/>
      <c r="Q47" s="308"/>
      <c r="R47" s="309"/>
      <c r="S47" s="313"/>
      <c r="T47" s="314"/>
      <c r="U47" s="314"/>
      <c r="V47" s="314"/>
      <c r="W47" s="314"/>
      <c r="X47" s="318"/>
      <c r="Y47" s="318"/>
      <c r="Z47" s="318"/>
      <c r="AA47" s="318"/>
    </row>
    <row r="48" spans="1:51" ht="15" customHeight="1" x14ac:dyDescent="0.15">
      <c r="A48" s="321">
        <v>18</v>
      </c>
      <c r="B48" s="304"/>
      <c r="C48" s="306"/>
      <c r="D48" s="310"/>
      <c r="E48" s="311"/>
      <c r="F48" s="311"/>
      <c r="G48" s="312"/>
      <c r="H48" s="310" t="s">
        <v>373</v>
      </c>
      <c r="I48" s="311"/>
      <c r="J48" s="311"/>
      <c r="K48" s="311"/>
      <c r="L48" s="312"/>
      <c r="M48" s="304"/>
      <c r="N48" s="305"/>
      <c r="O48" s="305"/>
      <c r="P48" s="305"/>
      <c r="Q48" s="305"/>
      <c r="R48" s="306"/>
      <c r="S48" s="310" t="s">
        <v>373</v>
      </c>
      <c r="T48" s="311"/>
      <c r="U48" s="311"/>
      <c r="V48" s="311"/>
      <c r="W48" s="311"/>
      <c r="X48" s="318" t="s">
        <v>189</v>
      </c>
      <c r="Y48" s="318"/>
      <c r="Z48" s="318"/>
      <c r="AA48" s="318"/>
    </row>
    <row r="49" spans="1:48" ht="15" customHeight="1" x14ac:dyDescent="0.15">
      <c r="A49" s="322"/>
      <c r="B49" s="316"/>
      <c r="C49" s="317"/>
      <c r="D49" s="313"/>
      <c r="E49" s="314"/>
      <c r="F49" s="314"/>
      <c r="G49" s="315"/>
      <c r="H49" s="313"/>
      <c r="I49" s="314"/>
      <c r="J49" s="314"/>
      <c r="K49" s="314"/>
      <c r="L49" s="315"/>
      <c r="M49" s="307"/>
      <c r="N49" s="308"/>
      <c r="O49" s="308"/>
      <c r="P49" s="308"/>
      <c r="Q49" s="308"/>
      <c r="R49" s="309"/>
      <c r="S49" s="313"/>
      <c r="T49" s="314"/>
      <c r="U49" s="314"/>
      <c r="V49" s="314"/>
      <c r="W49" s="314"/>
      <c r="X49" s="318"/>
      <c r="Y49" s="318"/>
      <c r="Z49" s="318"/>
      <c r="AA49" s="318"/>
    </row>
    <row r="50" spans="1:48" ht="15" customHeight="1" x14ac:dyDescent="0.15">
      <c r="A50" s="321">
        <v>19</v>
      </c>
      <c r="B50" s="304"/>
      <c r="C50" s="306"/>
      <c r="D50" s="310"/>
      <c r="E50" s="311"/>
      <c r="F50" s="311"/>
      <c r="G50" s="312"/>
      <c r="H50" s="310" t="s">
        <v>373</v>
      </c>
      <c r="I50" s="311"/>
      <c r="J50" s="311"/>
      <c r="K50" s="311"/>
      <c r="L50" s="312"/>
      <c r="M50" s="304"/>
      <c r="N50" s="305"/>
      <c r="O50" s="305"/>
      <c r="P50" s="305"/>
      <c r="Q50" s="305"/>
      <c r="R50" s="306"/>
      <c r="S50" s="310" t="s">
        <v>373</v>
      </c>
      <c r="T50" s="311"/>
      <c r="U50" s="311"/>
      <c r="V50" s="311"/>
      <c r="W50" s="311"/>
      <c r="X50" s="318" t="s">
        <v>189</v>
      </c>
      <c r="Y50" s="318"/>
      <c r="Z50" s="318"/>
      <c r="AA50" s="318"/>
    </row>
    <row r="51" spans="1:48" ht="15" customHeight="1" x14ac:dyDescent="0.15">
      <c r="A51" s="322"/>
      <c r="B51" s="316"/>
      <c r="C51" s="317"/>
      <c r="D51" s="313"/>
      <c r="E51" s="314"/>
      <c r="F51" s="314"/>
      <c r="G51" s="315"/>
      <c r="H51" s="313"/>
      <c r="I51" s="314"/>
      <c r="J51" s="314"/>
      <c r="K51" s="314"/>
      <c r="L51" s="315"/>
      <c r="M51" s="307"/>
      <c r="N51" s="308"/>
      <c r="O51" s="308"/>
      <c r="P51" s="308"/>
      <c r="Q51" s="308"/>
      <c r="R51" s="309"/>
      <c r="S51" s="313"/>
      <c r="T51" s="314"/>
      <c r="U51" s="314"/>
      <c r="V51" s="314"/>
      <c r="W51" s="314"/>
      <c r="X51" s="318"/>
      <c r="Y51" s="318"/>
      <c r="Z51" s="318"/>
      <c r="AA51" s="318"/>
    </row>
    <row r="52" spans="1:48" ht="15" customHeight="1" x14ac:dyDescent="0.15">
      <c r="A52" s="321">
        <v>20</v>
      </c>
      <c r="B52" s="304"/>
      <c r="C52" s="306"/>
      <c r="D52" s="310"/>
      <c r="E52" s="311"/>
      <c r="F52" s="311"/>
      <c r="G52" s="312"/>
      <c r="H52" s="310" t="s">
        <v>373</v>
      </c>
      <c r="I52" s="311"/>
      <c r="J52" s="311"/>
      <c r="K52" s="311"/>
      <c r="L52" s="312"/>
      <c r="M52" s="304"/>
      <c r="N52" s="305"/>
      <c r="O52" s="305"/>
      <c r="P52" s="305"/>
      <c r="Q52" s="305"/>
      <c r="R52" s="306"/>
      <c r="S52" s="310" t="s">
        <v>373</v>
      </c>
      <c r="T52" s="311"/>
      <c r="U52" s="311"/>
      <c r="V52" s="311"/>
      <c r="W52" s="311"/>
      <c r="X52" s="318" t="s">
        <v>189</v>
      </c>
      <c r="Y52" s="318"/>
      <c r="Z52" s="318"/>
      <c r="AA52" s="318"/>
    </row>
    <row r="53" spans="1:48" ht="15" customHeight="1" x14ac:dyDescent="0.15">
      <c r="A53" s="322"/>
      <c r="B53" s="316"/>
      <c r="C53" s="317"/>
      <c r="D53" s="313"/>
      <c r="E53" s="314"/>
      <c r="F53" s="314"/>
      <c r="G53" s="315"/>
      <c r="H53" s="313"/>
      <c r="I53" s="314"/>
      <c r="J53" s="314"/>
      <c r="K53" s="314"/>
      <c r="L53" s="315"/>
      <c r="M53" s="307"/>
      <c r="N53" s="308"/>
      <c r="O53" s="308"/>
      <c r="P53" s="308"/>
      <c r="Q53" s="308"/>
      <c r="R53" s="309"/>
      <c r="S53" s="313"/>
      <c r="T53" s="314"/>
      <c r="U53" s="314"/>
      <c r="V53" s="314"/>
      <c r="W53" s="314"/>
      <c r="X53" s="318"/>
      <c r="Y53" s="318"/>
      <c r="Z53" s="318"/>
      <c r="AA53" s="318"/>
    </row>
    <row r="54" spans="1:48" ht="15" customHeight="1" x14ac:dyDescent="0.15">
      <c r="A54" s="321">
        <v>21</v>
      </c>
      <c r="B54" s="304"/>
      <c r="C54" s="306"/>
      <c r="D54" s="310"/>
      <c r="E54" s="311"/>
      <c r="F54" s="311"/>
      <c r="G54" s="312"/>
      <c r="H54" s="310" t="s">
        <v>373</v>
      </c>
      <c r="I54" s="311"/>
      <c r="J54" s="311"/>
      <c r="K54" s="311"/>
      <c r="L54" s="312"/>
      <c r="M54" s="304"/>
      <c r="N54" s="305"/>
      <c r="O54" s="305"/>
      <c r="P54" s="305"/>
      <c r="Q54" s="305"/>
      <c r="R54" s="306"/>
      <c r="S54" s="310" t="s">
        <v>373</v>
      </c>
      <c r="T54" s="311"/>
      <c r="U54" s="311"/>
      <c r="V54" s="311"/>
      <c r="W54" s="311"/>
      <c r="X54" s="318" t="s">
        <v>189</v>
      </c>
      <c r="Y54" s="318"/>
      <c r="Z54" s="318"/>
      <c r="AA54" s="318"/>
    </row>
    <row r="55" spans="1:48" ht="15" customHeight="1" x14ac:dyDescent="0.15">
      <c r="A55" s="322"/>
      <c r="B55" s="316"/>
      <c r="C55" s="317"/>
      <c r="D55" s="313"/>
      <c r="E55" s="314"/>
      <c r="F55" s="314"/>
      <c r="G55" s="315"/>
      <c r="H55" s="313"/>
      <c r="I55" s="314"/>
      <c r="J55" s="314"/>
      <c r="K55" s="314"/>
      <c r="L55" s="315"/>
      <c r="M55" s="307"/>
      <c r="N55" s="308"/>
      <c r="O55" s="308"/>
      <c r="P55" s="308"/>
      <c r="Q55" s="308"/>
      <c r="R55" s="309"/>
      <c r="S55" s="313"/>
      <c r="T55" s="314"/>
      <c r="U55" s="314"/>
      <c r="V55" s="314"/>
      <c r="W55" s="314"/>
      <c r="X55" s="318"/>
      <c r="Y55" s="318"/>
      <c r="Z55" s="318"/>
      <c r="AA55" s="318"/>
      <c r="AB55" s="100"/>
      <c r="AC55" s="100"/>
      <c r="AD55" s="100"/>
      <c r="AE55" s="100"/>
      <c r="AF55" s="100"/>
      <c r="AG55" s="100"/>
      <c r="AH55" s="100"/>
      <c r="AI55" s="100"/>
      <c r="AJ55" s="100"/>
      <c r="AK55" s="100"/>
      <c r="AL55" s="100"/>
      <c r="AM55" s="100"/>
      <c r="AN55" s="100"/>
      <c r="AO55" s="100"/>
      <c r="AP55" s="100"/>
      <c r="AQ55" s="100"/>
      <c r="AR55" s="100"/>
      <c r="AS55" s="100"/>
      <c r="AT55" s="100"/>
      <c r="AU55" s="100"/>
      <c r="AV55" s="100"/>
    </row>
    <row r="56" spans="1:48" ht="15" customHeight="1" x14ac:dyDescent="0.15">
      <c r="A56" s="321">
        <v>22</v>
      </c>
      <c r="B56" s="304"/>
      <c r="C56" s="306"/>
      <c r="D56" s="310"/>
      <c r="E56" s="311"/>
      <c r="F56" s="311"/>
      <c r="G56" s="312"/>
      <c r="H56" s="310" t="s">
        <v>373</v>
      </c>
      <c r="I56" s="311"/>
      <c r="J56" s="311"/>
      <c r="K56" s="311"/>
      <c r="L56" s="312"/>
      <c r="M56" s="304"/>
      <c r="N56" s="305"/>
      <c r="O56" s="305"/>
      <c r="P56" s="305"/>
      <c r="Q56" s="305"/>
      <c r="R56" s="306"/>
      <c r="S56" s="310" t="s">
        <v>373</v>
      </c>
      <c r="T56" s="311"/>
      <c r="U56" s="311"/>
      <c r="V56" s="311"/>
      <c r="W56" s="311"/>
      <c r="X56" s="318" t="s">
        <v>189</v>
      </c>
      <c r="Y56" s="318"/>
      <c r="Z56" s="318"/>
      <c r="AA56" s="318"/>
    </row>
    <row r="57" spans="1:48" ht="15" customHeight="1" x14ac:dyDescent="0.15">
      <c r="A57" s="322"/>
      <c r="B57" s="316"/>
      <c r="C57" s="317"/>
      <c r="D57" s="313"/>
      <c r="E57" s="314"/>
      <c r="F57" s="314"/>
      <c r="G57" s="315"/>
      <c r="H57" s="313"/>
      <c r="I57" s="314"/>
      <c r="J57" s="314"/>
      <c r="K57" s="314"/>
      <c r="L57" s="315"/>
      <c r="M57" s="307"/>
      <c r="N57" s="308"/>
      <c r="O57" s="308"/>
      <c r="P57" s="308"/>
      <c r="Q57" s="308"/>
      <c r="R57" s="309"/>
      <c r="S57" s="313"/>
      <c r="T57" s="314"/>
      <c r="U57" s="314"/>
      <c r="V57" s="314"/>
      <c r="W57" s="314"/>
      <c r="X57" s="318"/>
      <c r="Y57" s="318"/>
      <c r="Z57" s="318"/>
      <c r="AA57" s="318"/>
    </row>
    <row r="58" spans="1:48" ht="15" customHeight="1" x14ac:dyDescent="0.15">
      <c r="A58" s="321">
        <v>23</v>
      </c>
      <c r="B58" s="304"/>
      <c r="C58" s="306"/>
      <c r="D58" s="310"/>
      <c r="E58" s="311"/>
      <c r="F58" s="311"/>
      <c r="G58" s="312"/>
      <c r="H58" s="310" t="s">
        <v>373</v>
      </c>
      <c r="I58" s="311"/>
      <c r="J58" s="311"/>
      <c r="K58" s="311"/>
      <c r="L58" s="312"/>
      <c r="M58" s="304"/>
      <c r="N58" s="305"/>
      <c r="O58" s="305"/>
      <c r="P58" s="305"/>
      <c r="Q58" s="305"/>
      <c r="R58" s="306"/>
      <c r="S58" s="310" t="s">
        <v>373</v>
      </c>
      <c r="T58" s="311"/>
      <c r="U58" s="311"/>
      <c r="V58" s="311"/>
      <c r="W58" s="311"/>
      <c r="X58" s="318" t="s">
        <v>189</v>
      </c>
      <c r="Y58" s="318"/>
      <c r="Z58" s="318"/>
      <c r="AA58" s="318"/>
    </row>
    <row r="59" spans="1:48" ht="15" customHeight="1" x14ac:dyDescent="0.15">
      <c r="A59" s="322"/>
      <c r="B59" s="316"/>
      <c r="C59" s="317"/>
      <c r="D59" s="313"/>
      <c r="E59" s="314"/>
      <c r="F59" s="314"/>
      <c r="G59" s="315"/>
      <c r="H59" s="313"/>
      <c r="I59" s="314"/>
      <c r="J59" s="314"/>
      <c r="K59" s="314"/>
      <c r="L59" s="315"/>
      <c r="M59" s="307"/>
      <c r="N59" s="308"/>
      <c r="O59" s="308"/>
      <c r="P59" s="308"/>
      <c r="Q59" s="308"/>
      <c r="R59" s="309"/>
      <c r="S59" s="313"/>
      <c r="T59" s="314"/>
      <c r="U59" s="314"/>
      <c r="V59" s="314"/>
      <c r="W59" s="314"/>
      <c r="X59" s="318"/>
      <c r="Y59" s="318"/>
      <c r="Z59" s="318"/>
      <c r="AA59" s="318"/>
    </row>
    <row r="60" spans="1:48" ht="15" customHeight="1" x14ac:dyDescent="0.15">
      <c r="A60" s="321">
        <v>24</v>
      </c>
      <c r="B60" s="304"/>
      <c r="C60" s="306"/>
      <c r="D60" s="310"/>
      <c r="E60" s="311"/>
      <c r="F60" s="311"/>
      <c r="G60" s="312"/>
      <c r="H60" s="310" t="s">
        <v>373</v>
      </c>
      <c r="I60" s="311"/>
      <c r="J60" s="311"/>
      <c r="K60" s="311"/>
      <c r="L60" s="312"/>
      <c r="M60" s="304"/>
      <c r="N60" s="305"/>
      <c r="O60" s="305"/>
      <c r="P60" s="305"/>
      <c r="Q60" s="305"/>
      <c r="R60" s="306"/>
      <c r="S60" s="310" t="s">
        <v>373</v>
      </c>
      <c r="T60" s="311"/>
      <c r="U60" s="311"/>
      <c r="V60" s="311"/>
      <c r="W60" s="311"/>
      <c r="X60" s="318" t="s">
        <v>189</v>
      </c>
      <c r="Y60" s="318"/>
      <c r="Z60" s="318"/>
      <c r="AA60" s="318"/>
    </row>
    <row r="61" spans="1:48" ht="15" customHeight="1" x14ac:dyDescent="0.15">
      <c r="A61" s="322"/>
      <c r="B61" s="316"/>
      <c r="C61" s="317"/>
      <c r="D61" s="313"/>
      <c r="E61" s="314"/>
      <c r="F61" s="314"/>
      <c r="G61" s="315"/>
      <c r="H61" s="313"/>
      <c r="I61" s="314"/>
      <c r="J61" s="314"/>
      <c r="K61" s="314"/>
      <c r="L61" s="315"/>
      <c r="M61" s="307"/>
      <c r="N61" s="308"/>
      <c r="O61" s="308"/>
      <c r="P61" s="308"/>
      <c r="Q61" s="308"/>
      <c r="R61" s="309"/>
      <c r="S61" s="313"/>
      <c r="T61" s="314"/>
      <c r="U61" s="314"/>
      <c r="V61" s="314"/>
      <c r="W61" s="314"/>
      <c r="X61" s="318"/>
      <c r="Y61" s="318"/>
      <c r="Z61" s="318"/>
      <c r="AA61" s="318"/>
    </row>
    <row r="62" spans="1:48" ht="15" customHeight="1" x14ac:dyDescent="0.15">
      <c r="A62" s="321">
        <v>25</v>
      </c>
      <c r="B62" s="304"/>
      <c r="C62" s="306"/>
      <c r="D62" s="310"/>
      <c r="E62" s="311"/>
      <c r="F62" s="311"/>
      <c r="G62" s="312"/>
      <c r="H62" s="310" t="s">
        <v>373</v>
      </c>
      <c r="I62" s="311"/>
      <c r="J62" s="311"/>
      <c r="K62" s="311"/>
      <c r="L62" s="312"/>
      <c r="M62" s="304"/>
      <c r="N62" s="305"/>
      <c r="O62" s="305"/>
      <c r="P62" s="305"/>
      <c r="Q62" s="305"/>
      <c r="R62" s="306"/>
      <c r="S62" s="310" t="s">
        <v>373</v>
      </c>
      <c r="T62" s="311"/>
      <c r="U62" s="311"/>
      <c r="V62" s="311"/>
      <c r="W62" s="311"/>
      <c r="X62" s="318" t="s">
        <v>189</v>
      </c>
      <c r="Y62" s="318"/>
      <c r="Z62" s="318"/>
      <c r="AA62" s="318"/>
    </row>
    <row r="63" spans="1:48" ht="15" customHeight="1" x14ac:dyDescent="0.15">
      <c r="A63" s="322"/>
      <c r="B63" s="316"/>
      <c r="C63" s="317"/>
      <c r="D63" s="313"/>
      <c r="E63" s="314"/>
      <c r="F63" s="314"/>
      <c r="G63" s="315"/>
      <c r="H63" s="313"/>
      <c r="I63" s="314"/>
      <c r="J63" s="314"/>
      <c r="K63" s="314"/>
      <c r="L63" s="315"/>
      <c r="M63" s="307"/>
      <c r="N63" s="308"/>
      <c r="O63" s="308"/>
      <c r="P63" s="308"/>
      <c r="Q63" s="308"/>
      <c r="R63" s="309"/>
      <c r="S63" s="313"/>
      <c r="T63" s="314"/>
      <c r="U63" s="314"/>
      <c r="V63" s="314"/>
      <c r="W63" s="314"/>
      <c r="X63" s="318"/>
      <c r="Y63" s="318"/>
      <c r="Z63" s="318"/>
      <c r="AA63" s="318"/>
    </row>
    <row r="64" spans="1:48" ht="15" customHeight="1" x14ac:dyDescent="0.15">
      <c r="A64" s="321">
        <v>26</v>
      </c>
      <c r="B64" s="304"/>
      <c r="C64" s="306"/>
      <c r="D64" s="310"/>
      <c r="E64" s="311"/>
      <c r="F64" s="311"/>
      <c r="G64" s="312"/>
      <c r="H64" s="310" t="s">
        <v>373</v>
      </c>
      <c r="I64" s="311"/>
      <c r="J64" s="311"/>
      <c r="K64" s="311"/>
      <c r="L64" s="312"/>
      <c r="M64" s="304"/>
      <c r="N64" s="305"/>
      <c r="O64" s="305"/>
      <c r="P64" s="305"/>
      <c r="Q64" s="305"/>
      <c r="R64" s="306"/>
      <c r="S64" s="310" t="s">
        <v>373</v>
      </c>
      <c r="T64" s="311"/>
      <c r="U64" s="311"/>
      <c r="V64" s="311"/>
      <c r="W64" s="311"/>
      <c r="X64" s="318" t="s">
        <v>189</v>
      </c>
      <c r="Y64" s="318"/>
      <c r="Z64" s="318"/>
      <c r="AA64" s="318"/>
    </row>
    <row r="65" spans="1:27" ht="15" customHeight="1" x14ac:dyDescent="0.15">
      <c r="A65" s="322"/>
      <c r="B65" s="316"/>
      <c r="C65" s="317"/>
      <c r="D65" s="313"/>
      <c r="E65" s="314"/>
      <c r="F65" s="314"/>
      <c r="G65" s="315"/>
      <c r="H65" s="313"/>
      <c r="I65" s="314"/>
      <c r="J65" s="314"/>
      <c r="K65" s="314"/>
      <c r="L65" s="315"/>
      <c r="M65" s="307"/>
      <c r="N65" s="308"/>
      <c r="O65" s="308"/>
      <c r="P65" s="308"/>
      <c r="Q65" s="308"/>
      <c r="R65" s="309"/>
      <c r="S65" s="313"/>
      <c r="T65" s="314"/>
      <c r="U65" s="314"/>
      <c r="V65" s="314"/>
      <c r="W65" s="314"/>
      <c r="X65" s="318"/>
      <c r="Y65" s="318"/>
      <c r="Z65" s="318"/>
      <c r="AA65" s="318"/>
    </row>
    <row r="66" spans="1:27" ht="15" customHeight="1" x14ac:dyDescent="0.15">
      <c r="A66" s="321">
        <v>27</v>
      </c>
      <c r="B66" s="304"/>
      <c r="C66" s="306"/>
      <c r="D66" s="310"/>
      <c r="E66" s="311"/>
      <c r="F66" s="311"/>
      <c r="G66" s="312"/>
      <c r="H66" s="310" t="s">
        <v>373</v>
      </c>
      <c r="I66" s="311"/>
      <c r="J66" s="311"/>
      <c r="K66" s="311"/>
      <c r="L66" s="312"/>
      <c r="M66" s="304"/>
      <c r="N66" s="305"/>
      <c r="O66" s="305"/>
      <c r="P66" s="305"/>
      <c r="Q66" s="305"/>
      <c r="R66" s="306"/>
      <c r="S66" s="310" t="s">
        <v>373</v>
      </c>
      <c r="T66" s="311"/>
      <c r="U66" s="311"/>
      <c r="V66" s="311"/>
      <c r="W66" s="311"/>
      <c r="X66" s="318" t="s">
        <v>189</v>
      </c>
      <c r="Y66" s="318"/>
      <c r="Z66" s="318"/>
      <c r="AA66" s="318"/>
    </row>
    <row r="67" spans="1:27" ht="15" customHeight="1" x14ac:dyDescent="0.15">
      <c r="A67" s="322"/>
      <c r="B67" s="316"/>
      <c r="C67" s="317"/>
      <c r="D67" s="313"/>
      <c r="E67" s="314"/>
      <c r="F67" s="314"/>
      <c r="G67" s="315"/>
      <c r="H67" s="313"/>
      <c r="I67" s="314"/>
      <c r="J67" s="314"/>
      <c r="K67" s="314"/>
      <c r="L67" s="315"/>
      <c r="M67" s="307"/>
      <c r="N67" s="308"/>
      <c r="O67" s="308"/>
      <c r="P67" s="308"/>
      <c r="Q67" s="308"/>
      <c r="R67" s="309"/>
      <c r="S67" s="313"/>
      <c r="T67" s="314"/>
      <c r="U67" s="314"/>
      <c r="V67" s="314"/>
      <c r="W67" s="314"/>
      <c r="X67" s="318"/>
      <c r="Y67" s="318"/>
      <c r="Z67" s="318"/>
      <c r="AA67" s="318"/>
    </row>
    <row r="68" spans="1:27" ht="15" customHeight="1" x14ac:dyDescent="0.15">
      <c r="A68" s="321">
        <v>28</v>
      </c>
      <c r="B68" s="304"/>
      <c r="C68" s="306"/>
      <c r="D68" s="310"/>
      <c r="E68" s="311"/>
      <c r="F68" s="311"/>
      <c r="G68" s="312"/>
      <c r="H68" s="310" t="s">
        <v>373</v>
      </c>
      <c r="I68" s="311"/>
      <c r="J68" s="311"/>
      <c r="K68" s="311"/>
      <c r="L68" s="312"/>
      <c r="M68" s="304"/>
      <c r="N68" s="305"/>
      <c r="O68" s="305"/>
      <c r="P68" s="305"/>
      <c r="Q68" s="305"/>
      <c r="R68" s="306"/>
      <c r="S68" s="310" t="s">
        <v>373</v>
      </c>
      <c r="T68" s="311"/>
      <c r="U68" s="311"/>
      <c r="V68" s="311"/>
      <c r="W68" s="311"/>
      <c r="X68" s="318" t="s">
        <v>189</v>
      </c>
      <c r="Y68" s="318"/>
      <c r="Z68" s="318"/>
      <c r="AA68" s="318"/>
    </row>
    <row r="69" spans="1:27" ht="15" customHeight="1" x14ac:dyDescent="0.15">
      <c r="A69" s="322"/>
      <c r="B69" s="316"/>
      <c r="C69" s="317"/>
      <c r="D69" s="313"/>
      <c r="E69" s="314"/>
      <c r="F69" s="314"/>
      <c r="G69" s="315"/>
      <c r="H69" s="313"/>
      <c r="I69" s="314"/>
      <c r="J69" s="314"/>
      <c r="K69" s="314"/>
      <c r="L69" s="315"/>
      <c r="M69" s="307"/>
      <c r="N69" s="308"/>
      <c r="O69" s="308"/>
      <c r="P69" s="308"/>
      <c r="Q69" s="308"/>
      <c r="R69" s="309"/>
      <c r="S69" s="313"/>
      <c r="T69" s="314"/>
      <c r="U69" s="314"/>
      <c r="V69" s="314"/>
      <c r="W69" s="314"/>
      <c r="X69" s="318"/>
      <c r="Y69" s="318"/>
      <c r="Z69" s="318"/>
      <c r="AA69" s="318"/>
    </row>
    <row r="70" spans="1:27" ht="15" customHeight="1" x14ac:dyDescent="0.15">
      <c r="A70" s="321">
        <v>29</v>
      </c>
      <c r="B70" s="304"/>
      <c r="C70" s="306"/>
      <c r="D70" s="310"/>
      <c r="E70" s="311"/>
      <c r="F70" s="311"/>
      <c r="G70" s="312"/>
      <c r="H70" s="310" t="s">
        <v>373</v>
      </c>
      <c r="I70" s="311"/>
      <c r="J70" s="311"/>
      <c r="K70" s="311"/>
      <c r="L70" s="312"/>
      <c r="M70" s="304"/>
      <c r="N70" s="305"/>
      <c r="O70" s="305"/>
      <c r="P70" s="305"/>
      <c r="Q70" s="305"/>
      <c r="R70" s="306"/>
      <c r="S70" s="310" t="s">
        <v>373</v>
      </c>
      <c r="T70" s="311"/>
      <c r="U70" s="311"/>
      <c r="V70" s="311"/>
      <c r="W70" s="311"/>
      <c r="X70" s="318" t="s">
        <v>189</v>
      </c>
      <c r="Y70" s="318"/>
      <c r="Z70" s="318"/>
      <c r="AA70" s="318"/>
    </row>
    <row r="71" spans="1:27" ht="15" customHeight="1" x14ac:dyDescent="0.15">
      <c r="A71" s="322"/>
      <c r="B71" s="316"/>
      <c r="C71" s="317"/>
      <c r="D71" s="313"/>
      <c r="E71" s="314"/>
      <c r="F71" s="314"/>
      <c r="G71" s="315"/>
      <c r="H71" s="313"/>
      <c r="I71" s="314"/>
      <c r="J71" s="314"/>
      <c r="K71" s="314"/>
      <c r="L71" s="315"/>
      <c r="M71" s="307"/>
      <c r="N71" s="308"/>
      <c r="O71" s="308"/>
      <c r="P71" s="308"/>
      <c r="Q71" s="308"/>
      <c r="R71" s="309"/>
      <c r="S71" s="313"/>
      <c r="T71" s="314"/>
      <c r="U71" s="314"/>
      <c r="V71" s="314"/>
      <c r="W71" s="314"/>
      <c r="X71" s="318"/>
      <c r="Y71" s="318"/>
      <c r="Z71" s="318"/>
      <c r="AA71" s="318"/>
    </row>
    <row r="72" spans="1:27" ht="15" customHeight="1" x14ac:dyDescent="0.15">
      <c r="A72" s="321">
        <v>30</v>
      </c>
      <c r="B72" s="304"/>
      <c r="C72" s="306"/>
      <c r="D72" s="310"/>
      <c r="E72" s="311"/>
      <c r="F72" s="311"/>
      <c r="G72" s="312"/>
      <c r="H72" s="310" t="s">
        <v>373</v>
      </c>
      <c r="I72" s="311"/>
      <c r="J72" s="311"/>
      <c r="K72" s="311"/>
      <c r="L72" s="312"/>
      <c r="M72" s="304"/>
      <c r="N72" s="305"/>
      <c r="O72" s="305"/>
      <c r="P72" s="305"/>
      <c r="Q72" s="305"/>
      <c r="R72" s="306"/>
      <c r="S72" s="310" t="s">
        <v>373</v>
      </c>
      <c r="T72" s="311"/>
      <c r="U72" s="311"/>
      <c r="V72" s="311"/>
      <c r="W72" s="311"/>
      <c r="X72" s="318" t="s">
        <v>189</v>
      </c>
      <c r="Y72" s="318"/>
      <c r="Z72" s="318"/>
      <c r="AA72" s="318"/>
    </row>
    <row r="73" spans="1:27" ht="15" customHeight="1" x14ac:dyDescent="0.15">
      <c r="A73" s="322"/>
      <c r="B73" s="316"/>
      <c r="C73" s="317"/>
      <c r="D73" s="313"/>
      <c r="E73" s="314"/>
      <c r="F73" s="314"/>
      <c r="G73" s="315"/>
      <c r="H73" s="313"/>
      <c r="I73" s="314"/>
      <c r="J73" s="314"/>
      <c r="K73" s="314"/>
      <c r="L73" s="315"/>
      <c r="M73" s="307"/>
      <c r="N73" s="308"/>
      <c r="O73" s="308"/>
      <c r="P73" s="308"/>
      <c r="Q73" s="308"/>
      <c r="R73" s="309"/>
      <c r="S73" s="313"/>
      <c r="T73" s="314"/>
      <c r="U73" s="314"/>
      <c r="V73" s="314"/>
      <c r="W73" s="314"/>
      <c r="X73" s="318"/>
      <c r="Y73" s="318"/>
      <c r="Z73" s="318"/>
      <c r="AA73" s="318"/>
    </row>
    <row r="74" spans="1:27" ht="15" customHeight="1" x14ac:dyDescent="0.15">
      <c r="A74" s="321">
        <v>31</v>
      </c>
      <c r="B74" s="304"/>
      <c r="C74" s="306"/>
      <c r="D74" s="310"/>
      <c r="E74" s="311"/>
      <c r="F74" s="311"/>
      <c r="G74" s="312"/>
      <c r="H74" s="310" t="s">
        <v>373</v>
      </c>
      <c r="I74" s="311"/>
      <c r="J74" s="311"/>
      <c r="K74" s="311"/>
      <c r="L74" s="312"/>
      <c r="M74" s="304"/>
      <c r="N74" s="305"/>
      <c r="O74" s="305"/>
      <c r="P74" s="305"/>
      <c r="Q74" s="305"/>
      <c r="R74" s="306"/>
      <c r="S74" s="310" t="s">
        <v>373</v>
      </c>
      <c r="T74" s="311"/>
      <c r="U74" s="311"/>
      <c r="V74" s="311"/>
      <c r="W74" s="311"/>
      <c r="X74" s="318" t="s">
        <v>189</v>
      </c>
      <c r="Y74" s="318"/>
      <c r="Z74" s="318"/>
      <c r="AA74" s="318"/>
    </row>
    <row r="75" spans="1:27" ht="15" customHeight="1" x14ac:dyDescent="0.15">
      <c r="A75" s="322"/>
      <c r="B75" s="316"/>
      <c r="C75" s="317"/>
      <c r="D75" s="313"/>
      <c r="E75" s="314"/>
      <c r="F75" s="314"/>
      <c r="G75" s="315"/>
      <c r="H75" s="313"/>
      <c r="I75" s="314"/>
      <c r="J75" s="314"/>
      <c r="K75" s="314"/>
      <c r="L75" s="315"/>
      <c r="M75" s="307"/>
      <c r="N75" s="308"/>
      <c r="O75" s="308"/>
      <c r="P75" s="308"/>
      <c r="Q75" s="308"/>
      <c r="R75" s="309"/>
      <c r="S75" s="313"/>
      <c r="T75" s="314"/>
      <c r="U75" s="314"/>
      <c r="V75" s="314"/>
      <c r="W75" s="314"/>
      <c r="X75" s="318"/>
      <c r="Y75" s="318"/>
      <c r="Z75" s="318"/>
      <c r="AA75" s="318"/>
    </row>
    <row r="76" spans="1:27" ht="15" customHeight="1" x14ac:dyDescent="0.15">
      <c r="A76" s="321">
        <v>32</v>
      </c>
      <c r="B76" s="304"/>
      <c r="C76" s="306"/>
      <c r="D76" s="310"/>
      <c r="E76" s="311"/>
      <c r="F76" s="311"/>
      <c r="G76" s="312"/>
      <c r="H76" s="310" t="s">
        <v>373</v>
      </c>
      <c r="I76" s="311"/>
      <c r="J76" s="311"/>
      <c r="K76" s="311"/>
      <c r="L76" s="312"/>
      <c r="M76" s="304"/>
      <c r="N76" s="305"/>
      <c r="O76" s="305"/>
      <c r="P76" s="305"/>
      <c r="Q76" s="305"/>
      <c r="R76" s="306"/>
      <c r="S76" s="310" t="s">
        <v>373</v>
      </c>
      <c r="T76" s="311"/>
      <c r="U76" s="311"/>
      <c r="V76" s="311"/>
      <c r="W76" s="311"/>
      <c r="X76" s="318" t="s">
        <v>189</v>
      </c>
      <c r="Y76" s="318"/>
      <c r="Z76" s="318"/>
      <c r="AA76" s="318"/>
    </row>
    <row r="77" spans="1:27" ht="15" customHeight="1" x14ac:dyDescent="0.15">
      <c r="A77" s="322"/>
      <c r="B77" s="316"/>
      <c r="C77" s="317"/>
      <c r="D77" s="313"/>
      <c r="E77" s="314"/>
      <c r="F77" s="314"/>
      <c r="G77" s="315"/>
      <c r="H77" s="313"/>
      <c r="I77" s="314"/>
      <c r="J77" s="314"/>
      <c r="K77" s="314"/>
      <c r="L77" s="315"/>
      <c r="M77" s="307"/>
      <c r="N77" s="308"/>
      <c r="O77" s="308"/>
      <c r="P77" s="308"/>
      <c r="Q77" s="308"/>
      <c r="R77" s="309"/>
      <c r="S77" s="313"/>
      <c r="T77" s="314"/>
      <c r="U77" s="314"/>
      <c r="V77" s="314"/>
      <c r="W77" s="314"/>
      <c r="X77" s="318"/>
      <c r="Y77" s="318"/>
      <c r="Z77" s="318"/>
      <c r="AA77" s="318"/>
    </row>
    <row r="78" spans="1:27" ht="15" customHeight="1" x14ac:dyDescent="0.15">
      <c r="A78" s="321">
        <v>33</v>
      </c>
      <c r="B78" s="304"/>
      <c r="C78" s="306"/>
      <c r="D78" s="310"/>
      <c r="E78" s="311"/>
      <c r="F78" s="311"/>
      <c r="G78" s="312"/>
      <c r="H78" s="310" t="s">
        <v>373</v>
      </c>
      <c r="I78" s="311"/>
      <c r="J78" s="311"/>
      <c r="K78" s="311"/>
      <c r="L78" s="312"/>
      <c r="M78" s="304"/>
      <c r="N78" s="305"/>
      <c r="O78" s="305"/>
      <c r="P78" s="305"/>
      <c r="Q78" s="305"/>
      <c r="R78" s="306"/>
      <c r="S78" s="310" t="s">
        <v>373</v>
      </c>
      <c r="T78" s="311"/>
      <c r="U78" s="311"/>
      <c r="V78" s="311"/>
      <c r="W78" s="311"/>
      <c r="X78" s="318" t="s">
        <v>189</v>
      </c>
      <c r="Y78" s="318"/>
      <c r="Z78" s="318"/>
      <c r="AA78" s="318"/>
    </row>
    <row r="79" spans="1:27" ht="15" customHeight="1" x14ac:dyDescent="0.15">
      <c r="A79" s="322"/>
      <c r="B79" s="316"/>
      <c r="C79" s="317"/>
      <c r="D79" s="313"/>
      <c r="E79" s="314"/>
      <c r="F79" s="314"/>
      <c r="G79" s="315"/>
      <c r="H79" s="313"/>
      <c r="I79" s="314"/>
      <c r="J79" s="314"/>
      <c r="K79" s="314"/>
      <c r="L79" s="315"/>
      <c r="M79" s="307"/>
      <c r="N79" s="308"/>
      <c r="O79" s="308"/>
      <c r="P79" s="308"/>
      <c r="Q79" s="308"/>
      <c r="R79" s="309"/>
      <c r="S79" s="313"/>
      <c r="T79" s="314"/>
      <c r="U79" s="314"/>
      <c r="V79" s="314"/>
      <c r="W79" s="314"/>
      <c r="X79" s="318"/>
      <c r="Y79" s="318"/>
      <c r="Z79" s="318"/>
      <c r="AA79" s="318"/>
    </row>
    <row r="80" spans="1:27" ht="15" customHeight="1" x14ac:dyDescent="0.15">
      <c r="A80" s="321">
        <v>34</v>
      </c>
      <c r="B80" s="304"/>
      <c r="C80" s="306"/>
      <c r="D80" s="310"/>
      <c r="E80" s="311"/>
      <c r="F80" s="311"/>
      <c r="G80" s="312"/>
      <c r="H80" s="310" t="s">
        <v>373</v>
      </c>
      <c r="I80" s="311"/>
      <c r="J80" s="311"/>
      <c r="K80" s="311"/>
      <c r="L80" s="312"/>
      <c r="M80" s="304"/>
      <c r="N80" s="305"/>
      <c r="O80" s="305"/>
      <c r="P80" s="305"/>
      <c r="Q80" s="305"/>
      <c r="R80" s="306"/>
      <c r="S80" s="310" t="s">
        <v>373</v>
      </c>
      <c r="T80" s="311"/>
      <c r="U80" s="311"/>
      <c r="V80" s="311"/>
      <c r="W80" s="311"/>
      <c r="X80" s="318" t="s">
        <v>189</v>
      </c>
      <c r="Y80" s="318"/>
      <c r="Z80" s="318"/>
      <c r="AA80" s="318"/>
    </row>
    <row r="81" spans="1:27" ht="15" customHeight="1" x14ac:dyDescent="0.15">
      <c r="A81" s="322"/>
      <c r="B81" s="316"/>
      <c r="C81" s="317"/>
      <c r="D81" s="313"/>
      <c r="E81" s="314"/>
      <c r="F81" s="314"/>
      <c r="G81" s="315"/>
      <c r="H81" s="313"/>
      <c r="I81" s="314"/>
      <c r="J81" s="314"/>
      <c r="K81" s="314"/>
      <c r="L81" s="315"/>
      <c r="M81" s="307"/>
      <c r="N81" s="308"/>
      <c r="O81" s="308"/>
      <c r="P81" s="308"/>
      <c r="Q81" s="308"/>
      <c r="R81" s="309"/>
      <c r="S81" s="313"/>
      <c r="T81" s="314"/>
      <c r="U81" s="314"/>
      <c r="V81" s="314"/>
      <c r="W81" s="314"/>
      <c r="X81" s="318"/>
      <c r="Y81" s="318"/>
      <c r="Z81" s="318"/>
      <c r="AA81" s="318"/>
    </row>
    <row r="82" spans="1:27" ht="15" customHeight="1" x14ac:dyDescent="0.15">
      <c r="A82" s="321">
        <v>35</v>
      </c>
      <c r="B82" s="304"/>
      <c r="C82" s="306"/>
      <c r="D82" s="310"/>
      <c r="E82" s="311"/>
      <c r="F82" s="311"/>
      <c r="G82" s="312"/>
      <c r="H82" s="310" t="s">
        <v>373</v>
      </c>
      <c r="I82" s="311"/>
      <c r="J82" s="311"/>
      <c r="K82" s="311"/>
      <c r="L82" s="312"/>
      <c r="M82" s="304"/>
      <c r="N82" s="305"/>
      <c r="O82" s="305"/>
      <c r="P82" s="305"/>
      <c r="Q82" s="305"/>
      <c r="R82" s="306"/>
      <c r="S82" s="310" t="s">
        <v>373</v>
      </c>
      <c r="T82" s="311"/>
      <c r="U82" s="311"/>
      <c r="V82" s="311"/>
      <c r="W82" s="311"/>
      <c r="X82" s="318" t="s">
        <v>189</v>
      </c>
      <c r="Y82" s="318"/>
      <c r="Z82" s="318"/>
      <c r="AA82" s="318"/>
    </row>
    <row r="83" spans="1:27" ht="15" customHeight="1" x14ac:dyDescent="0.15">
      <c r="A83" s="322"/>
      <c r="B83" s="316"/>
      <c r="C83" s="317"/>
      <c r="D83" s="313"/>
      <c r="E83" s="314"/>
      <c r="F83" s="314"/>
      <c r="G83" s="315"/>
      <c r="H83" s="313"/>
      <c r="I83" s="314"/>
      <c r="J83" s="314"/>
      <c r="K83" s="314"/>
      <c r="L83" s="315"/>
      <c r="M83" s="307"/>
      <c r="N83" s="308"/>
      <c r="O83" s="308"/>
      <c r="P83" s="308"/>
      <c r="Q83" s="308"/>
      <c r="R83" s="309"/>
      <c r="S83" s="313"/>
      <c r="T83" s="314"/>
      <c r="U83" s="314"/>
      <c r="V83" s="314"/>
      <c r="W83" s="314"/>
      <c r="X83" s="318"/>
      <c r="Y83" s="318"/>
      <c r="Z83" s="318"/>
      <c r="AA83" s="318"/>
    </row>
    <row r="84" spans="1:27" ht="15" customHeight="1" x14ac:dyDescent="0.15">
      <c r="A84" s="321">
        <v>36</v>
      </c>
      <c r="B84" s="304"/>
      <c r="C84" s="306"/>
      <c r="D84" s="310"/>
      <c r="E84" s="311"/>
      <c r="F84" s="311"/>
      <c r="G84" s="312"/>
      <c r="H84" s="310" t="s">
        <v>373</v>
      </c>
      <c r="I84" s="311"/>
      <c r="J84" s="311"/>
      <c r="K84" s="311"/>
      <c r="L84" s="312"/>
      <c r="M84" s="304"/>
      <c r="N84" s="305"/>
      <c r="O84" s="305"/>
      <c r="P84" s="305"/>
      <c r="Q84" s="305"/>
      <c r="R84" s="306"/>
      <c r="S84" s="310" t="s">
        <v>373</v>
      </c>
      <c r="T84" s="311"/>
      <c r="U84" s="311"/>
      <c r="V84" s="311"/>
      <c r="W84" s="311"/>
      <c r="X84" s="318" t="s">
        <v>189</v>
      </c>
      <c r="Y84" s="318"/>
      <c r="Z84" s="318"/>
      <c r="AA84" s="318"/>
    </row>
    <row r="85" spans="1:27" ht="15" customHeight="1" x14ac:dyDescent="0.15">
      <c r="A85" s="322"/>
      <c r="B85" s="316"/>
      <c r="C85" s="317"/>
      <c r="D85" s="313"/>
      <c r="E85" s="314"/>
      <c r="F85" s="314"/>
      <c r="G85" s="315"/>
      <c r="H85" s="313"/>
      <c r="I85" s="314"/>
      <c r="J85" s="314"/>
      <c r="K85" s="314"/>
      <c r="L85" s="315"/>
      <c r="M85" s="307"/>
      <c r="N85" s="308"/>
      <c r="O85" s="308"/>
      <c r="P85" s="308"/>
      <c r="Q85" s="308"/>
      <c r="R85" s="309"/>
      <c r="S85" s="313"/>
      <c r="T85" s="314"/>
      <c r="U85" s="314"/>
      <c r="V85" s="314"/>
      <c r="W85" s="314"/>
      <c r="X85" s="318"/>
      <c r="Y85" s="318"/>
      <c r="Z85" s="318"/>
      <c r="AA85" s="318"/>
    </row>
    <row r="86" spans="1:27" ht="15" customHeight="1" x14ac:dyDescent="0.15">
      <c r="A86" s="321">
        <v>37</v>
      </c>
      <c r="B86" s="304"/>
      <c r="C86" s="306"/>
      <c r="D86" s="310"/>
      <c r="E86" s="311"/>
      <c r="F86" s="311"/>
      <c r="G86" s="312"/>
      <c r="H86" s="310" t="s">
        <v>373</v>
      </c>
      <c r="I86" s="311"/>
      <c r="J86" s="311"/>
      <c r="K86" s="311"/>
      <c r="L86" s="312"/>
      <c r="M86" s="304"/>
      <c r="N86" s="305"/>
      <c r="O86" s="305"/>
      <c r="P86" s="305"/>
      <c r="Q86" s="305"/>
      <c r="R86" s="306"/>
      <c r="S86" s="310" t="s">
        <v>373</v>
      </c>
      <c r="T86" s="311"/>
      <c r="U86" s="311"/>
      <c r="V86" s="311"/>
      <c r="W86" s="311"/>
      <c r="X86" s="318" t="s">
        <v>189</v>
      </c>
      <c r="Y86" s="318"/>
      <c r="Z86" s="318"/>
      <c r="AA86" s="318"/>
    </row>
    <row r="87" spans="1:27" ht="15" customHeight="1" x14ac:dyDescent="0.15">
      <c r="A87" s="322"/>
      <c r="B87" s="316"/>
      <c r="C87" s="317"/>
      <c r="D87" s="313"/>
      <c r="E87" s="314"/>
      <c r="F87" s="314"/>
      <c r="G87" s="315"/>
      <c r="H87" s="313"/>
      <c r="I87" s="314"/>
      <c r="J87" s="314"/>
      <c r="K87" s="314"/>
      <c r="L87" s="315"/>
      <c r="M87" s="307"/>
      <c r="N87" s="308"/>
      <c r="O87" s="308"/>
      <c r="P87" s="308"/>
      <c r="Q87" s="308"/>
      <c r="R87" s="309"/>
      <c r="S87" s="313"/>
      <c r="T87" s="314"/>
      <c r="U87" s="314"/>
      <c r="V87" s="314"/>
      <c r="W87" s="314"/>
      <c r="X87" s="318"/>
      <c r="Y87" s="318"/>
      <c r="Z87" s="318"/>
      <c r="AA87" s="318"/>
    </row>
    <row r="88" spans="1:27" ht="15" customHeight="1" x14ac:dyDescent="0.15">
      <c r="A88" s="321">
        <v>38</v>
      </c>
      <c r="B88" s="304"/>
      <c r="C88" s="306"/>
      <c r="D88" s="310"/>
      <c r="E88" s="311"/>
      <c r="F88" s="311"/>
      <c r="G88" s="312"/>
      <c r="H88" s="310" t="s">
        <v>373</v>
      </c>
      <c r="I88" s="311"/>
      <c r="J88" s="311"/>
      <c r="K88" s="311"/>
      <c r="L88" s="312"/>
      <c r="M88" s="304"/>
      <c r="N88" s="305"/>
      <c r="O88" s="305"/>
      <c r="P88" s="305"/>
      <c r="Q88" s="305"/>
      <c r="R88" s="306"/>
      <c r="S88" s="310" t="s">
        <v>373</v>
      </c>
      <c r="T88" s="311"/>
      <c r="U88" s="311"/>
      <c r="V88" s="311"/>
      <c r="W88" s="311"/>
      <c r="X88" s="318" t="s">
        <v>189</v>
      </c>
      <c r="Y88" s="318"/>
      <c r="Z88" s="318"/>
      <c r="AA88" s="318"/>
    </row>
    <row r="89" spans="1:27" ht="15" customHeight="1" x14ac:dyDescent="0.15">
      <c r="A89" s="322"/>
      <c r="B89" s="316"/>
      <c r="C89" s="317"/>
      <c r="D89" s="313"/>
      <c r="E89" s="314"/>
      <c r="F89" s="314"/>
      <c r="G89" s="315"/>
      <c r="H89" s="313"/>
      <c r="I89" s="314"/>
      <c r="J89" s="314"/>
      <c r="K89" s="314"/>
      <c r="L89" s="315"/>
      <c r="M89" s="307"/>
      <c r="N89" s="308"/>
      <c r="O89" s="308"/>
      <c r="P89" s="308"/>
      <c r="Q89" s="308"/>
      <c r="R89" s="309"/>
      <c r="S89" s="313"/>
      <c r="T89" s="314"/>
      <c r="U89" s="314"/>
      <c r="V89" s="314"/>
      <c r="W89" s="314"/>
      <c r="X89" s="318"/>
      <c r="Y89" s="318"/>
      <c r="Z89" s="318"/>
      <c r="AA89" s="318"/>
    </row>
    <row r="90" spans="1:27" ht="15" customHeight="1" x14ac:dyDescent="0.15">
      <c r="A90" s="321">
        <v>39</v>
      </c>
      <c r="B90" s="304"/>
      <c r="C90" s="306"/>
      <c r="D90" s="310"/>
      <c r="E90" s="311"/>
      <c r="F90" s="311"/>
      <c r="G90" s="312"/>
      <c r="H90" s="310" t="s">
        <v>373</v>
      </c>
      <c r="I90" s="311"/>
      <c r="J90" s="311"/>
      <c r="K90" s="311"/>
      <c r="L90" s="312"/>
      <c r="M90" s="304"/>
      <c r="N90" s="305"/>
      <c r="O90" s="305"/>
      <c r="P90" s="305"/>
      <c r="Q90" s="305"/>
      <c r="R90" s="306"/>
      <c r="S90" s="310" t="s">
        <v>373</v>
      </c>
      <c r="T90" s="311"/>
      <c r="U90" s="311"/>
      <c r="V90" s="311"/>
      <c r="W90" s="311"/>
      <c r="X90" s="318" t="s">
        <v>189</v>
      </c>
      <c r="Y90" s="318"/>
      <c r="Z90" s="318"/>
      <c r="AA90" s="318"/>
    </row>
    <row r="91" spans="1:27" ht="15" customHeight="1" x14ac:dyDescent="0.15">
      <c r="A91" s="322"/>
      <c r="B91" s="316"/>
      <c r="C91" s="317"/>
      <c r="D91" s="313"/>
      <c r="E91" s="314"/>
      <c r="F91" s="314"/>
      <c r="G91" s="315"/>
      <c r="H91" s="313"/>
      <c r="I91" s="314"/>
      <c r="J91" s="314"/>
      <c r="K91" s="314"/>
      <c r="L91" s="315"/>
      <c r="M91" s="307"/>
      <c r="N91" s="308"/>
      <c r="O91" s="308"/>
      <c r="P91" s="308"/>
      <c r="Q91" s="308"/>
      <c r="R91" s="309"/>
      <c r="S91" s="313"/>
      <c r="T91" s="314"/>
      <c r="U91" s="314"/>
      <c r="V91" s="314"/>
      <c r="W91" s="314"/>
      <c r="X91" s="318"/>
      <c r="Y91" s="318"/>
      <c r="Z91" s="318"/>
      <c r="AA91" s="318"/>
    </row>
    <row r="92" spans="1:27" ht="15" customHeight="1" x14ac:dyDescent="0.15">
      <c r="A92" s="321">
        <v>40</v>
      </c>
      <c r="B92" s="304"/>
      <c r="C92" s="306"/>
      <c r="D92" s="310"/>
      <c r="E92" s="311"/>
      <c r="F92" s="311"/>
      <c r="G92" s="312"/>
      <c r="H92" s="310" t="s">
        <v>373</v>
      </c>
      <c r="I92" s="311"/>
      <c r="J92" s="311"/>
      <c r="K92" s="311"/>
      <c r="L92" s="312"/>
      <c r="M92" s="304"/>
      <c r="N92" s="305"/>
      <c r="O92" s="305"/>
      <c r="P92" s="305"/>
      <c r="Q92" s="305"/>
      <c r="R92" s="306"/>
      <c r="S92" s="310" t="s">
        <v>373</v>
      </c>
      <c r="T92" s="311"/>
      <c r="U92" s="311"/>
      <c r="V92" s="311"/>
      <c r="W92" s="311"/>
      <c r="X92" s="318" t="s">
        <v>189</v>
      </c>
      <c r="Y92" s="318"/>
      <c r="Z92" s="318"/>
      <c r="AA92" s="318"/>
    </row>
    <row r="93" spans="1:27" ht="15" customHeight="1" x14ac:dyDescent="0.15">
      <c r="A93" s="322"/>
      <c r="B93" s="316"/>
      <c r="C93" s="317"/>
      <c r="D93" s="313"/>
      <c r="E93" s="314"/>
      <c r="F93" s="314"/>
      <c r="G93" s="315"/>
      <c r="H93" s="313"/>
      <c r="I93" s="314"/>
      <c r="J93" s="314"/>
      <c r="K93" s="314"/>
      <c r="L93" s="315"/>
      <c r="M93" s="307"/>
      <c r="N93" s="308"/>
      <c r="O93" s="308"/>
      <c r="P93" s="308"/>
      <c r="Q93" s="308"/>
      <c r="R93" s="309"/>
      <c r="S93" s="313"/>
      <c r="T93" s="314"/>
      <c r="U93" s="314"/>
      <c r="V93" s="314"/>
      <c r="W93" s="314"/>
      <c r="X93" s="318"/>
      <c r="Y93" s="318"/>
      <c r="Z93" s="318"/>
      <c r="AA93" s="318"/>
    </row>
    <row r="94" spans="1:27" ht="15" customHeight="1" x14ac:dyDescent="0.15">
      <c r="A94" s="321">
        <v>41</v>
      </c>
      <c r="B94" s="304"/>
      <c r="C94" s="306"/>
      <c r="D94" s="310"/>
      <c r="E94" s="311"/>
      <c r="F94" s="311"/>
      <c r="G94" s="312"/>
      <c r="H94" s="310" t="s">
        <v>373</v>
      </c>
      <c r="I94" s="311"/>
      <c r="J94" s="311"/>
      <c r="K94" s="311"/>
      <c r="L94" s="312"/>
      <c r="M94" s="304"/>
      <c r="N94" s="305"/>
      <c r="O94" s="305"/>
      <c r="P94" s="305"/>
      <c r="Q94" s="305"/>
      <c r="R94" s="306"/>
      <c r="S94" s="310" t="s">
        <v>373</v>
      </c>
      <c r="T94" s="311"/>
      <c r="U94" s="311"/>
      <c r="V94" s="311"/>
      <c r="W94" s="311"/>
      <c r="X94" s="318" t="s">
        <v>189</v>
      </c>
      <c r="Y94" s="318"/>
      <c r="Z94" s="318"/>
      <c r="AA94" s="318"/>
    </row>
    <row r="95" spans="1:27" ht="15" customHeight="1" x14ac:dyDescent="0.15">
      <c r="A95" s="322"/>
      <c r="B95" s="316"/>
      <c r="C95" s="317"/>
      <c r="D95" s="313"/>
      <c r="E95" s="314"/>
      <c r="F95" s="314"/>
      <c r="G95" s="315"/>
      <c r="H95" s="313"/>
      <c r="I95" s="314"/>
      <c r="J95" s="314"/>
      <c r="K95" s="314"/>
      <c r="L95" s="315"/>
      <c r="M95" s="307"/>
      <c r="N95" s="308"/>
      <c r="O95" s="308"/>
      <c r="P95" s="308"/>
      <c r="Q95" s="308"/>
      <c r="R95" s="309"/>
      <c r="S95" s="313"/>
      <c r="T95" s="314"/>
      <c r="U95" s="314"/>
      <c r="V95" s="314"/>
      <c r="W95" s="314"/>
      <c r="X95" s="318"/>
      <c r="Y95" s="318"/>
      <c r="Z95" s="318"/>
      <c r="AA95" s="318"/>
    </row>
    <row r="96" spans="1:27" ht="15" customHeight="1" x14ac:dyDescent="0.15">
      <c r="A96" s="321">
        <v>42</v>
      </c>
      <c r="B96" s="304"/>
      <c r="C96" s="306"/>
      <c r="D96" s="310"/>
      <c r="E96" s="311"/>
      <c r="F96" s="311"/>
      <c r="G96" s="312"/>
      <c r="H96" s="310" t="s">
        <v>373</v>
      </c>
      <c r="I96" s="311"/>
      <c r="J96" s="311"/>
      <c r="K96" s="311"/>
      <c r="L96" s="312"/>
      <c r="M96" s="304"/>
      <c r="N96" s="305"/>
      <c r="O96" s="305"/>
      <c r="P96" s="305"/>
      <c r="Q96" s="305"/>
      <c r="R96" s="306"/>
      <c r="S96" s="310" t="s">
        <v>373</v>
      </c>
      <c r="T96" s="311"/>
      <c r="U96" s="311"/>
      <c r="V96" s="311"/>
      <c r="W96" s="311"/>
      <c r="X96" s="318" t="s">
        <v>189</v>
      </c>
      <c r="Y96" s="318"/>
      <c r="Z96" s="318"/>
      <c r="AA96" s="318"/>
    </row>
    <row r="97" spans="1:27" ht="15" customHeight="1" x14ac:dyDescent="0.15">
      <c r="A97" s="322"/>
      <c r="B97" s="316"/>
      <c r="C97" s="317"/>
      <c r="D97" s="313"/>
      <c r="E97" s="314"/>
      <c r="F97" s="314"/>
      <c r="G97" s="315"/>
      <c r="H97" s="313"/>
      <c r="I97" s="314"/>
      <c r="J97" s="314"/>
      <c r="K97" s="314"/>
      <c r="L97" s="315"/>
      <c r="M97" s="307"/>
      <c r="N97" s="308"/>
      <c r="O97" s="308"/>
      <c r="P97" s="308"/>
      <c r="Q97" s="308"/>
      <c r="R97" s="309"/>
      <c r="S97" s="313"/>
      <c r="T97" s="314"/>
      <c r="U97" s="314"/>
      <c r="V97" s="314"/>
      <c r="W97" s="314"/>
      <c r="X97" s="318"/>
      <c r="Y97" s="318"/>
      <c r="Z97" s="318"/>
      <c r="AA97" s="318"/>
    </row>
    <row r="98" spans="1:27" ht="15" customHeight="1" x14ac:dyDescent="0.15">
      <c r="A98" s="321">
        <v>43</v>
      </c>
      <c r="B98" s="304"/>
      <c r="C98" s="306"/>
      <c r="D98" s="310"/>
      <c r="E98" s="311"/>
      <c r="F98" s="311"/>
      <c r="G98" s="312"/>
      <c r="H98" s="310" t="s">
        <v>373</v>
      </c>
      <c r="I98" s="311"/>
      <c r="J98" s="311"/>
      <c r="K98" s="311"/>
      <c r="L98" s="312"/>
      <c r="M98" s="304"/>
      <c r="N98" s="305"/>
      <c r="O98" s="305"/>
      <c r="P98" s="305"/>
      <c r="Q98" s="305"/>
      <c r="R98" s="306"/>
      <c r="S98" s="310" t="s">
        <v>373</v>
      </c>
      <c r="T98" s="311"/>
      <c r="U98" s="311"/>
      <c r="V98" s="311"/>
      <c r="W98" s="311"/>
      <c r="X98" s="318" t="s">
        <v>189</v>
      </c>
      <c r="Y98" s="318"/>
      <c r="Z98" s="318"/>
      <c r="AA98" s="318"/>
    </row>
    <row r="99" spans="1:27" ht="15" customHeight="1" x14ac:dyDescent="0.15">
      <c r="A99" s="322"/>
      <c r="B99" s="316"/>
      <c r="C99" s="317"/>
      <c r="D99" s="313"/>
      <c r="E99" s="314"/>
      <c r="F99" s="314"/>
      <c r="G99" s="315"/>
      <c r="H99" s="313"/>
      <c r="I99" s="314"/>
      <c r="J99" s="314"/>
      <c r="K99" s="314"/>
      <c r="L99" s="315"/>
      <c r="M99" s="307"/>
      <c r="N99" s="308"/>
      <c r="O99" s="308"/>
      <c r="P99" s="308"/>
      <c r="Q99" s="308"/>
      <c r="R99" s="309"/>
      <c r="S99" s="313"/>
      <c r="T99" s="314"/>
      <c r="U99" s="314"/>
      <c r="V99" s="314"/>
      <c r="W99" s="314"/>
      <c r="X99" s="318"/>
      <c r="Y99" s="318"/>
      <c r="Z99" s="318"/>
      <c r="AA99" s="318"/>
    </row>
    <row r="100" spans="1:27" ht="15" customHeight="1" x14ac:dyDescent="0.15">
      <c r="A100" s="321">
        <v>44</v>
      </c>
      <c r="B100" s="304"/>
      <c r="C100" s="306"/>
      <c r="D100" s="310"/>
      <c r="E100" s="311"/>
      <c r="F100" s="311"/>
      <c r="G100" s="312"/>
      <c r="H100" s="310" t="s">
        <v>373</v>
      </c>
      <c r="I100" s="311"/>
      <c r="J100" s="311"/>
      <c r="K100" s="311"/>
      <c r="L100" s="312"/>
      <c r="M100" s="304"/>
      <c r="N100" s="305"/>
      <c r="O100" s="305"/>
      <c r="P100" s="305"/>
      <c r="Q100" s="305"/>
      <c r="R100" s="306"/>
      <c r="S100" s="310" t="s">
        <v>373</v>
      </c>
      <c r="T100" s="311"/>
      <c r="U100" s="311"/>
      <c r="V100" s="311"/>
      <c r="W100" s="311"/>
      <c r="X100" s="318" t="s">
        <v>189</v>
      </c>
      <c r="Y100" s="318"/>
      <c r="Z100" s="318"/>
      <c r="AA100" s="318"/>
    </row>
    <row r="101" spans="1:27" ht="15" customHeight="1" x14ac:dyDescent="0.15">
      <c r="A101" s="322"/>
      <c r="B101" s="316"/>
      <c r="C101" s="317"/>
      <c r="D101" s="313"/>
      <c r="E101" s="314"/>
      <c r="F101" s="314"/>
      <c r="G101" s="315"/>
      <c r="H101" s="313"/>
      <c r="I101" s="314"/>
      <c r="J101" s="314"/>
      <c r="K101" s="314"/>
      <c r="L101" s="315"/>
      <c r="M101" s="307"/>
      <c r="N101" s="308"/>
      <c r="O101" s="308"/>
      <c r="P101" s="308"/>
      <c r="Q101" s="308"/>
      <c r="R101" s="309"/>
      <c r="S101" s="313"/>
      <c r="T101" s="314"/>
      <c r="U101" s="314"/>
      <c r="V101" s="314"/>
      <c r="W101" s="314"/>
      <c r="X101" s="318"/>
      <c r="Y101" s="318"/>
      <c r="Z101" s="318"/>
      <c r="AA101" s="318"/>
    </row>
    <row r="102" spans="1:27" ht="15" customHeight="1" x14ac:dyDescent="0.15">
      <c r="A102" s="321">
        <v>45</v>
      </c>
      <c r="B102" s="304"/>
      <c r="C102" s="306"/>
      <c r="D102" s="310"/>
      <c r="E102" s="311"/>
      <c r="F102" s="311"/>
      <c r="G102" s="312"/>
      <c r="H102" s="310" t="s">
        <v>373</v>
      </c>
      <c r="I102" s="311"/>
      <c r="J102" s="311"/>
      <c r="K102" s="311"/>
      <c r="L102" s="312"/>
      <c r="M102" s="304"/>
      <c r="N102" s="305"/>
      <c r="O102" s="305"/>
      <c r="P102" s="305"/>
      <c r="Q102" s="305"/>
      <c r="R102" s="306"/>
      <c r="S102" s="310" t="s">
        <v>373</v>
      </c>
      <c r="T102" s="311"/>
      <c r="U102" s="311"/>
      <c r="V102" s="311"/>
      <c r="W102" s="311"/>
      <c r="X102" s="318" t="s">
        <v>189</v>
      </c>
      <c r="Y102" s="318"/>
      <c r="Z102" s="318"/>
      <c r="AA102" s="318"/>
    </row>
    <row r="103" spans="1:27" ht="15" customHeight="1" x14ac:dyDescent="0.15">
      <c r="A103" s="322"/>
      <c r="B103" s="316"/>
      <c r="C103" s="317"/>
      <c r="D103" s="313"/>
      <c r="E103" s="314"/>
      <c r="F103" s="314"/>
      <c r="G103" s="315"/>
      <c r="H103" s="313"/>
      <c r="I103" s="314"/>
      <c r="J103" s="314"/>
      <c r="K103" s="314"/>
      <c r="L103" s="315"/>
      <c r="M103" s="307"/>
      <c r="N103" s="308"/>
      <c r="O103" s="308"/>
      <c r="P103" s="308"/>
      <c r="Q103" s="308"/>
      <c r="R103" s="309"/>
      <c r="S103" s="313"/>
      <c r="T103" s="314"/>
      <c r="U103" s="314"/>
      <c r="V103" s="314"/>
      <c r="W103" s="314"/>
      <c r="X103" s="318"/>
      <c r="Y103" s="318"/>
      <c r="Z103" s="318"/>
      <c r="AA103" s="318"/>
    </row>
    <row r="104" spans="1:27" ht="15" customHeight="1" x14ac:dyDescent="0.15">
      <c r="A104" s="321">
        <v>46</v>
      </c>
      <c r="B104" s="304"/>
      <c r="C104" s="306"/>
      <c r="D104" s="310"/>
      <c r="E104" s="311"/>
      <c r="F104" s="311"/>
      <c r="G104" s="312"/>
      <c r="H104" s="310" t="s">
        <v>373</v>
      </c>
      <c r="I104" s="311"/>
      <c r="J104" s="311"/>
      <c r="K104" s="311"/>
      <c r="L104" s="312"/>
      <c r="M104" s="304"/>
      <c r="N104" s="305"/>
      <c r="O104" s="305"/>
      <c r="P104" s="305"/>
      <c r="Q104" s="305"/>
      <c r="R104" s="306"/>
      <c r="S104" s="310" t="s">
        <v>373</v>
      </c>
      <c r="T104" s="311"/>
      <c r="U104" s="311"/>
      <c r="V104" s="311"/>
      <c r="W104" s="311"/>
      <c r="X104" s="318" t="s">
        <v>189</v>
      </c>
      <c r="Y104" s="318"/>
      <c r="Z104" s="318"/>
      <c r="AA104" s="318"/>
    </row>
    <row r="105" spans="1:27" ht="15" customHeight="1" x14ac:dyDescent="0.15">
      <c r="A105" s="322"/>
      <c r="B105" s="316"/>
      <c r="C105" s="317"/>
      <c r="D105" s="313"/>
      <c r="E105" s="314"/>
      <c r="F105" s="314"/>
      <c r="G105" s="315"/>
      <c r="H105" s="313"/>
      <c r="I105" s="314"/>
      <c r="J105" s="314"/>
      <c r="K105" s="314"/>
      <c r="L105" s="315"/>
      <c r="M105" s="307"/>
      <c r="N105" s="308"/>
      <c r="O105" s="308"/>
      <c r="P105" s="308"/>
      <c r="Q105" s="308"/>
      <c r="R105" s="309"/>
      <c r="S105" s="313"/>
      <c r="T105" s="314"/>
      <c r="U105" s="314"/>
      <c r="V105" s="314"/>
      <c r="W105" s="314"/>
      <c r="X105" s="318"/>
      <c r="Y105" s="318"/>
      <c r="Z105" s="318"/>
      <c r="AA105" s="318"/>
    </row>
    <row r="106" spans="1:27" ht="15" customHeight="1" x14ac:dyDescent="0.15">
      <c r="A106" s="321">
        <v>47</v>
      </c>
      <c r="B106" s="304"/>
      <c r="C106" s="306"/>
      <c r="D106" s="310"/>
      <c r="E106" s="311"/>
      <c r="F106" s="311"/>
      <c r="G106" s="312"/>
      <c r="H106" s="310" t="s">
        <v>373</v>
      </c>
      <c r="I106" s="311"/>
      <c r="J106" s="311"/>
      <c r="K106" s="311"/>
      <c r="L106" s="312"/>
      <c r="M106" s="304"/>
      <c r="N106" s="305"/>
      <c r="O106" s="305"/>
      <c r="P106" s="305"/>
      <c r="Q106" s="305"/>
      <c r="R106" s="306"/>
      <c r="S106" s="310" t="s">
        <v>373</v>
      </c>
      <c r="T106" s="311"/>
      <c r="U106" s="311"/>
      <c r="V106" s="311"/>
      <c r="W106" s="311"/>
      <c r="X106" s="318" t="s">
        <v>189</v>
      </c>
      <c r="Y106" s="318"/>
      <c r="Z106" s="318"/>
      <c r="AA106" s="318"/>
    </row>
    <row r="107" spans="1:27" ht="15" customHeight="1" x14ac:dyDescent="0.15">
      <c r="A107" s="322"/>
      <c r="B107" s="316"/>
      <c r="C107" s="317"/>
      <c r="D107" s="313"/>
      <c r="E107" s="314"/>
      <c r="F107" s="314"/>
      <c r="G107" s="315"/>
      <c r="H107" s="313"/>
      <c r="I107" s="314"/>
      <c r="J107" s="314"/>
      <c r="K107" s="314"/>
      <c r="L107" s="315"/>
      <c r="M107" s="307"/>
      <c r="N107" s="308"/>
      <c r="O107" s="308"/>
      <c r="P107" s="308"/>
      <c r="Q107" s="308"/>
      <c r="R107" s="309"/>
      <c r="S107" s="313"/>
      <c r="T107" s="314"/>
      <c r="U107" s="314"/>
      <c r="V107" s="314"/>
      <c r="W107" s="314"/>
      <c r="X107" s="318"/>
      <c r="Y107" s="318"/>
      <c r="Z107" s="318"/>
      <c r="AA107" s="318"/>
    </row>
    <row r="108" spans="1:27" ht="15" customHeight="1" x14ac:dyDescent="0.15">
      <c r="A108" s="321">
        <v>48</v>
      </c>
      <c r="B108" s="304"/>
      <c r="C108" s="306"/>
      <c r="D108" s="310"/>
      <c r="E108" s="311"/>
      <c r="F108" s="311"/>
      <c r="G108" s="312"/>
      <c r="H108" s="310" t="s">
        <v>373</v>
      </c>
      <c r="I108" s="311"/>
      <c r="J108" s="311"/>
      <c r="K108" s="311"/>
      <c r="L108" s="312"/>
      <c r="M108" s="304"/>
      <c r="N108" s="305"/>
      <c r="O108" s="305"/>
      <c r="P108" s="305"/>
      <c r="Q108" s="305"/>
      <c r="R108" s="306"/>
      <c r="S108" s="310" t="s">
        <v>373</v>
      </c>
      <c r="T108" s="311"/>
      <c r="U108" s="311"/>
      <c r="V108" s="311"/>
      <c r="W108" s="311"/>
      <c r="X108" s="318" t="s">
        <v>189</v>
      </c>
      <c r="Y108" s="318"/>
      <c r="Z108" s="318"/>
      <c r="AA108" s="318"/>
    </row>
    <row r="109" spans="1:27" ht="15" customHeight="1" x14ac:dyDescent="0.15">
      <c r="A109" s="322"/>
      <c r="B109" s="316"/>
      <c r="C109" s="317"/>
      <c r="D109" s="313"/>
      <c r="E109" s="314"/>
      <c r="F109" s="314"/>
      <c r="G109" s="315"/>
      <c r="H109" s="313"/>
      <c r="I109" s="314"/>
      <c r="J109" s="314"/>
      <c r="K109" s="314"/>
      <c r="L109" s="315"/>
      <c r="M109" s="307"/>
      <c r="N109" s="308"/>
      <c r="O109" s="308"/>
      <c r="P109" s="308"/>
      <c r="Q109" s="308"/>
      <c r="R109" s="309"/>
      <c r="S109" s="313"/>
      <c r="T109" s="314"/>
      <c r="U109" s="314"/>
      <c r="V109" s="314"/>
      <c r="W109" s="314"/>
      <c r="X109" s="318"/>
      <c r="Y109" s="318"/>
      <c r="Z109" s="318"/>
      <c r="AA109" s="318"/>
    </row>
    <row r="110" spans="1:27" ht="15" customHeight="1" x14ac:dyDescent="0.15">
      <c r="A110" s="321">
        <v>49</v>
      </c>
      <c r="B110" s="304"/>
      <c r="C110" s="306"/>
      <c r="D110" s="310"/>
      <c r="E110" s="311"/>
      <c r="F110" s="311"/>
      <c r="G110" s="312"/>
      <c r="H110" s="310" t="s">
        <v>373</v>
      </c>
      <c r="I110" s="311"/>
      <c r="J110" s="311"/>
      <c r="K110" s="311"/>
      <c r="L110" s="312"/>
      <c r="M110" s="304"/>
      <c r="N110" s="305"/>
      <c r="O110" s="305"/>
      <c r="P110" s="305"/>
      <c r="Q110" s="305"/>
      <c r="R110" s="306"/>
      <c r="S110" s="310" t="s">
        <v>373</v>
      </c>
      <c r="T110" s="311"/>
      <c r="U110" s="311"/>
      <c r="V110" s="311"/>
      <c r="W110" s="311"/>
      <c r="X110" s="318" t="s">
        <v>189</v>
      </c>
      <c r="Y110" s="318"/>
      <c r="Z110" s="318"/>
      <c r="AA110" s="318"/>
    </row>
    <row r="111" spans="1:27" ht="15" customHeight="1" x14ac:dyDescent="0.15">
      <c r="A111" s="322"/>
      <c r="B111" s="316"/>
      <c r="C111" s="317"/>
      <c r="D111" s="313"/>
      <c r="E111" s="314"/>
      <c r="F111" s="314"/>
      <c r="G111" s="315"/>
      <c r="H111" s="313"/>
      <c r="I111" s="314"/>
      <c r="J111" s="314"/>
      <c r="K111" s="314"/>
      <c r="L111" s="315"/>
      <c r="M111" s="307"/>
      <c r="N111" s="308"/>
      <c r="O111" s="308"/>
      <c r="P111" s="308"/>
      <c r="Q111" s="308"/>
      <c r="R111" s="309"/>
      <c r="S111" s="313"/>
      <c r="T111" s="314"/>
      <c r="U111" s="314"/>
      <c r="V111" s="314"/>
      <c r="W111" s="314"/>
      <c r="X111" s="318"/>
      <c r="Y111" s="318"/>
      <c r="Z111" s="318"/>
      <c r="AA111" s="318"/>
    </row>
    <row r="112" spans="1:27" ht="15" customHeight="1" x14ac:dyDescent="0.15">
      <c r="A112" s="321">
        <v>50</v>
      </c>
      <c r="B112" s="304"/>
      <c r="C112" s="306"/>
      <c r="D112" s="310"/>
      <c r="E112" s="311"/>
      <c r="F112" s="311"/>
      <c r="G112" s="312"/>
      <c r="H112" s="310" t="s">
        <v>373</v>
      </c>
      <c r="I112" s="311"/>
      <c r="J112" s="311"/>
      <c r="K112" s="311"/>
      <c r="L112" s="312"/>
      <c r="M112" s="304"/>
      <c r="N112" s="305"/>
      <c r="O112" s="305"/>
      <c r="P112" s="305"/>
      <c r="Q112" s="305"/>
      <c r="R112" s="306"/>
      <c r="S112" s="310" t="s">
        <v>373</v>
      </c>
      <c r="T112" s="311"/>
      <c r="U112" s="311"/>
      <c r="V112" s="311"/>
      <c r="W112" s="311"/>
      <c r="X112" s="318" t="s">
        <v>189</v>
      </c>
      <c r="Y112" s="318"/>
      <c r="Z112" s="318"/>
      <c r="AA112" s="318"/>
    </row>
    <row r="113" spans="1:27" ht="15" customHeight="1" x14ac:dyDescent="0.15">
      <c r="A113" s="322"/>
      <c r="B113" s="316"/>
      <c r="C113" s="317"/>
      <c r="D113" s="313"/>
      <c r="E113" s="314"/>
      <c r="F113" s="314"/>
      <c r="G113" s="315"/>
      <c r="H113" s="313"/>
      <c r="I113" s="314"/>
      <c r="J113" s="314"/>
      <c r="K113" s="314"/>
      <c r="L113" s="315"/>
      <c r="M113" s="307"/>
      <c r="N113" s="308"/>
      <c r="O113" s="308"/>
      <c r="P113" s="308"/>
      <c r="Q113" s="308"/>
      <c r="R113" s="309"/>
      <c r="S113" s="313"/>
      <c r="T113" s="314"/>
      <c r="U113" s="314"/>
      <c r="V113" s="314"/>
      <c r="W113" s="314"/>
      <c r="X113" s="318"/>
      <c r="Y113" s="318"/>
      <c r="Z113" s="318"/>
      <c r="AA113" s="318"/>
    </row>
    <row r="114" spans="1:27" ht="15" customHeight="1" x14ac:dyDescent="0.15">
      <c r="A114" s="321">
        <v>51</v>
      </c>
      <c r="B114" s="304"/>
      <c r="C114" s="306"/>
      <c r="D114" s="310"/>
      <c r="E114" s="311"/>
      <c r="F114" s="311"/>
      <c r="G114" s="312"/>
      <c r="H114" s="310" t="s">
        <v>373</v>
      </c>
      <c r="I114" s="311"/>
      <c r="J114" s="311"/>
      <c r="K114" s="311"/>
      <c r="L114" s="312"/>
      <c r="M114" s="304"/>
      <c r="N114" s="305"/>
      <c r="O114" s="305"/>
      <c r="P114" s="305"/>
      <c r="Q114" s="305"/>
      <c r="R114" s="306"/>
      <c r="S114" s="310" t="s">
        <v>373</v>
      </c>
      <c r="T114" s="311"/>
      <c r="U114" s="311"/>
      <c r="V114" s="311"/>
      <c r="W114" s="311"/>
      <c r="X114" s="318" t="s">
        <v>189</v>
      </c>
      <c r="Y114" s="318"/>
      <c r="Z114" s="318"/>
      <c r="AA114" s="318"/>
    </row>
    <row r="115" spans="1:27" ht="15" customHeight="1" x14ac:dyDescent="0.15">
      <c r="A115" s="322"/>
      <c r="B115" s="316"/>
      <c r="C115" s="317"/>
      <c r="D115" s="313"/>
      <c r="E115" s="314"/>
      <c r="F115" s="314"/>
      <c r="G115" s="315"/>
      <c r="H115" s="313"/>
      <c r="I115" s="314"/>
      <c r="J115" s="314"/>
      <c r="K115" s="314"/>
      <c r="L115" s="315"/>
      <c r="M115" s="307"/>
      <c r="N115" s="308"/>
      <c r="O115" s="308"/>
      <c r="P115" s="308"/>
      <c r="Q115" s="308"/>
      <c r="R115" s="309"/>
      <c r="S115" s="313"/>
      <c r="T115" s="314"/>
      <c r="U115" s="314"/>
      <c r="V115" s="314"/>
      <c r="W115" s="314"/>
      <c r="X115" s="318"/>
      <c r="Y115" s="318"/>
      <c r="Z115" s="318"/>
      <c r="AA115" s="318"/>
    </row>
    <row r="116" spans="1:27" ht="15" customHeight="1" x14ac:dyDescent="0.15">
      <c r="A116" s="321">
        <v>52</v>
      </c>
      <c r="B116" s="304"/>
      <c r="C116" s="306"/>
      <c r="D116" s="310"/>
      <c r="E116" s="311"/>
      <c r="F116" s="311"/>
      <c r="G116" s="312"/>
      <c r="H116" s="310" t="s">
        <v>373</v>
      </c>
      <c r="I116" s="311"/>
      <c r="J116" s="311"/>
      <c r="K116" s="311"/>
      <c r="L116" s="312"/>
      <c r="M116" s="304"/>
      <c r="N116" s="305"/>
      <c r="O116" s="305"/>
      <c r="P116" s="305"/>
      <c r="Q116" s="305"/>
      <c r="R116" s="306"/>
      <c r="S116" s="310" t="s">
        <v>373</v>
      </c>
      <c r="T116" s="311"/>
      <c r="U116" s="311"/>
      <c r="V116" s="311"/>
      <c r="W116" s="311"/>
      <c r="X116" s="318" t="s">
        <v>189</v>
      </c>
      <c r="Y116" s="318"/>
      <c r="Z116" s="318"/>
      <c r="AA116" s="318"/>
    </row>
    <row r="117" spans="1:27" ht="15" customHeight="1" x14ac:dyDescent="0.15">
      <c r="A117" s="322"/>
      <c r="B117" s="316"/>
      <c r="C117" s="317"/>
      <c r="D117" s="313"/>
      <c r="E117" s="314"/>
      <c r="F117" s="314"/>
      <c r="G117" s="315"/>
      <c r="H117" s="313"/>
      <c r="I117" s="314"/>
      <c r="J117" s="314"/>
      <c r="K117" s="314"/>
      <c r="L117" s="315"/>
      <c r="M117" s="307"/>
      <c r="N117" s="308"/>
      <c r="O117" s="308"/>
      <c r="P117" s="308"/>
      <c r="Q117" s="308"/>
      <c r="R117" s="309"/>
      <c r="S117" s="313"/>
      <c r="T117" s="314"/>
      <c r="U117" s="314"/>
      <c r="V117" s="314"/>
      <c r="W117" s="314"/>
      <c r="X117" s="318"/>
      <c r="Y117" s="318"/>
      <c r="Z117" s="318"/>
      <c r="AA117" s="318"/>
    </row>
    <row r="118" spans="1:27" ht="15" customHeight="1" x14ac:dyDescent="0.15">
      <c r="A118" s="321">
        <v>53</v>
      </c>
      <c r="B118" s="304"/>
      <c r="C118" s="306"/>
      <c r="D118" s="310"/>
      <c r="E118" s="311"/>
      <c r="F118" s="311"/>
      <c r="G118" s="312"/>
      <c r="H118" s="310" t="s">
        <v>373</v>
      </c>
      <c r="I118" s="311"/>
      <c r="J118" s="311"/>
      <c r="K118" s="311"/>
      <c r="L118" s="312"/>
      <c r="M118" s="304"/>
      <c r="N118" s="305"/>
      <c r="O118" s="305"/>
      <c r="P118" s="305"/>
      <c r="Q118" s="305"/>
      <c r="R118" s="306"/>
      <c r="S118" s="310" t="s">
        <v>373</v>
      </c>
      <c r="T118" s="311"/>
      <c r="U118" s="311"/>
      <c r="V118" s="311"/>
      <c r="W118" s="311"/>
      <c r="X118" s="318" t="s">
        <v>189</v>
      </c>
      <c r="Y118" s="318"/>
      <c r="Z118" s="318"/>
      <c r="AA118" s="318"/>
    </row>
    <row r="119" spans="1:27" ht="15" customHeight="1" x14ac:dyDescent="0.15">
      <c r="A119" s="322"/>
      <c r="B119" s="316"/>
      <c r="C119" s="317"/>
      <c r="D119" s="313"/>
      <c r="E119" s="314"/>
      <c r="F119" s="314"/>
      <c r="G119" s="315"/>
      <c r="H119" s="313"/>
      <c r="I119" s="314"/>
      <c r="J119" s="314"/>
      <c r="K119" s="314"/>
      <c r="L119" s="315"/>
      <c r="M119" s="307"/>
      <c r="N119" s="308"/>
      <c r="O119" s="308"/>
      <c r="P119" s="308"/>
      <c r="Q119" s="308"/>
      <c r="R119" s="309"/>
      <c r="S119" s="313"/>
      <c r="T119" s="314"/>
      <c r="U119" s="314"/>
      <c r="V119" s="314"/>
      <c r="W119" s="314"/>
      <c r="X119" s="318"/>
      <c r="Y119" s="318"/>
      <c r="Z119" s="318"/>
      <c r="AA119" s="318"/>
    </row>
    <row r="120" spans="1:27" ht="15" customHeight="1" x14ac:dyDescent="0.15">
      <c r="A120" s="321">
        <v>54</v>
      </c>
      <c r="B120" s="304"/>
      <c r="C120" s="306"/>
      <c r="D120" s="310"/>
      <c r="E120" s="311"/>
      <c r="F120" s="311"/>
      <c r="G120" s="312"/>
      <c r="H120" s="310" t="s">
        <v>373</v>
      </c>
      <c r="I120" s="311"/>
      <c r="J120" s="311"/>
      <c r="K120" s="311"/>
      <c r="L120" s="312"/>
      <c r="M120" s="304"/>
      <c r="N120" s="305"/>
      <c r="O120" s="305"/>
      <c r="P120" s="305"/>
      <c r="Q120" s="305"/>
      <c r="R120" s="306"/>
      <c r="S120" s="310" t="s">
        <v>373</v>
      </c>
      <c r="T120" s="311"/>
      <c r="U120" s="311"/>
      <c r="V120" s="311"/>
      <c r="W120" s="311"/>
      <c r="X120" s="318" t="s">
        <v>189</v>
      </c>
      <c r="Y120" s="318"/>
      <c r="Z120" s="318"/>
      <c r="AA120" s="318"/>
    </row>
    <row r="121" spans="1:27" ht="15" customHeight="1" x14ac:dyDescent="0.15">
      <c r="A121" s="322"/>
      <c r="B121" s="316"/>
      <c r="C121" s="317"/>
      <c r="D121" s="313"/>
      <c r="E121" s="314"/>
      <c r="F121" s="314"/>
      <c r="G121" s="315"/>
      <c r="H121" s="313"/>
      <c r="I121" s="314"/>
      <c r="J121" s="314"/>
      <c r="K121" s="314"/>
      <c r="L121" s="315"/>
      <c r="M121" s="307"/>
      <c r="N121" s="308"/>
      <c r="O121" s="308"/>
      <c r="P121" s="308"/>
      <c r="Q121" s="308"/>
      <c r="R121" s="309"/>
      <c r="S121" s="313"/>
      <c r="T121" s="314"/>
      <c r="U121" s="314"/>
      <c r="V121" s="314"/>
      <c r="W121" s="314"/>
      <c r="X121" s="318"/>
      <c r="Y121" s="318"/>
      <c r="Z121" s="318"/>
      <c r="AA121" s="318"/>
    </row>
    <row r="122" spans="1:27" ht="15" customHeight="1" x14ac:dyDescent="0.15">
      <c r="A122" s="321">
        <v>55</v>
      </c>
      <c r="B122" s="304"/>
      <c r="C122" s="306"/>
      <c r="D122" s="310"/>
      <c r="E122" s="311"/>
      <c r="F122" s="311"/>
      <c r="G122" s="312"/>
      <c r="H122" s="310" t="s">
        <v>373</v>
      </c>
      <c r="I122" s="311"/>
      <c r="J122" s="311"/>
      <c r="K122" s="311"/>
      <c r="L122" s="312"/>
      <c r="M122" s="304"/>
      <c r="N122" s="305"/>
      <c r="O122" s="305"/>
      <c r="P122" s="305"/>
      <c r="Q122" s="305"/>
      <c r="R122" s="306"/>
      <c r="S122" s="310" t="s">
        <v>373</v>
      </c>
      <c r="T122" s="311"/>
      <c r="U122" s="311"/>
      <c r="V122" s="311"/>
      <c r="W122" s="311"/>
      <c r="X122" s="318" t="s">
        <v>189</v>
      </c>
      <c r="Y122" s="318"/>
      <c r="Z122" s="318"/>
      <c r="AA122" s="318"/>
    </row>
    <row r="123" spans="1:27" ht="15" customHeight="1" x14ac:dyDescent="0.15">
      <c r="A123" s="322"/>
      <c r="B123" s="316"/>
      <c r="C123" s="317"/>
      <c r="D123" s="313"/>
      <c r="E123" s="314"/>
      <c r="F123" s="314"/>
      <c r="G123" s="315"/>
      <c r="H123" s="313"/>
      <c r="I123" s="314"/>
      <c r="J123" s="314"/>
      <c r="K123" s="314"/>
      <c r="L123" s="315"/>
      <c r="M123" s="307"/>
      <c r="N123" s="308"/>
      <c r="O123" s="308"/>
      <c r="P123" s="308"/>
      <c r="Q123" s="308"/>
      <c r="R123" s="309"/>
      <c r="S123" s="313"/>
      <c r="T123" s="314"/>
      <c r="U123" s="314"/>
      <c r="V123" s="314"/>
      <c r="W123" s="314"/>
      <c r="X123" s="318"/>
      <c r="Y123" s="318"/>
      <c r="Z123" s="318"/>
      <c r="AA123" s="318"/>
    </row>
    <row r="124" spans="1:27" ht="15" customHeight="1" x14ac:dyDescent="0.15">
      <c r="A124" s="321">
        <v>56</v>
      </c>
      <c r="B124" s="304"/>
      <c r="C124" s="306"/>
      <c r="D124" s="310"/>
      <c r="E124" s="311"/>
      <c r="F124" s="311"/>
      <c r="G124" s="312"/>
      <c r="H124" s="310" t="s">
        <v>373</v>
      </c>
      <c r="I124" s="311"/>
      <c r="J124" s="311"/>
      <c r="K124" s="311"/>
      <c r="L124" s="312"/>
      <c r="M124" s="304"/>
      <c r="N124" s="305"/>
      <c r="O124" s="305"/>
      <c r="P124" s="305"/>
      <c r="Q124" s="305"/>
      <c r="R124" s="306"/>
      <c r="S124" s="310" t="s">
        <v>373</v>
      </c>
      <c r="T124" s="311"/>
      <c r="U124" s="311"/>
      <c r="V124" s="311"/>
      <c r="W124" s="311"/>
      <c r="X124" s="318" t="s">
        <v>189</v>
      </c>
      <c r="Y124" s="318"/>
      <c r="Z124" s="318"/>
      <c r="AA124" s="318"/>
    </row>
    <row r="125" spans="1:27" ht="15" customHeight="1" x14ac:dyDescent="0.15">
      <c r="A125" s="322"/>
      <c r="B125" s="316"/>
      <c r="C125" s="317"/>
      <c r="D125" s="313"/>
      <c r="E125" s="314"/>
      <c r="F125" s="314"/>
      <c r="G125" s="315"/>
      <c r="H125" s="313"/>
      <c r="I125" s="314"/>
      <c r="J125" s="314"/>
      <c r="K125" s="314"/>
      <c r="L125" s="315"/>
      <c r="M125" s="307"/>
      <c r="N125" s="308"/>
      <c r="O125" s="308"/>
      <c r="P125" s="308"/>
      <c r="Q125" s="308"/>
      <c r="R125" s="309"/>
      <c r="S125" s="313"/>
      <c r="T125" s="314"/>
      <c r="U125" s="314"/>
      <c r="V125" s="314"/>
      <c r="W125" s="314"/>
      <c r="X125" s="318"/>
      <c r="Y125" s="318"/>
      <c r="Z125" s="318"/>
      <c r="AA125" s="318"/>
    </row>
    <row r="126" spans="1:27" ht="15" customHeight="1" x14ac:dyDescent="0.15">
      <c r="A126" s="321">
        <v>57</v>
      </c>
      <c r="B126" s="304"/>
      <c r="C126" s="306"/>
      <c r="D126" s="310"/>
      <c r="E126" s="311"/>
      <c r="F126" s="311"/>
      <c r="G126" s="312"/>
      <c r="H126" s="310" t="s">
        <v>373</v>
      </c>
      <c r="I126" s="311"/>
      <c r="J126" s="311"/>
      <c r="K126" s="311"/>
      <c r="L126" s="312"/>
      <c r="M126" s="304"/>
      <c r="N126" s="305"/>
      <c r="O126" s="305"/>
      <c r="P126" s="305"/>
      <c r="Q126" s="305"/>
      <c r="R126" s="306"/>
      <c r="S126" s="310" t="s">
        <v>373</v>
      </c>
      <c r="T126" s="311"/>
      <c r="U126" s="311"/>
      <c r="V126" s="311"/>
      <c r="W126" s="311"/>
      <c r="X126" s="318" t="s">
        <v>189</v>
      </c>
      <c r="Y126" s="318"/>
      <c r="Z126" s="318"/>
      <c r="AA126" s="318"/>
    </row>
    <row r="127" spans="1:27" ht="15" customHeight="1" x14ac:dyDescent="0.15">
      <c r="A127" s="322"/>
      <c r="B127" s="316"/>
      <c r="C127" s="317"/>
      <c r="D127" s="313"/>
      <c r="E127" s="314"/>
      <c r="F127" s="314"/>
      <c r="G127" s="315"/>
      <c r="H127" s="313"/>
      <c r="I127" s="314"/>
      <c r="J127" s="314"/>
      <c r="K127" s="314"/>
      <c r="L127" s="315"/>
      <c r="M127" s="307"/>
      <c r="N127" s="308"/>
      <c r="O127" s="308"/>
      <c r="P127" s="308"/>
      <c r="Q127" s="308"/>
      <c r="R127" s="309"/>
      <c r="S127" s="313"/>
      <c r="T127" s="314"/>
      <c r="U127" s="314"/>
      <c r="V127" s="314"/>
      <c r="W127" s="314"/>
      <c r="X127" s="318"/>
      <c r="Y127" s="318"/>
      <c r="Z127" s="318"/>
      <c r="AA127" s="318"/>
    </row>
    <row r="128" spans="1:27" ht="15" customHeight="1" x14ac:dyDescent="0.15">
      <c r="A128" s="321">
        <v>58</v>
      </c>
      <c r="B128" s="304"/>
      <c r="C128" s="306"/>
      <c r="D128" s="310"/>
      <c r="E128" s="311"/>
      <c r="F128" s="311"/>
      <c r="G128" s="312"/>
      <c r="H128" s="310" t="s">
        <v>373</v>
      </c>
      <c r="I128" s="311"/>
      <c r="J128" s="311"/>
      <c r="K128" s="311"/>
      <c r="L128" s="312"/>
      <c r="M128" s="304"/>
      <c r="N128" s="305"/>
      <c r="O128" s="305"/>
      <c r="P128" s="305"/>
      <c r="Q128" s="305"/>
      <c r="R128" s="306"/>
      <c r="S128" s="310" t="s">
        <v>373</v>
      </c>
      <c r="T128" s="311"/>
      <c r="U128" s="311"/>
      <c r="V128" s="311"/>
      <c r="W128" s="311"/>
      <c r="X128" s="318" t="s">
        <v>189</v>
      </c>
      <c r="Y128" s="318"/>
      <c r="Z128" s="318"/>
      <c r="AA128" s="318"/>
    </row>
    <row r="129" spans="1:27" ht="15" customHeight="1" x14ac:dyDescent="0.15">
      <c r="A129" s="322"/>
      <c r="B129" s="316"/>
      <c r="C129" s="317"/>
      <c r="D129" s="313"/>
      <c r="E129" s="314"/>
      <c r="F129" s="314"/>
      <c r="G129" s="315"/>
      <c r="H129" s="313"/>
      <c r="I129" s="314"/>
      <c r="J129" s="314"/>
      <c r="K129" s="314"/>
      <c r="L129" s="315"/>
      <c r="M129" s="307"/>
      <c r="N129" s="308"/>
      <c r="O129" s="308"/>
      <c r="P129" s="308"/>
      <c r="Q129" s="308"/>
      <c r="R129" s="309"/>
      <c r="S129" s="313"/>
      <c r="T129" s="314"/>
      <c r="U129" s="314"/>
      <c r="V129" s="314"/>
      <c r="W129" s="314"/>
      <c r="X129" s="318"/>
      <c r="Y129" s="318"/>
      <c r="Z129" s="318"/>
      <c r="AA129" s="318"/>
    </row>
    <row r="130" spans="1:27" ht="15" customHeight="1" x14ac:dyDescent="0.15">
      <c r="A130" s="321">
        <v>59</v>
      </c>
      <c r="B130" s="304"/>
      <c r="C130" s="306"/>
      <c r="D130" s="310"/>
      <c r="E130" s="311"/>
      <c r="F130" s="311"/>
      <c r="G130" s="312"/>
      <c r="H130" s="310" t="s">
        <v>373</v>
      </c>
      <c r="I130" s="311"/>
      <c r="J130" s="311"/>
      <c r="K130" s="311"/>
      <c r="L130" s="312"/>
      <c r="M130" s="304"/>
      <c r="N130" s="305"/>
      <c r="O130" s="305"/>
      <c r="P130" s="305"/>
      <c r="Q130" s="305"/>
      <c r="R130" s="306"/>
      <c r="S130" s="310" t="s">
        <v>373</v>
      </c>
      <c r="T130" s="311"/>
      <c r="U130" s="311"/>
      <c r="V130" s="311"/>
      <c r="W130" s="311"/>
      <c r="X130" s="318" t="s">
        <v>189</v>
      </c>
      <c r="Y130" s="318"/>
      <c r="Z130" s="318"/>
      <c r="AA130" s="318"/>
    </row>
    <row r="131" spans="1:27" ht="15" customHeight="1" x14ac:dyDescent="0.15">
      <c r="A131" s="322"/>
      <c r="B131" s="316"/>
      <c r="C131" s="317"/>
      <c r="D131" s="313"/>
      <c r="E131" s="314"/>
      <c r="F131" s="314"/>
      <c r="G131" s="315"/>
      <c r="H131" s="313"/>
      <c r="I131" s="314"/>
      <c r="J131" s="314"/>
      <c r="K131" s="314"/>
      <c r="L131" s="315"/>
      <c r="M131" s="307"/>
      <c r="N131" s="308"/>
      <c r="O131" s="308"/>
      <c r="P131" s="308"/>
      <c r="Q131" s="308"/>
      <c r="R131" s="309"/>
      <c r="S131" s="313"/>
      <c r="T131" s="314"/>
      <c r="U131" s="314"/>
      <c r="V131" s="314"/>
      <c r="W131" s="314"/>
      <c r="X131" s="318"/>
      <c r="Y131" s="318"/>
      <c r="Z131" s="318"/>
      <c r="AA131" s="318"/>
    </row>
    <row r="132" spans="1:27" ht="15" customHeight="1" x14ac:dyDescent="0.15">
      <c r="A132" s="321">
        <v>60</v>
      </c>
      <c r="B132" s="304"/>
      <c r="C132" s="306"/>
      <c r="D132" s="310"/>
      <c r="E132" s="311"/>
      <c r="F132" s="311"/>
      <c r="G132" s="312"/>
      <c r="H132" s="310" t="s">
        <v>373</v>
      </c>
      <c r="I132" s="311"/>
      <c r="J132" s="311"/>
      <c r="K132" s="311"/>
      <c r="L132" s="312"/>
      <c r="M132" s="304"/>
      <c r="N132" s="305"/>
      <c r="O132" s="305"/>
      <c r="P132" s="305"/>
      <c r="Q132" s="305"/>
      <c r="R132" s="306"/>
      <c r="S132" s="310" t="s">
        <v>373</v>
      </c>
      <c r="T132" s="311"/>
      <c r="U132" s="311"/>
      <c r="V132" s="311"/>
      <c r="W132" s="311"/>
      <c r="X132" s="318" t="s">
        <v>189</v>
      </c>
      <c r="Y132" s="318"/>
      <c r="Z132" s="318"/>
      <c r="AA132" s="318"/>
    </row>
    <row r="133" spans="1:27" ht="15" customHeight="1" x14ac:dyDescent="0.15">
      <c r="A133" s="322"/>
      <c r="B133" s="316"/>
      <c r="C133" s="317"/>
      <c r="D133" s="313"/>
      <c r="E133" s="314"/>
      <c r="F133" s="314"/>
      <c r="G133" s="315"/>
      <c r="H133" s="313"/>
      <c r="I133" s="314"/>
      <c r="J133" s="314"/>
      <c r="K133" s="314"/>
      <c r="L133" s="315"/>
      <c r="M133" s="307"/>
      <c r="N133" s="308"/>
      <c r="O133" s="308"/>
      <c r="P133" s="308"/>
      <c r="Q133" s="308"/>
      <c r="R133" s="309"/>
      <c r="S133" s="313"/>
      <c r="T133" s="314"/>
      <c r="U133" s="314"/>
      <c r="V133" s="314"/>
      <c r="W133" s="314"/>
      <c r="X133" s="318"/>
      <c r="Y133" s="318"/>
      <c r="Z133" s="318"/>
      <c r="AA133" s="318"/>
    </row>
    <row r="134" spans="1:27" ht="15" customHeight="1" x14ac:dyDescent="0.15">
      <c r="A134" s="321">
        <v>61</v>
      </c>
      <c r="B134" s="304"/>
      <c r="C134" s="306"/>
      <c r="D134" s="310"/>
      <c r="E134" s="311"/>
      <c r="F134" s="311"/>
      <c r="G134" s="312"/>
      <c r="H134" s="310" t="s">
        <v>373</v>
      </c>
      <c r="I134" s="311"/>
      <c r="J134" s="311"/>
      <c r="K134" s="311"/>
      <c r="L134" s="312"/>
      <c r="M134" s="304"/>
      <c r="N134" s="305"/>
      <c r="O134" s="305"/>
      <c r="P134" s="305"/>
      <c r="Q134" s="305"/>
      <c r="R134" s="306"/>
      <c r="S134" s="310" t="s">
        <v>373</v>
      </c>
      <c r="T134" s="311"/>
      <c r="U134" s="311"/>
      <c r="V134" s="311"/>
      <c r="W134" s="311"/>
      <c r="X134" s="318" t="s">
        <v>189</v>
      </c>
      <c r="Y134" s="318"/>
      <c r="Z134" s="318"/>
      <c r="AA134" s="318"/>
    </row>
    <row r="135" spans="1:27" ht="15" customHeight="1" x14ac:dyDescent="0.15">
      <c r="A135" s="322"/>
      <c r="B135" s="316"/>
      <c r="C135" s="317"/>
      <c r="D135" s="313"/>
      <c r="E135" s="314"/>
      <c r="F135" s="314"/>
      <c r="G135" s="315"/>
      <c r="H135" s="313"/>
      <c r="I135" s="314"/>
      <c r="J135" s="314"/>
      <c r="K135" s="314"/>
      <c r="L135" s="315"/>
      <c r="M135" s="307"/>
      <c r="N135" s="308"/>
      <c r="O135" s="308"/>
      <c r="P135" s="308"/>
      <c r="Q135" s="308"/>
      <c r="R135" s="309"/>
      <c r="S135" s="313"/>
      <c r="T135" s="314"/>
      <c r="U135" s="314"/>
      <c r="V135" s="314"/>
      <c r="W135" s="314"/>
      <c r="X135" s="318"/>
      <c r="Y135" s="318"/>
      <c r="Z135" s="318"/>
      <c r="AA135" s="318"/>
    </row>
    <row r="136" spans="1:27" ht="15" customHeight="1" x14ac:dyDescent="0.15">
      <c r="A136" s="321">
        <v>62</v>
      </c>
      <c r="B136" s="304"/>
      <c r="C136" s="306"/>
      <c r="D136" s="310"/>
      <c r="E136" s="311"/>
      <c r="F136" s="311"/>
      <c r="G136" s="312"/>
      <c r="H136" s="310" t="s">
        <v>373</v>
      </c>
      <c r="I136" s="311"/>
      <c r="J136" s="311"/>
      <c r="K136" s="311"/>
      <c r="L136" s="312"/>
      <c r="M136" s="304"/>
      <c r="N136" s="305"/>
      <c r="O136" s="305"/>
      <c r="P136" s="305"/>
      <c r="Q136" s="305"/>
      <c r="R136" s="306"/>
      <c r="S136" s="310" t="s">
        <v>373</v>
      </c>
      <c r="T136" s="311"/>
      <c r="U136" s="311"/>
      <c r="V136" s="311"/>
      <c r="W136" s="311"/>
      <c r="X136" s="318" t="s">
        <v>189</v>
      </c>
      <c r="Y136" s="318"/>
      <c r="Z136" s="318"/>
      <c r="AA136" s="318"/>
    </row>
    <row r="137" spans="1:27" ht="15" customHeight="1" x14ac:dyDescent="0.15">
      <c r="A137" s="322"/>
      <c r="B137" s="316"/>
      <c r="C137" s="317"/>
      <c r="D137" s="313"/>
      <c r="E137" s="314"/>
      <c r="F137" s="314"/>
      <c r="G137" s="315"/>
      <c r="H137" s="313"/>
      <c r="I137" s="314"/>
      <c r="J137" s="314"/>
      <c r="K137" s="314"/>
      <c r="L137" s="315"/>
      <c r="M137" s="307"/>
      <c r="N137" s="308"/>
      <c r="O137" s="308"/>
      <c r="P137" s="308"/>
      <c r="Q137" s="308"/>
      <c r="R137" s="309"/>
      <c r="S137" s="313"/>
      <c r="T137" s="314"/>
      <c r="U137" s="314"/>
      <c r="V137" s="314"/>
      <c r="W137" s="314"/>
      <c r="X137" s="318"/>
      <c r="Y137" s="318"/>
      <c r="Z137" s="318"/>
      <c r="AA137" s="318"/>
    </row>
    <row r="138" spans="1:27" ht="15" customHeight="1" x14ac:dyDescent="0.15">
      <c r="A138" s="321">
        <v>63</v>
      </c>
      <c r="B138" s="304"/>
      <c r="C138" s="306"/>
      <c r="D138" s="310"/>
      <c r="E138" s="311"/>
      <c r="F138" s="311"/>
      <c r="G138" s="312"/>
      <c r="H138" s="310" t="s">
        <v>373</v>
      </c>
      <c r="I138" s="311"/>
      <c r="J138" s="311"/>
      <c r="K138" s="311"/>
      <c r="L138" s="312"/>
      <c r="M138" s="304"/>
      <c r="N138" s="305"/>
      <c r="O138" s="305"/>
      <c r="P138" s="305"/>
      <c r="Q138" s="305"/>
      <c r="R138" s="306"/>
      <c r="S138" s="310" t="s">
        <v>373</v>
      </c>
      <c r="T138" s="311"/>
      <c r="U138" s="311"/>
      <c r="V138" s="311"/>
      <c r="W138" s="311"/>
      <c r="X138" s="318" t="s">
        <v>189</v>
      </c>
      <c r="Y138" s="318"/>
      <c r="Z138" s="318"/>
      <c r="AA138" s="318"/>
    </row>
    <row r="139" spans="1:27" ht="15" customHeight="1" x14ac:dyDescent="0.15">
      <c r="A139" s="322"/>
      <c r="B139" s="316"/>
      <c r="C139" s="317"/>
      <c r="D139" s="313"/>
      <c r="E139" s="314"/>
      <c r="F139" s="314"/>
      <c r="G139" s="315"/>
      <c r="H139" s="313"/>
      <c r="I139" s="314"/>
      <c r="J139" s="314"/>
      <c r="K139" s="314"/>
      <c r="L139" s="315"/>
      <c r="M139" s="307"/>
      <c r="N139" s="308"/>
      <c r="O139" s="308"/>
      <c r="P139" s="308"/>
      <c r="Q139" s="308"/>
      <c r="R139" s="309"/>
      <c r="S139" s="313"/>
      <c r="T139" s="314"/>
      <c r="U139" s="314"/>
      <c r="V139" s="314"/>
      <c r="W139" s="314"/>
      <c r="X139" s="318"/>
      <c r="Y139" s="318"/>
      <c r="Z139" s="318"/>
      <c r="AA139" s="318"/>
    </row>
    <row r="140" spans="1:27" ht="15" customHeight="1" x14ac:dyDescent="0.15">
      <c r="A140" s="321">
        <v>64</v>
      </c>
      <c r="B140" s="304"/>
      <c r="C140" s="306"/>
      <c r="D140" s="310"/>
      <c r="E140" s="311"/>
      <c r="F140" s="311"/>
      <c r="G140" s="312"/>
      <c r="H140" s="310" t="s">
        <v>373</v>
      </c>
      <c r="I140" s="311"/>
      <c r="J140" s="311"/>
      <c r="K140" s="311"/>
      <c r="L140" s="312"/>
      <c r="M140" s="304"/>
      <c r="N140" s="305"/>
      <c r="O140" s="305"/>
      <c r="P140" s="305"/>
      <c r="Q140" s="305"/>
      <c r="R140" s="306"/>
      <c r="S140" s="310" t="s">
        <v>373</v>
      </c>
      <c r="T140" s="311"/>
      <c r="U140" s="311"/>
      <c r="V140" s="311"/>
      <c r="W140" s="311"/>
      <c r="X140" s="318" t="s">
        <v>189</v>
      </c>
      <c r="Y140" s="318"/>
      <c r="Z140" s="318"/>
      <c r="AA140" s="318"/>
    </row>
    <row r="141" spans="1:27" ht="15" customHeight="1" x14ac:dyDescent="0.15">
      <c r="A141" s="322"/>
      <c r="B141" s="316"/>
      <c r="C141" s="317"/>
      <c r="D141" s="313"/>
      <c r="E141" s="314"/>
      <c r="F141" s="314"/>
      <c r="G141" s="315"/>
      <c r="H141" s="313"/>
      <c r="I141" s="314"/>
      <c r="J141" s="314"/>
      <c r="K141" s="314"/>
      <c r="L141" s="315"/>
      <c r="M141" s="307"/>
      <c r="N141" s="308"/>
      <c r="O141" s="308"/>
      <c r="P141" s="308"/>
      <c r="Q141" s="308"/>
      <c r="R141" s="309"/>
      <c r="S141" s="313"/>
      <c r="T141" s="314"/>
      <c r="U141" s="314"/>
      <c r="V141" s="314"/>
      <c r="W141" s="314"/>
      <c r="X141" s="318"/>
      <c r="Y141" s="318"/>
      <c r="Z141" s="318"/>
      <c r="AA141" s="318"/>
    </row>
    <row r="142" spans="1:27" ht="15" customHeight="1" x14ac:dyDescent="0.15">
      <c r="A142" s="321">
        <v>65</v>
      </c>
      <c r="B142" s="304"/>
      <c r="C142" s="306"/>
      <c r="D142" s="310"/>
      <c r="E142" s="311"/>
      <c r="F142" s="311"/>
      <c r="G142" s="312"/>
      <c r="H142" s="310" t="s">
        <v>373</v>
      </c>
      <c r="I142" s="311"/>
      <c r="J142" s="311"/>
      <c r="K142" s="311"/>
      <c r="L142" s="312"/>
      <c r="M142" s="304"/>
      <c r="N142" s="305"/>
      <c r="O142" s="305"/>
      <c r="P142" s="305"/>
      <c r="Q142" s="305"/>
      <c r="R142" s="306"/>
      <c r="S142" s="310" t="s">
        <v>373</v>
      </c>
      <c r="T142" s="311"/>
      <c r="U142" s="311"/>
      <c r="V142" s="311"/>
      <c r="W142" s="311"/>
      <c r="X142" s="318" t="s">
        <v>189</v>
      </c>
      <c r="Y142" s="318"/>
      <c r="Z142" s="318"/>
      <c r="AA142" s="318"/>
    </row>
    <row r="143" spans="1:27" ht="15" customHeight="1" x14ac:dyDescent="0.15">
      <c r="A143" s="322"/>
      <c r="B143" s="316"/>
      <c r="C143" s="317"/>
      <c r="D143" s="313"/>
      <c r="E143" s="314"/>
      <c r="F143" s="314"/>
      <c r="G143" s="315"/>
      <c r="H143" s="313"/>
      <c r="I143" s="314"/>
      <c r="J143" s="314"/>
      <c r="K143" s="314"/>
      <c r="L143" s="315"/>
      <c r="M143" s="307"/>
      <c r="N143" s="308"/>
      <c r="O143" s="308"/>
      <c r="P143" s="308"/>
      <c r="Q143" s="308"/>
      <c r="R143" s="309"/>
      <c r="S143" s="313"/>
      <c r="T143" s="314"/>
      <c r="U143" s="314"/>
      <c r="V143" s="314"/>
      <c r="W143" s="314"/>
      <c r="X143" s="318"/>
      <c r="Y143" s="318"/>
      <c r="Z143" s="318"/>
      <c r="AA143" s="318"/>
    </row>
    <row r="144" spans="1:27" ht="15" customHeight="1" x14ac:dyDescent="0.15">
      <c r="A144" s="321">
        <v>66</v>
      </c>
      <c r="B144" s="304"/>
      <c r="C144" s="306"/>
      <c r="D144" s="310"/>
      <c r="E144" s="311"/>
      <c r="F144" s="311"/>
      <c r="G144" s="312"/>
      <c r="H144" s="310" t="s">
        <v>373</v>
      </c>
      <c r="I144" s="311"/>
      <c r="J144" s="311"/>
      <c r="K144" s="311"/>
      <c r="L144" s="312"/>
      <c r="M144" s="304"/>
      <c r="N144" s="305"/>
      <c r="O144" s="305"/>
      <c r="P144" s="305"/>
      <c r="Q144" s="305"/>
      <c r="R144" s="306"/>
      <c r="S144" s="310" t="s">
        <v>373</v>
      </c>
      <c r="T144" s="311"/>
      <c r="U144" s="311"/>
      <c r="V144" s="311"/>
      <c r="W144" s="311"/>
      <c r="X144" s="318" t="s">
        <v>189</v>
      </c>
      <c r="Y144" s="318"/>
      <c r="Z144" s="318"/>
      <c r="AA144" s="318"/>
    </row>
    <row r="145" spans="1:27" ht="15" customHeight="1" x14ac:dyDescent="0.15">
      <c r="A145" s="322"/>
      <c r="B145" s="316"/>
      <c r="C145" s="317"/>
      <c r="D145" s="313"/>
      <c r="E145" s="314"/>
      <c r="F145" s="314"/>
      <c r="G145" s="315"/>
      <c r="H145" s="313"/>
      <c r="I145" s="314"/>
      <c r="J145" s="314"/>
      <c r="K145" s="314"/>
      <c r="L145" s="315"/>
      <c r="M145" s="307"/>
      <c r="N145" s="308"/>
      <c r="O145" s="308"/>
      <c r="P145" s="308"/>
      <c r="Q145" s="308"/>
      <c r="R145" s="309"/>
      <c r="S145" s="313"/>
      <c r="T145" s="314"/>
      <c r="U145" s="314"/>
      <c r="V145" s="314"/>
      <c r="W145" s="314"/>
      <c r="X145" s="318"/>
      <c r="Y145" s="318"/>
      <c r="Z145" s="318"/>
      <c r="AA145" s="318"/>
    </row>
    <row r="146" spans="1:27" ht="15" customHeight="1" x14ac:dyDescent="0.15">
      <c r="A146" s="321">
        <v>67</v>
      </c>
      <c r="B146" s="304"/>
      <c r="C146" s="306"/>
      <c r="D146" s="310"/>
      <c r="E146" s="311"/>
      <c r="F146" s="311"/>
      <c r="G146" s="312"/>
      <c r="H146" s="310" t="s">
        <v>373</v>
      </c>
      <c r="I146" s="311"/>
      <c r="J146" s="311"/>
      <c r="K146" s="311"/>
      <c r="L146" s="312"/>
      <c r="M146" s="304"/>
      <c r="N146" s="305"/>
      <c r="O146" s="305"/>
      <c r="P146" s="305"/>
      <c r="Q146" s="305"/>
      <c r="R146" s="306"/>
      <c r="S146" s="310" t="s">
        <v>373</v>
      </c>
      <c r="T146" s="311"/>
      <c r="U146" s="311"/>
      <c r="V146" s="311"/>
      <c r="W146" s="311"/>
      <c r="X146" s="318" t="s">
        <v>189</v>
      </c>
      <c r="Y146" s="318"/>
      <c r="Z146" s="318"/>
      <c r="AA146" s="318"/>
    </row>
    <row r="147" spans="1:27" ht="15" customHeight="1" x14ac:dyDescent="0.15">
      <c r="A147" s="322"/>
      <c r="B147" s="316"/>
      <c r="C147" s="317"/>
      <c r="D147" s="313"/>
      <c r="E147" s="314"/>
      <c r="F147" s="314"/>
      <c r="G147" s="315"/>
      <c r="H147" s="313"/>
      <c r="I147" s="314"/>
      <c r="J147" s="314"/>
      <c r="K147" s="314"/>
      <c r="L147" s="315"/>
      <c r="M147" s="307"/>
      <c r="N147" s="308"/>
      <c r="O147" s="308"/>
      <c r="P147" s="308"/>
      <c r="Q147" s="308"/>
      <c r="R147" s="309"/>
      <c r="S147" s="313"/>
      <c r="T147" s="314"/>
      <c r="U147" s="314"/>
      <c r="V147" s="314"/>
      <c r="W147" s="314"/>
      <c r="X147" s="318"/>
      <c r="Y147" s="318"/>
      <c r="Z147" s="318"/>
      <c r="AA147" s="318"/>
    </row>
    <row r="148" spans="1:27" ht="15" customHeight="1" x14ac:dyDescent="0.15">
      <c r="A148" s="321">
        <v>68</v>
      </c>
      <c r="B148" s="304"/>
      <c r="C148" s="306"/>
      <c r="D148" s="310"/>
      <c r="E148" s="311"/>
      <c r="F148" s="311"/>
      <c r="G148" s="312"/>
      <c r="H148" s="310" t="s">
        <v>373</v>
      </c>
      <c r="I148" s="311"/>
      <c r="J148" s="311"/>
      <c r="K148" s="311"/>
      <c r="L148" s="312"/>
      <c r="M148" s="304"/>
      <c r="N148" s="305"/>
      <c r="O148" s="305"/>
      <c r="P148" s="305"/>
      <c r="Q148" s="305"/>
      <c r="R148" s="306"/>
      <c r="S148" s="310" t="s">
        <v>373</v>
      </c>
      <c r="T148" s="311"/>
      <c r="U148" s="311"/>
      <c r="V148" s="311"/>
      <c r="W148" s="311"/>
      <c r="X148" s="318" t="s">
        <v>189</v>
      </c>
      <c r="Y148" s="318"/>
      <c r="Z148" s="318"/>
      <c r="AA148" s="318"/>
    </row>
    <row r="149" spans="1:27" ht="15" customHeight="1" x14ac:dyDescent="0.15">
      <c r="A149" s="322"/>
      <c r="B149" s="316"/>
      <c r="C149" s="317"/>
      <c r="D149" s="313"/>
      <c r="E149" s="314"/>
      <c r="F149" s="314"/>
      <c r="G149" s="315"/>
      <c r="H149" s="313"/>
      <c r="I149" s="314"/>
      <c r="J149" s="314"/>
      <c r="K149" s="314"/>
      <c r="L149" s="315"/>
      <c r="M149" s="307"/>
      <c r="N149" s="308"/>
      <c r="O149" s="308"/>
      <c r="P149" s="308"/>
      <c r="Q149" s="308"/>
      <c r="R149" s="309"/>
      <c r="S149" s="313"/>
      <c r="T149" s="314"/>
      <c r="U149" s="314"/>
      <c r="V149" s="314"/>
      <c r="W149" s="314"/>
      <c r="X149" s="318"/>
      <c r="Y149" s="318"/>
      <c r="Z149" s="318"/>
      <c r="AA149" s="318"/>
    </row>
    <row r="150" spans="1:27" ht="15" customHeight="1" x14ac:dyDescent="0.15">
      <c r="A150" s="321">
        <v>69</v>
      </c>
      <c r="B150" s="304"/>
      <c r="C150" s="306"/>
      <c r="D150" s="310"/>
      <c r="E150" s="311"/>
      <c r="F150" s="311"/>
      <c r="G150" s="312"/>
      <c r="H150" s="310" t="s">
        <v>373</v>
      </c>
      <c r="I150" s="311"/>
      <c r="J150" s="311"/>
      <c r="K150" s="311"/>
      <c r="L150" s="312"/>
      <c r="M150" s="304"/>
      <c r="N150" s="305"/>
      <c r="O150" s="305"/>
      <c r="P150" s="305"/>
      <c r="Q150" s="305"/>
      <c r="R150" s="306"/>
      <c r="S150" s="310" t="s">
        <v>373</v>
      </c>
      <c r="T150" s="311"/>
      <c r="U150" s="311"/>
      <c r="V150" s="311"/>
      <c r="W150" s="311"/>
      <c r="X150" s="318" t="s">
        <v>189</v>
      </c>
      <c r="Y150" s="318"/>
      <c r="Z150" s="318"/>
      <c r="AA150" s="318"/>
    </row>
    <row r="151" spans="1:27" ht="15" customHeight="1" x14ac:dyDescent="0.15">
      <c r="A151" s="322"/>
      <c r="B151" s="316"/>
      <c r="C151" s="317"/>
      <c r="D151" s="313"/>
      <c r="E151" s="314"/>
      <c r="F151" s="314"/>
      <c r="G151" s="315"/>
      <c r="H151" s="313"/>
      <c r="I151" s="314"/>
      <c r="J151" s="314"/>
      <c r="K151" s="314"/>
      <c r="L151" s="315"/>
      <c r="M151" s="307"/>
      <c r="N151" s="308"/>
      <c r="O151" s="308"/>
      <c r="P151" s="308"/>
      <c r="Q151" s="308"/>
      <c r="R151" s="309"/>
      <c r="S151" s="313"/>
      <c r="T151" s="314"/>
      <c r="U151" s="314"/>
      <c r="V151" s="314"/>
      <c r="W151" s="314"/>
      <c r="X151" s="318"/>
      <c r="Y151" s="318"/>
      <c r="Z151" s="318"/>
      <c r="AA151" s="318"/>
    </row>
    <row r="152" spans="1:27" ht="15" customHeight="1" x14ac:dyDescent="0.15">
      <c r="A152" s="321">
        <v>70</v>
      </c>
      <c r="B152" s="304"/>
      <c r="C152" s="306"/>
      <c r="D152" s="310"/>
      <c r="E152" s="311"/>
      <c r="F152" s="311"/>
      <c r="G152" s="312"/>
      <c r="H152" s="310" t="s">
        <v>373</v>
      </c>
      <c r="I152" s="311"/>
      <c r="J152" s="311"/>
      <c r="K152" s="311"/>
      <c r="L152" s="312"/>
      <c r="M152" s="304"/>
      <c r="N152" s="305"/>
      <c r="O152" s="305"/>
      <c r="P152" s="305"/>
      <c r="Q152" s="305"/>
      <c r="R152" s="306"/>
      <c r="S152" s="310" t="s">
        <v>373</v>
      </c>
      <c r="T152" s="311"/>
      <c r="U152" s="311"/>
      <c r="V152" s="311"/>
      <c r="W152" s="311"/>
      <c r="X152" s="318" t="s">
        <v>189</v>
      </c>
      <c r="Y152" s="318"/>
      <c r="Z152" s="318"/>
      <c r="AA152" s="318"/>
    </row>
    <row r="153" spans="1:27" ht="15" customHeight="1" x14ac:dyDescent="0.15">
      <c r="A153" s="322"/>
      <c r="B153" s="316"/>
      <c r="C153" s="317"/>
      <c r="D153" s="313"/>
      <c r="E153" s="314"/>
      <c r="F153" s="314"/>
      <c r="G153" s="315"/>
      <c r="H153" s="313"/>
      <c r="I153" s="314"/>
      <c r="J153" s="314"/>
      <c r="K153" s="314"/>
      <c r="L153" s="315"/>
      <c r="M153" s="307"/>
      <c r="N153" s="308"/>
      <c r="O153" s="308"/>
      <c r="P153" s="308"/>
      <c r="Q153" s="308"/>
      <c r="R153" s="309"/>
      <c r="S153" s="313"/>
      <c r="T153" s="314"/>
      <c r="U153" s="314"/>
      <c r="V153" s="314"/>
      <c r="W153" s="314"/>
      <c r="X153" s="318"/>
      <c r="Y153" s="318"/>
      <c r="Z153" s="318"/>
      <c r="AA153" s="318"/>
    </row>
    <row r="154" spans="1:27" ht="15" customHeight="1" x14ac:dyDescent="0.15">
      <c r="A154" s="321">
        <v>71</v>
      </c>
      <c r="B154" s="304"/>
      <c r="C154" s="306"/>
      <c r="D154" s="310"/>
      <c r="E154" s="311"/>
      <c r="F154" s="311"/>
      <c r="G154" s="312"/>
      <c r="H154" s="310" t="s">
        <v>373</v>
      </c>
      <c r="I154" s="311"/>
      <c r="J154" s="311"/>
      <c r="K154" s="311"/>
      <c r="L154" s="312"/>
      <c r="M154" s="304"/>
      <c r="N154" s="305"/>
      <c r="O154" s="305"/>
      <c r="P154" s="305"/>
      <c r="Q154" s="305"/>
      <c r="R154" s="306"/>
      <c r="S154" s="310" t="s">
        <v>373</v>
      </c>
      <c r="T154" s="311"/>
      <c r="U154" s="311"/>
      <c r="V154" s="311"/>
      <c r="W154" s="311"/>
      <c r="X154" s="318" t="s">
        <v>189</v>
      </c>
      <c r="Y154" s="318"/>
      <c r="Z154" s="318"/>
      <c r="AA154" s="318"/>
    </row>
    <row r="155" spans="1:27" ht="15" customHeight="1" x14ac:dyDescent="0.15">
      <c r="A155" s="322"/>
      <c r="B155" s="316"/>
      <c r="C155" s="317"/>
      <c r="D155" s="313"/>
      <c r="E155" s="314"/>
      <c r="F155" s="314"/>
      <c r="G155" s="315"/>
      <c r="H155" s="313"/>
      <c r="I155" s="314"/>
      <c r="J155" s="314"/>
      <c r="K155" s="314"/>
      <c r="L155" s="315"/>
      <c r="M155" s="307"/>
      <c r="N155" s="308"/>
      <c r="O155" s="308"/>
      <c r="P155" s="308"/>
      <c r="Q155" s="308"/>
      <c r="R155" s="309"/>
      <c r="S155" s="313"/>
      <c r="T155" s="314"/>
      <c r="U155" s="314"/>
      <c r="V155" s="314"/>
      <c r="W155" s="314"/>
      <c r="X155" s="318"/>
      <c r="Y155" s="318"/>
      <c r="Z155" s="318"/>
      <c r="AA155" s="318"/>
    </row>
    <row r="156" spans="1:27" ht="15" customHeight="1" x14ac:dyDescent="0.15">
      <c r="A156" s="321">
        <v>72</v>
      </c>
      <c r="B156" s="304"/>
      <c r="C156" s="306"/>
      <c r="D156" s="310"/>
      <c r="E156" s="311"/>
      <c r="F156" s="311"/>
      <c r="G156" s="312"/>
      <c r="H156" s="310" t="s">
        <v>373</v>
      </c>
      <c r="I156" s="311"/>
      <c r="J156" s="311"/>
      <c r="K156" s="311"/>
      <c r="L156" s="312"/>
      <c r="M156" s="304"/>
      <c r="N156" s="305"/>
      <c r="O156" s="305"/>
      <c r="P156" s="305"/>
      <c r="Q156" s="305"/>
      <c r="R156" s="306"/>
      <c r="S156" s="310" t="s">
        <v>373</v>
      </c>
      <c r="T156" s="311"/>
      <c r="U156" s="311"/>
      <c r="V156" s="311"/>
      <c r="W156" s="311"/>
      <c r="X156" s="318" t="s">
        <v>189</v>
      </c>
      <c r="Y156" s="318"/>
      <c r="Z156" s="318"/>
      <c r="AA156" s="318"/>
    </row>
    <row r="157" spans="1:27" ht="15" customHeight="1" x14ac:dyDescent="0.15">
      <c r="A157" s="322"/>
      <c r="B157" s="316"/>
      <c r="C157" s="317"/>
      <c r="D157" s="313"/>
      <c r="E157" s="314"/>
      <c r="F157" s="314"/>
      <c r="G157" s="315"/>
      <c r="H157" s="313"/>
      <c r="I157" s="314"/>
      <c r="J157" s="314"/>
      <c r="K157" s="314"/>
      <c r="L157" s="315"/>
      <c r="M157" s="307"/>
      <c r="N157" s="308"/>
      <c r="O157" s="308"/>
      <c r="P157" s="308"/>
      <c r="Q157" s="308"/>
      <c r="R157" s="309"/>
      <c r="S157" s="313"/>
      <c r="T157" s="314"/>
      <c r="U157" s="314"/>
      <c r="V157" s="314"/>
      <c r="W157" s="314"/>
      <c r="X157" s="318"/>
      <c r="Y157" s="318"/>
      <c r="Z157" s="318"/>
      <c r="AA157" s="318"/>
    </row>
    <row r="158" spans="1:27" ht="15" customHeight="1" x14ac:dyDescent="0.15">
      <c r="A158" s="321">
        <v>73</v>
      </c>
      <c r="B158" s="304"/>
      <c r="C158" s="306"/>
      <c r="D158" s="310"/>
      <c r="E158" s="311"/>
      <c r="F158" s="311"/>
      <c r="G158" s="312"/>
      <c r="H158" s="310" t="s">
        <v>373</v>
      </c>
      <c r="I158" s="311"/>
      <c r="J158" s="311"/>
      <c r="K158" s="311"/>
      <c r="L158" s="312"/>
      <c r="M158" s="304"/>
      <c r="N158" s="305"/>
      <c r="O158" s="305"/>
      <c r="P158" s="305"/>
      <c r="Q158" s="305"/>
      <c r="R158" s="306"/>
      <c r="S158" s="310" t="s">
        <v>373</v>
      </c>
      <c r="T158" s="311"/>
      <c r="U158" s="311"/>
      <c r="V158" s="311"/>
      <c r="W158" s="311"/>
      <c r="X158" s="318" t="s">
        <v>189</v>
      </c>
      <c r="Y158" s="318"/>
      <c r="Z158" s="318"/>
      <c r="AA158" s="318"/>
    </row>
    <row r="159" spans="1:27" ht="15" customHeight="1" x14ac:dyDescent="0.15">
      <c r="A159" s="322"/>
      <c r="B159" s="316"/>
      <c r="C159" s="317"/>
      <c r="D159" s="313"/>
      <c r="E159" s="314"/>
      <c r="F159" s="314"/>
      <c r="G159" s="315"/>
      <c r="H159" s="313"/>
      <c r="I159" s="314"/>
      <c r="J159" s="314"/>
      <c r="K159" s="314"/>
      <c r="L159" s="315"/>
      <c r="M159" s="307"/>
      <c r="N159" s="308"/>
      <c r="O159" s="308"/>
      <c r="P159" s="308"/>
      <c r="Q159" s="308"/>
      <c r="R159" s="309"/>
      <c r="S159" s="313"/>
      <c r="T159" s="314"/>
      <c r="U159" s="314"/>
      <c r="V159" s="314"/>
      <c r="W159" s="314"/>
      <c r="X159" s="318"/>
      <c r="Y159" s="318"/>
      <c r="Z159" s="318"/>
      <c r="AA159" s="318"/>
    </row>
    <row r="160" spans="1:27" ht="15" customHeight="1" x14ac:dyDescent="0.15">
      <c r="A160" s="321">
        <v>74</v>
      </c>
      <c r="B160" s="304"/>
      <c r="C160" s="306"/>
      <c r="D160" s="310"/>
      <c r="E160" s="311"/>
      <c r="F160" s="311"/>
      <c r="G160" s="312"/>
      <c r="H160" s="310" t="s">
        <v>373</v>
      </c>
      <c r="I160" s="311"/>
      <c r="J160" s="311"/>
      <c r="K160" s="311"/>
      <c r="L160" s="312"/>
      <c r="M160" s="304"/>
      <c r="N160" s="305"/>
      <c r="O160" s="305"/>
      <c r="P160" s="305"/>
      <c r="Q160" s="305"/>
      <c r="R160" s="306"/>
      <c r="S160" s="310" t="s">
        <v>373</v>
      </c>
      <c r="T160" s="311"/>
      <c r="U160" s="311"/>
      <c r="V160" s="311"/>
      <c r="W160" s="311"/>
      <c r="X160" s="318" t="s">
        <v>189</v>
      </c>
      <c r="Y160" s="318"/>
      <c r="Z160" s="318"/>
      <c r="AA160" s="318"/>
    </row>
    <row r="161" spans="1:27" ht="15" customHeight="1" x14ac:dyDescent="0.15">
      <c r="A161" s="322"/>
      <c r="B161" s="316"/>
      <c r="C161" s="317"/>
      <c r="D161" s="313"/>
      <c r="E161" s="314"/>
      <c r="F161" s="314"/>
      <c r="G161" s="315"/>
      <c r="H161" s="313"/>
      <c r="I161" s="314"/>
      <c r="J161" s="314"/>
      <c r="K161" s="314"/>
      <c r="L161" s="315"/>
      <c r="M161" s="307"/>
      <c r="N161" s="308"/>
      <c r="O161" s="308"/>
      <c r="P161" s="308"/>
      <c r="Q161" s="308"/>
      <c r="R161" s="309"/>
      <c r="S161" s="313"/>
      <c r="T161" s="314"/>
      <c r="U161" s="314"/>
      <c r="V161" s="314"/>
      <c r="W161" s="314"/>
      <c r="X161" s="318"/>
      <c r="Y161" s="318"/>
      <c r="Z161" s="318"/>
      <c r="AA161" s="318"/>
    </row>
    <row r="162" spans="1:27" ht="15" customHeight="1" x14ac:dyDescent="0.15">
      <c r="A162" s="321">
        <v>75</v>
      </c>
      <c r="B162" s="304"/>
      <c r="C162" s="306"/>
      <c r="D162" s="310"/>
      <c r="E162" s="311"/>
      <c r="F162" s="311"/>
      <c r="G162" s="312"/>
      <c r="H162" s="310" t="s">
        <v>373</v>
      </c>
      <c r="I162" s="311"/>
      <c r="J162" s="311"/>
      <c r="K162" s="311"/>
      <c r="L162" s="312"/>
      <c r="M162" s="304"/>
      <c r="N162" s="305"/>
      <c r="O162" s="305"/>
      <c r="P162" s="305"/>
      <c r="Q162" s="305"/>
      <c r="R162" s="306"/>
      <c r="S162" s="310" t="s">
        <v>373</v>
      </c>
      <c r="T162" s="311"/>
      <c r="U162" s="311"/>
      <c r="V162" s="311"/>
      <c r="W162" s="311"/>
      <c r="X162" s="318" t="s">
        <v>189</v>
      </c>
      <c r="Y162" s="318"/>
      <c r="Z162" s="318"/>
      <c r="AA162" s="318"/>
    </row>
    <row r="163" spans="1:27" ht="15" customHeight="1" x14ac:dyDescent="0.15">
      <c r="A163" s="322"/>
      <c r="B163" s="316"/>
      <c r="C163" s="317"/>
      <c r="D163" s="313"/>
      <c r="E163" s="314"/>
      <c r="F163" s="314"/>
      <c r="G163" s="315"/>
      <c r="H163" s="313"/>
      <c r="I163" s="314"/>
      <c r="J163" s="314"/>
      <c r="K163" s="314"/>
      <c r="L163" s="315"/>
      <c r="M163" s="307"/>
      <c r="N163" s="308"/>
      <c r="O163" s="308"/>
      <c r="P163" s="308"/>
      <c r="Q163" s="308"/>
      <c r="R163" s="309"/>
      <c r="S163" s="313"/>
      <c r="T163" s="314"/>
      <c r="U163" s="314"/>
      <c r="V163" s="314"/>
      <c r="W163" s="314"/>
      <c r="X163" s="318"/>
      <c r="Y163" s="318"/>
      <c r="Z163" s="318"/>
      <c r="AA163" s="318"/>
    </row>
    <row r="164" spans="1:27" ht="15" customHeight="1" x14ac:dyDescent="0.15">
      <c r="A164" s="321">
        <v>76</v>
      </c>
      <c r="B164" s="304"/>
      <c r="C164" s="306"/>
      <c r="D164" s="310"/>
      <c r="E164" s="311"/>
      <c r="F164" s="311"/>
      <c r="G164" s="312"/>
      <c r="H164" s="310" t="s">
        <v>373</v>
      </c>
      <c r="I164" s="311"/>
      <c r="J164" s="311"/>
      <c r="K164" s="311"/>
      <c r="L164" s="312"/>
      <c r="M164" s="304"/>
      <c r="N164" s="305"/>
      <c r="O164" s="305"/>
      <c r="P164" s="305"/>
      <c r="Q164" s="305"/>
      <c r="R164" s="306"/>
      <c r="S164" s="310" t="s">
        <v>373</v>
      </c>
      <c r="T164" s="311"/>
      <c r="U164" s="311"/>
      <c r="V164" s="311"/>
      <c r="W164" s="311"/>
      <c r="X164" s="318" t="s">
        <v>189</v>
      </c>
      <c r="Y164" s="318"/>
      <c r="Z164" s="318"/>
      <c r="AA164" s="318"/>
    </row>
    <row r="165" spans="1:27" ht="15" customHeight="1" x14ac:dyDescent="0.15">
      <c r="A165" s="322"/>
      <c r="B165" s="316"/>
      <c r="C165" s="317"/>
      <c r="D165" s="313"/>
      <c r="E165" s="314"/>
      <c r="F165" s="314"/>
      <c r="G165" s="315"/>
      <c r="H165" s="313"/>
      <c r="I165" s="314"/>
      <c r="J165" s="314"/>
      <c r="K165" s="314"/>
      <c r="L165" s="315"/>
      <c r="M165" s="307"/>
      <c r="N165" s="308"/>
      <c r="O165" s="308"/>
      <c r="P165" s="308"/>
      <c r="Q165" s="308"/>
      <c r="R165" s="309"/>
      <c r="S165" s="313"/>
      <c r="T165" s="314"/>
      <c r="U165" s="314"/>
      <c r="V165" s="314"/>
      <c r="W165" s="314"/>
      <c r="X165" s="318"/>
      <c r="Y165" s="318"/>
      <c r="Z165" s="318"/>
      <c r="AA165" s="318"/>
    </row>
    <row r="166" spans="1:27" ht="15" customHeight="1" x14ac:dyDescent="0.15">
      <c r="A166" s="321">
        <v>77</v>
      </c>
      <c r="B166" s="304"/>
      <c r="C166" s="306"/>
      <c r="D166" s="310"/>
      <c r="E166" s="311"/>
      <c r="F166" s="311"/>
      <c r="G166" s="312"/>
      <c r="H166" s="310" t="s">
        <v>373</v>
      </c>
      <c r="I166" s="311"/>
      <c r="J166" s="311"/>
      <c r="K166" s="311"/>
      <c r="L166" s="312"/>
      <c r="M166" s="304"/>
      <c r="N166" s="305"/>
      <c r="O166" s="305"/>
      <c r="P166" s="305"/>
      <c r="Q166" s="305"/>
      <c r="R166" s="306"/>
      <c r="S166" s="310" t="s">
        <v>373</v>
      </c>
      <c r="T166" s="311"/>
      <c r="U166" s="311"/>
      <c r="V166" s="311"/>
      <c r="W166" s="311"/>
      <c r="X166" s="318" t="s">
        <v>189</v>
      </c>
      <c r="Y166" s="318"/>
      <c r="Z166" s="318"/>
      <c r="AA166" s="318"/>
    </row>
    <row r="167" spans="1:27" ht="15" customHeight="1" x14ac:dyDescent="0.15">
      <c r="A167" s="322"/>
      <c r="B167" s="316"/>
      <c r="C167" s="317"/>
      <c r="D167" s="313"/>
      <c r="E167" s="314"/>
      <c r="F167" s="314"/>
      <c r="G167" s="315"/>
      <c r="H167" s="313"/>
      <c r="I167" s="314"/>
      <c r="J167" s="314"/>
      <c r="K167" s="314"/>
      <c r="L167" s="315"/>
      <c r="M167" s="307"/>
      <c r="N167" s="308"/>
      <c r="O167" s="308"/>
      <c r="P167" s="308"/>
      <c r="Q167" s="308"/>
      <c r="R167" s="309"/>
      <c r="S167" s="313"/>
      <c r="T167" s="314"/>
      <c r="U167" s="314"/>
      <c r="V167" s="314"/>
      <c r="W167" s="314"/>
      <c r="X167" s="318"/>
      <c r="Y167" s="318"/>
      <c r="Z167" s="318"/>
      <c r="AA167" s="318"/>
    </row>
    <row r="168" spans="1:27" ht="15" customHeight="1" x14ac:dyDescent="0.15">
      <c r="A168" s="321">
        <v>78</v>
      </c>
      <c r="B168" s="304"/>
      <c r="C168" s="306"/>
      <c r="D168" s="310"/>
      <c r="E168" s="311"/>
      <c r="F168" s="311"/>
      <c r="G168" s="312"/>
      <c r="H168" s="310" t="s">
        <v>373</v>
      </c>
      <c r="I168" s="311"/>
      <c r="J168" s="311"/>
      <c r="K168" s="311"/>
      <c r="L168" s="312"/>
      <c r="M168" s="304"/>
      <c r="N168" s="305"/>
      <c r="O168" s="305"/>
      <c r="P168" s="305"/>
      <c r="Q168" s="305"/>
      <c r="R168" s="306"/>
      <c r="S168" s="310" t="s">
        <v>373</v>
      </c>
      <c r="T168" s="311"/>
      <c r="U168" s="311"/>
      <c r="V168" s="311"/>
      <c r="W168" s="311"/>
      <c r="X168" s="318" t="s">
        <v>189</v>
      </c>
      <c r="Y168" s="318"/>
      <c r="Z168" s="318"/>
      <c r="AA168" s="318"/>
    </row>
    <row r="169" spans="1:27" ht="15" customHeight="1" x14ac:dyDescent="0.15">
      <c r="A169" s="322"/>
      <c r="B169" s="316"/>
      <c r="C169" s="317"/>
      <c r="D169" s="313"/>
      <c r="E169" s="314"/>
      <c r="F169" s="314"/>
      <c r="G169" s="315"/>
      <c r="H169" s="313"/>
      <c r="I169" s="314"/>
      <c r="J169" s="314"/>
      <c r="K169" s="314"/>
      <c r="L169" s="315"/>
      <c r="M169" s="307"/>
      <c r="N169" s="308"/>
      <c r="O169" s="308"/>
      <c r="P169" s="308"/>
      <c r="Q169" s="308"/>
      <c r="R169" s="309"/>
      <c r="S169" s="313"/>
      <c r="T169" s="314"/>
      <c r="U169" s="314"/>
      <c r="V169" s="314"/>
      <c r="W169" s="314"/>
      <c r="X169" s="318"/>
      <c r="Y169" s="318"/>
      <c r="Z169" s="318"/>
      <c r="AA169" s="318"/>
    </row>
    <row r="170" spans="1:27" ht="15" customHeight="1" x14ac:dyDescent="0.15">
      <c r="A170" s="321">
        <v>79</v>
      </c>
      <c r="B170" s="304"/>
      <c r="C170" s="306"/>
      <c r="D170" s="310"/>
      <c r="E170" s="311"/>
      <c r="F170" s="311"/>
      <c r="G170" s="312"/>
      <c r="H170" s="310" t="s">
        <v>373</v>
      </c>
      <c r="I170" s="311"/>
      <c r="J170" s="311"/>
      <c r="K170" s="311"/>
      <c r="L170" s="312"/>
      <c r="M170" s="304"/>
      <c r="N170" s="305"/>
      <c r="O170" s="305"/>
      <c r="P170" s="305"/>
      <c r="Q170" s="305"/>
      <c r="R170" s="306"/>
      <c r="S170" s="310" t="s">
        <v>373</v>
      </c>
      <c r="T170" s="311"/>
      <c r="U170" s="311"/>
      <c r="V170" s="311"/>
      <c r="W170" s="311"/>
      <c r="X170" s="318" t="s">
        <v>189</v>
      </c>
      <c r="Y170" s="318"/>
      <c r="Z170" s="318"/>
      <c r="AA170" s="318"/>
    </row>
    <row r="171" spans="1:27" ht="15" customHeight="1" x14ac:dyDescent="0.15">
      <c r="A171" s="322"/>
      <c r="B171" s="316"/>
      <c r="C171" s="317"/>
      <c r="D171" s="313"/>
      <c r="E171" s="314"/>
      <c r="F171" s="314"/>
      <c r="G171" s="315"/>
      <c r="H171" s="313"/>
      <c r="I171" s="314"/>
      <c r="J171" s="314"/>
      <c r="K171" s="314"/>
      <c r="L171" s="315"/>
      <c r="M171" s="307"/>
      <c r="N171" s="308"/>
      <c r="O171" s="308"/>
      <c r="P171" s="308"/>
      <c r="Q171" s="308"/>
      <c r="R171" s="309"/>
      <c r="S171" s="313"/>
      <c r="T171" s="314"/>
      <c r="U171" s="314"/>
      <c r="V171" s="314"/>
      <c r="W171" s="314"/>
      <c r="X171" s="318"/>
      <c r="Y171" s="318"/>
      <c r="Z171" s="318"/>
      <c r="AA171" s="318"/>
    </row>
    <row r="172" spans="1:27" ht="15" customHeight="1" x14ac:dyDescent="0.15">
      <c r="A172" s="321">
        <v>80</v>
      </c>
      <c r="B172" s="304"/>
      <c r="C172" s="306"/>
      <c r="D172" s="310"/>
      <c r="E172" s="311"/>
      <c r="F172" s="311"/>
      <c r="G172" s="312"/>
      <c r="H172" s="310" t="s">
        <v>373</v>
      </c>
      <c r="I172" s="311"/>
      <c r="J172" s="311"/>
      <c r="K172" s="311"/>
      <c r="L172" s="312"/>
      <c r="M172" s="304"/>
      <c r="N172" s="305"/>
      <c r="O172" s="305"/>
      <c r="P172" s="305"/>
      <c r="Q172" s="305"/>
      <c r="R172" s="306"/>
      <c r="S172" s="310" t="s">
        <v>373</v>
      </c>
      <c r="T172" s="311"/>
      <c r="U172" s="311"/>
      <c r="V172" s="311"/>
      <c r="W172" s="311"/>
      <c r="X172" s="318" t="s">
        <v>189</v>
      </c>
      <c r="Y172" s="318"/>
      <c r="Z172" s="318"/>
      <c r="AA172" s="318"/>
    </row>
    <row r="173" spans="1:27" ht="15" customHeight="1" x14ac:dyDescent="0.15">
      <c r="A173" s="322"/>
      <c r="B173" s="316"/>
      <c r="C173" s="317"/>
      <c r="D173" s="313"/>
      <c r="E173" s="314"/>
      <c r="F173" s="314"/>
      <c r="G173" s="315"/>
      <c r="H173" s="313"/>
      <c r="I173" s="314"/>
      <c r="J173" s="314"/>
      <c r="K173" s="314"/>
      <c r="L173" s="315"/>
      <c r="M173" s="307"/>
      <c r="N173" s="308"/>
      <c r="O173" s="308"/>
      <c r="P173" s="308"/>
      <c r="Q173" s="308"/>
      <c r="R173" s="309"/>
      <c r="S173" s="313"/>
      <c r="T173" s="314"/>
      <c r="U173" s="314"/>
      <c r="V173" s="314"/>
      <c r="W173" s="314"/>
      <c r="X173" s="318"/>
      <c r="Y173" s="318"/>
      <c r="Z173" s="318"/>
      <c r="AA173" s="318"/>
    </row>
    <row r="174" spans="1:27" ht="15" customHeight="1" x14ac:dyDescent="0.15">
      <c r="A174" s="321">
        <v>81</v>
      </c>
      <c r="B174" s="304"/>
      <c r="C174" s="306"/>
      <c r="D174" s="310"/>
      <c r="E174" s="311"/>
      <c r="F174" s="311"/>
      <c r="G174" s="312"/>
      <c r="H174" s="310" t="s">
        <v>373</v>
      </c>
      <c r="I174" s="311"/>
      <c r="J174" s="311"/>
      <c r="K174" s="311"/>
      <c r="L174" s="312"/>
      <c r="M174" s="304"/>
      <c r="N174" s="305"/>
      <c r="O174" s="305"/>
      <c r="P174" s="305"/>
      <c r="Q174" s="305"/>
      <c r="R174" s="306"/>
      <c r="S174" s="310" t="s">
        <v>373</v>
      </c>
      <c r="T174" s="311"/>
      <c r="U174" s="311"/>
      <c r="V174" s="311"/>
      <c r="W174" s="311"/>
      <c r="X174" s="318" t="s">
        <v>189</v>
      </c>
      <c r="Y174" s="318"/>
      <c r="Z174" s="318"/>
      <c r="AA174" s="318"/>
    </row>
    <row r="175" spans="1:27" ht="15" customHeight="1" x14ac:dyDescent="0.15">
      <c r="A175" s="322"/>
      <c r="B175" s="316"/>
      <c r="C175" s="317"/>
      <c r="D175" s="313"/>
      <c r="E175" s="314"/>
      <c r="F175" s="314"/>
      <c r="G175" s="315"/>
      <c r="H175" s="313"/>
      <c r="I175" s="314"/>
      <c r="J175" s="314"/>
      <c r="K175" s="314"/>
      <c r="L175" s="315"/>
      <c r="M175" s="307"/>
      <c r="N175" s="308"/>
      <c r="O175" s="308"/>
      <c r="P175" s="308"/>
      <c r="Q175" s="308"/>
      <c r="R175" s="309"/>
      <c r="S175" s="313"/>
      <c r="T175" s="314"/>
      <c r="U175" s="314"/>
      <c r="V175" s="314"/>
      <c r="W175" s="314"/>
      <c r="X175" s="318"/>
      <c r="Y175" s="318"/>
      <c r="Z175" s="318"/>
      <c r="AA175" s="318"/>
    </row>
    <row r="176" spans="1:27" ht="15" customHeight="1" x14ac:dyDescent="0.15">
      <c r="A176" s="321">
        <v>82</v>
      </c>
      <c r="B176" s="304"/>
      <c r="C176" s="306"/>
      <c r="D176" s="310"/>
      <c r="E176" s="311"/>
      <c r="F176" s="311"/>
      <c r="G176" s="312"/>
      <c r="H176" s="310" t="s">
        <v>373</v>
      </c>
      <c r="I176" s="311"/>
      <c r="J176" s="311"/>
      <c r="K176" s="311"/>
      <c r="L176" s="312"/>
      <c r="M176" s="304"/>
      <c r="N176" s="305"/>
      <c r="O176" s="305"/>
      <c r="P176" s="305"/>
      <c r="Q176" s="305"/>
      <c r="R176" s="306"/>
      <c r="S176" s="310" t="s">
        <v>373</v>
      </c>
      <c r="T176" s="311"/>
      <c r="U176" s="311"/>
      <c r="V176" s="311"/>
      <c r="W176" s="311"/>
      <c r="X176" s="318" t="s">
        <v>189</v>
      </c>
      <c r="Y176" s="318"/>
      <c r="Z176" s="318"/>
      <c r="AA176" s="318"/>
    </row>
    <row r="177" spans="1:27" ht="15" customHeight="1" x14ac:dyDescent="0.15">
      <c r="A177" s="322"/>
      <c r="B177" s="316"/>
      <c r="C177" s="317"/>
      <c r="D177" s="313"/>
      <c r="E177" s="314"/>
      <c r="F177" s="314"/>
      <c r="G177" s="315"/>
      <c r="H177" s="313"/>
      <c r="I177" s="314"/>
      <c r="J177" s="314"/>
      <c r="K177" s="314"/>
      <c r="L177" s="315"/>
      <c r="M177" s="307"/>
      <c r="N177" s="308"/>
      <c r="O177" s="308"/>
      <c r="P177" s="308"/>
      <c r="Q177" s="308"/>
      <c r="R177" s="309"/>
      <c r="S177" s="313"/>
      <c r="T177" s="314"/>
      <c r="U177" s="314"/>
      <c r="V177" s="314"/>
      <c r="W177" s="314"/>
      <c r="X177" s="318"/>
      <c r="Y177" s="318"/>
      <c r="Z177" s="318"/>
      <c r="AA177" s="318"/>
    </row>
    <row r="178" spans="1:27" ht="15" customHeight="1" x14ac:dyDescent="0.15">
      <c r="A178" s="321">
        <v>83</v>
      </c>
      <c r="B178" s="304"/>
      <c r="C178" s="306"/>
      <c r="D178" s="310"/>
      <c r="E178" s="311"/>
      <c r="F178" s="311"/>
      <c r="G178" s="312"/>
      <c r="H178" s="310" t="s">
        <v>373</v>
      </c>
      <c r="I178" s="311"/>
      <c r="J178" s="311"/>
      <c r="K178" s="311"/>
      <c r="L178" s="312"/>
      <c r="M178" s="304"/>
      <c r="N178" s="305"/>
      <c r="O178" s="305"/>
      <c r="P178" s="305"/>
      <c r="Q178" s="305"/>
      <c r="R178" s="306"/>
      <c r="S178" s="310" t="s">
        <v>373</v>
      </c>
      <c r="T178" s="311"/>
      <c r="U178" s="311"/>
      <c r="V178" s="311"/>
      <c r="W178" s="311"/>
      <c r="X178" s="318" t="s">
        <v>189</v>
      </c>
      <c r="Y178" s="318"/>
      <c r="Z178" s="318"/>
      <c r="AA178" s="318"/>
    </row>
    <row r="179" spans="1:27" ht="15" customHeight="1" x14ac:dyDescent="0.15">
      <c r="A179" s="322"/>
      <c r="B179" s="316"/>
      <c r="C179" s="317"/>
      <c r="D179" s="313"/>
      <c r="E179" s="314"/>
      <c r="F179" s="314"/>
      <c r="G179" s="315"/>
      <c r="H179" s="313"/>
      <c r="I179" s="314"/>
      <c r="J179" s="314"/>
      <c r="K179" s="314"/>
      <c r="L179" s="315"/>
      <c r="M179" s="307"/>
      <c r="N179" s="308"/>
      <c r="O179" s="308"/>
      <c r="P179" s="308"/>
      <c r="Q179" s="308"/>
      <c r="R179" s="309"/>
      <c r="S179" s="313"/>
      <c r="T179" s="314"/>
      <c r="U179" s="314"/>
      <c r="V179" s="314"/>
      <c r="W179" s="314"/>
      <c r="X179" s="318"/>
      <c r="Y179" s="318"/>
      <c r="Z179" s="318"/>
      <c r="AA179" s="318"/>
    </row>
    <row r="180" spans="1:27" ht="15" customHeight="1" x14ac:dyDescent="0.15">
      <c r="A180" s="321">
        <v>84</v>
      </c>
      <c r="B180" s="304"/>
      <c r="C180" s="306"/>
      <c r="D180" s="310"/>
      <c r="E180" s="311"/>
      <c r="F180" s="311"/>
      <c r="G180" s="312"/>
      <c r="H180" s="310" t="s">
        <v>373</v>
      </c>
      <c r="I180" s="311"/>
      <c r="J180" s="311"/>
      <c r="K180" s="311"/>
      <c r="L180" s="312"/>
      <c r="M180" s="304"/>
      <c r="N180" s="305"/>
      <c r="O180" s="305"/>
      <c r="P180" s="305"/>
      <c r="Q180" s="305"/>
      <c r="R180" s="306"/>
      <c r="S180" s="310" t="s">
        <v>373</v>
      </c>
      <c r="T180" s="311"/>
      <c r="U180" s="311"/>
      <c r="V180" s="311"/>
      <c r="W180" s="311"/>
      <c r="X180" s="318" t="s">
        <v>189</v>
      </c>
      <c r="Y180" s="318"/>
      <c r="Z180" s="318"/>
      <c r="AA180" s="318"/>
    </row>
    <row r="181" spans="1:27" ht="15" customHeight="1" x14ac:dyDescent="0.15">
      <c r="A181" s="322"/>
      <c r="B181" s="316"/>
      <c r="C181" s="317"/>
      <c r="D181" s="313"/>
      <c r="E181" s="314"/>
      <c r="F181" s="314"/>
      <c r="G181" s="315"/>
      <c r="H181" s="313"/>
      <c r="I181" s="314"/>
      <c r="J181" s="314"/>
      <c r="K181" s="314"/>
      <c r="L181" s="315"/>
      <c r="M181" s="307"/>
      <c r="N181" s="308"/>
      <c r="O181" s="308"/>
      <c r="P181" s="308"/>
      <c r="Q181" s="308"/>
      <c r="R181" s="309"/>
      <c r="S181" s="313"/>
      <c r="T181" s="314"/>
      <c r="U181" s="314"/>
      <c r="V181" s="314"/>
      <c r="W181" s="314"/>
      <c r="X181" s="318"/>
      <c r="Y181" s="318"/>
      <c r="Z181" s="318"/>
      <c r="AA181" s="318"/>
    </row>
    <row r="182" spans="1:27" ht="15" customHeight="1" x14ac:dyDescent="0.15">
      <c r="A182" s="321">
        <v>85</v>
      </c>
      <c r="B182" s="304"/>
      <c r="C182" s="306"/>
      <c r="D182" s="310"/>
      <c r="E182" s="311"/>
      <c r="F182" s="311"/>
      <c r="G182" s="312"/>
      <c r="H182" s="310" t="s">
        <v>373</v>
      </c>
      <c r="I182" s="311"/>
      <c r="J182" s="311"/>
      <c r="K182" s="311"/>
      <c r="L182" s="312"/>
      <c r="M182" s="304"/>
      <c r="N182" s="305"/>
      <c r="O182" s="305"/>
      <c r="P182" s="305"/>
      <c r="Q182" s="305"/>
      <c r="R182" s="306"/>
      <c r="S182" s="310" t="s">
        <v>373</v>
      </c>
      <c r="T182" s="311"/>
      <c r="U182" s="311"/>
      <c r="V182" s="311"/>
      <c r="W182" s="311"/>
      <c r="X182" s="318" t="s">
        <v>189</v>
      </c>
      <c r="Y182" s="318"/>
      <c r="Z182" s="318"/>
      <c r="AA182" s="318"/>
    </row>
    <row r="183" spans="1:27" ht="15" customHeight="1" x14ac:dyDescent="0.15">
      <c r="A183" s="322"/>
      <c r="B183" s="316"/>
      <c r="C183" s="317"/>
      <c r="D183" s="313"/>
      <c r="E183" s="314"/>
      <c r="F183" s="314"/>
      <c r="G183" s="315"/>
      <c r="H183" s="313"/>
      <c r="I183" s="314"/>
      <c r="J183" s="314"/>
      <c r="K183" s="314"/>
      <c r="L183" s="315"/>
      <c r="M183" s="307"/>
      <c r="N183" s="308"/>
      <c r="O183" s="308"/>
      <c r="P183" s="308"/>
      <c r="Q183" s="308"/>
      <c r="R183" s="309"/>
      <c r="S183" s="313"/>
      <c r="T183" s="314"/>
      <c r="U183" s="314"/>
      <c r="V183" s="314"/>
      <c r="W183" s="314"/>
      <c r="X183" s="318"/>
      <c r="Y183" s="318"/>
      <c r="Z183" s="318"/>
      <c r="AA183" s="318"/>
    </row>
    <row r="184" spans="1:27" ht="15" customHeight="1" x14ac:dyDescent="0.15">
      <c r="A184" s="321">
        <v>86</v>
      </c>
      <c r="B184" s="304"/>
      <c r="C184" s="306"/>
      <c r="D184" s="310"/>
      <c r="E184" s="311"/>
      <c r="F184" s="311"/>
      <c r="G184" s="312"/>
      <c r="H184" s="310" t="s">
        <v>373</v>
      </c>
      <c r="I184" s="311"/>
      <c r="J184" s="311"/>
      <c r="K184" s="311"/>
      <c r="L184" s="312"/>
      <c r="M184" s="304"/>
      <c r="N184" s="305"/>
      <c r="O184" s="305"/>
      <c r="P184" s="305"/>
      <c r="Q184" s="305"/>
      <c r="R184" s="306"/>
      <c r="S184" s="310" t="s">
        <v>373</v>
      </c>
      <c r="T184" s="311"/>
      <c r="U184" s="311"/>
      <c r="V184" s="311"/>
      <c r="W184" s="311"/>
      <c r="X184" s="318" t="s">
        <v>189</v>
      </c>
      <c r="Y184" s="318"/>
      <c r="Z184" s="318"/>
      <c r="AA184" s="318"/>
    </row>
    <row r="185" spans="1:27" ht="15" customHeight="1" x14ac:dyDescent="0.15">
      <c r="A185" s="322"/>
      <c r="B185" s="316"/>
      <c r="C185" s="317"/>
      <c r="D185" s="313"/>
      <c r="E185" s="314"/>
      <c r="F185" s="314"/>
      <c r="G185" s="315"/>
      <c r="H185" s="313"/>
      <c r="I185" s="314"/>
      <c r="J185" s="314"/>
      <c r="K185" s="314"/>
      <c r="L185" s="315"/>
      <c r="M185" s="307"/>
      <c r="N185" s="308"/>
      <c r="O185" s="308"/>
      <c r="P185" s="308"/>
      <c r="Q185" s="308"/>
      <c r="R185" s="309"/>
      <c r="S185" s="313"/>
      <c r="T185" s="314"/>
      <c r="U185" s="314"/>
      <c r="V185" s="314"/>
      <c r="W185" s="314"/>
      <c r="X185" s="318"/>
      <c r="Y185" s="318"/>
      <c r="Z185" s="318"/>
      <c r="AA185" s="318"/>
    </row>
    <row r="186" spans="1:27" ht="15" customHeight="1" x14ac:dyDescent="0.15">
      <c r="A186" s="321">
        <v>87</v>
      </c>
      <c r="B186" s="304"/>
      <c r="C186" s="306"/>
      <c r="D186" s="310"/>
      <c r="E186" s="311"/>
      <c r="F186" s="311"/>
      <c r="G186" s="312"/>
      <c r="H186" s="310" t="s">
        <v>373</v>
      </c>
      <c r="I186" s="311"/>
      <c r="J186" s="311"/>
      <c r="K186" s="311"/>
      <c r="L186" s="312"/>
      <c r="M186" s="304"/>
      <c r="N186" s="305"/>
      <c r="O186" s="305"/>
      <c r="P186" s="305"/>
      <c r="Q186" s="305"/>
      <c r="R186" s="306"/>
      <c r="S186" s="310" t="s">
        <v>373</v>
      </c>
      <c r="T186" s="311"/>
      <c r="U186" s="311"/>
      <c r="V186" s="311"/>
      <c r="W186" s="311"/>
      <c r="X186" s="318" t="s">
        <v>189</v>
      </c>
      <c r="Y186" s="318"/>
      <c r="Z186" s="318"/>
      <c r="AA186" s="318"/>
    </row>
    <row r="187" spans="1:27" ht="15" customHeight="1" x14ac:dyDescent="0.15">
      <c r="A187" s="322"/>
      <c r="B187" s="316"/>
      <c r="C187" s="317"/>
      <c r="D187" s="313"/>
      <c r="E187" s="314"/>
      <c r="F187" s="314"/>
      <c r="G187" s="315"/>
      <c r="H187" s="313"/>
      <c r="I187" s="314"/>
      <c r="J187" s="314"/>
      <c r="K187" s="314"/>
      <c r="L187" s="315"/>
      <c r="M187" s="307"/>
      <c r="N187" s="308"/>
      <c r="O187" s="308"/>
      <c r="P187" s="308"/>
      <c r="Q187" s="308"/>
      <c r="R187" s="309"/>
      <c r="S187" s="313"/>
      <c r="T187" s="314"/>
      <c r="U187" s="314"/>
      <c r="V187" s="314"/>
      <c r="W187" s="314"/>
      <c r="X187" s="318"/>
      <c r="Y187" s="318"/>
      <c r="Z187" s="318"/>
      <c r="AA187" s="318"/>
    </row>
    <row r="188" spans="1:27" ht="15" customHeight="1" x14ac:dyDescent="0.15">
      <c r="A188" s="321">
        <v>88</v>
      </c>
      <c r="B188" s="304"/>
      <c r="C188" s="306"/>
      <c r="D188" s="310"/>
      <c r="E188" s="311"/>
      <c r="F188" s="311"/>
      <c r="G188" s="312"/>
      <c r="H188" s="310" t="s">
        <v>373</v>
      </c>
      <c r="I188" s="311"/>
      <c r="J188" s="311"/>
      <c r="K188" s="311"/>
      <c r="L188" s="312"/>
      <c r="M188" s="304"/>
      <c r="N188" s="305"/>
      <c r="O188" s="305"/>
      <c r="P188" s="305"/>
      <c r="Q188" s="305"/>
      <c r="R188" s="306"/>
      <c r="S188" s="310" t="s">
        <v>373</v>
      </c>
      <c r="T188" s="311"/>
      <c r="U188" s="311"/>
      <c r="V188" s="311"/>
      <c r="W188" s="311"/>
      <c r="X188" s="318" t="s">
        <v>189</v>
      </c>
      <c r="Y188" s="318"/>
      <c r="Z188" s="318"/>
      <c r="AA188" s="318"/>
    </row>
    <row r="189" spans="1:27" ht="15" customHeight="1" x14ac:dyDescent="0.15">
      <c r="A189" s="322"/>
      <c r="B189" s="316"/>
      <c r="C189" s="317"/>
      <c r="D189" s="313"/>
      <c r="E189" s="314"/>
      <c r="F189" s="314"/>
      <c r="G189" s="315"/>
      <c r="H189" s="313"/>
      <c r="I189" s="314"/>
      <c r="J189" s="314"/>
      <c r="K189" s="314"/>
      <c r="L189" s="315"/>
      <c r="M189" s="307"/>
      <c r="N189" s="308"/>
      <c r="O189" s="308"/>
      <c r="P189" s="308"/>
      <c r="Q189" s="308"/>
      <c r="R189" s="309"/>
      <c r="S189" s="313"/>
      <c r="T189" s="314"/>
      <c r="U189" s="314"/>
      <c r="V189" s="314"/>
      <c r="W189" s="314"/>
      <c r="X189" s="318"/>
      <c r="Y189" s="318"/>
      <c r="Z189" s="318"/>
      <c r="AA189" s="318"/>
    </row>
    <row r="190" spans="1:27" ht="15" customHeight="1" x14ac:dyDescent="0.15">
      <c r="A190" s="321">
        <v>89</v>
      </c>
      <c r="B190" s="304"/>
      <c r="C190" s="306"/>
      <c r="D190" s="310"/>
      <c r="E190" s="311"/>
      <c r="F190" s="311"/>
      <c r="G190" s="312"/>
      <c r="H190" s="310" t="s">
        <v>373</v>
      </c>
      <c r="I190" s="311"/>
      <c r="J190" s="311"/>
      <c r="K190" s="311"/>
      <c r="L190" s="312"/>
      <c r="M190" s="304"/>
      <c r="N190" s="305"/>
      <c r="O190" s="305"/>
      <c r="P190" s="305"/>
      <c r="Q190" s="305"/>
      <c r="R190" s="306"/>
      <c r="S190" s="310" t="s">
        <v>373</v>
      </c>
      <c r="T190" s="311"/>
      <c r="U190" s="311"/>
      <c r="V190" s="311"/>
      <c r="W190" s="311"/>
      <c r="X190" s="318" t="s">
        <v>189</v>
      </c>
      <c r="Y190" s="318"/>
      <c r="Z190" s="318"/>
      <c r="AA190" s="318"/>
    </row>
    <row r="191" spans="1:27" ht="15" customHeight="1" x14ac:dyDescent="0.15">
      <c r="A191" s="322"/>
      <c r="B191" s="316"/>
      <c r="C191" s="317"/>
      <c r="D191" s="313"/>
      <c r="E191" s="314"/>
      <c r="F191" s="314"/>
      <c r="G191" s="315"/>
      <c r="H191" s="313"/>
      <c r="I191" s="314"/>
      <c r="J191" s="314"/>
      <c r="K191" s="314"/>
      <c r="L191" s="315"/>
      <c r="M191" s="307"/>
      <c r="N191" s="308"/>
      <c r="O191" s="308"/>
      <c r="P191" s="308"/>
      <c r="Q191" s="308"/>
      <c r="R191" s="309"/>
      <c r="S191" s="313"/>
      <c r="T191" s="314"/>
      <c r="U191" s="314"/>
      <c r="V191" s="314"/>
      <c r="W191" s="314"/>
      <c r="X191" s="318"/>
      <c r="Y191" s="318"/>
      <c r="Z191" s="318"/>
      <c r="AA191" s="318"/>
    </row>
    <row r="192" spans="1:27" ht="15" customHeight="1" x14ac:dyDescent="0.15">
      <c r="A192" s="321">
        <v>90</v>
      </c>
      <c r="B192" s="304"/>
      <c r="C192" s="306"/>
      <c r="D192" s="310"/>
      <c r="E192" s="311"/>
      <c r="F192" s="311"/>
      <c r="G192" s="312"/>
      <c r="H192" s="310" t="s">
        <v>373</v>
      </c>
      <c r="I192" s="311"/>
      <c r="J192" s="311"/>
      <c r="K192" s="311"/>
      <c r="L192" s="312"/>
      <c r="M192" s="304"/>
      <c r="N192" s="305"/>
      <c r="O192" s="305"/>
      <c r="P192" s="305"/>
      <c r="Q192" s="305"/>
      <c r="R192" s="306"/>
      <c r="S192" s="310" t="s">
        <v>373</v>
      </c>
      <c r="T192" s="311"/>
      <c r="U192" s="311"/>
      <c r="V192" s="311"/>
      <c r="W192" s="311"/>
      <c r="X192" s="318" t="s">
        <v>189</v>
      </c>
      <c r="Y192" s="318"/>
      <c r="Z192" s="318"/>
      <c r="AA192" s="318"/>
    </row>
    <row r="193" spans="1:27" ht="15" customHeight="1" x14ac:dyDescent="0.15">
      <c r="A193" s="322"/>
      <c r="B193" s="316"/>
      <c r="C193" s="317"/>
      <c r="D193" s="313"/>
      <c r="E193" s="314"/>
      <c r="F193" s="314"/>
      <c r="G193" s="315"/>
      <c r="H193" s="313"/>
      <c r="I193" s="314"/>
      <c r="J193" s="314"/>
      <c r="K193" s="314"/>
      <c r="L193" s="315"/>
      <c r="M193" s="307"/>
      <c r="N193" s="308"/>
      <c r="O193" s="308"/>
      <c r="P193" s="308"/>
      <c r="Q193" s="308"/>
      <c r="R193" s="309"/>
      <c r="S193" s="313"/>
      <c r="T193" s="314"/>
      <c r="U193" s="314"/>
      <c r="V193" s="314"/>
      <c r="W193" s="314"/>
      <c r="X193" s="318"/>
      <c r="Y193" s="318"/>
      <c r="Z193" s="318"/>
      <c r="AA193" s="318"/>
    </row>
    <row r="194" spans="1:27" ht="15" customHeight="1" x14ac:dyDescent="0.15">
      <c r="A194" s="321">
        <v>91</v>
      </c>
      <c r="B194" s="304"/>
      <c r="C194" s="306"/>
      <c r="D194" s="310"/>
      <c r="E194" s="311"/>
      <c r="F194" s="311"/>
      <c r="G194" s="312"/>
      <c r="H194" s="310" t="s">
        <v>373</v>
      </c>
      <c r="I194" s="311"/>
      <c r="J194" s="311"/>
      <c r="K194" s="311"/>
      <c r="L194" s="312"/>
      <c r="M194" s="304"/>
      <c r="N194" s="305"/>
      <c r="O194" s="305"/>
      <c r="P194" s="305"/>
      <c r="Q194" s="305"/>
      <c r="R194" s="306"/>
      <c r="S194" s="310" t="s">
        <v>373</v>
      </c>
      <c r="T194" s="311"/>
      <c r="U194" s="311"/>
      <c r="V194" s="311"/>
      <c r="W194" s="311"/>
      <c r="X194" s="318" t="s">
        <v>189</v>
      </c>
      <c r="Y194" s="318"/>
      <c r="Z194" s="318"/>
      <c r="AA194" s="318"/>
    </row>
    <row r="195" spans="1:27" ht="15" customHeight="1" x14ac:dyDescent="0.15">
      <c r="A195" s="322"/>
      <c r="B195" s="316"/>
      <c r="C195" s="317"/>
      <c r="D195" s="313"/>
      <c r="E195" s="314"/>
      <c r="F195" s="314"/>
      <c r="G195" s="315"/>
      <c r="H195" s="313"/>
      <c r="I195" s="314"/>
      <c r="J195" s="314"/>
      <c r="K195" s="314"/>
      <c r="L195" s="315"/>
      <c r="M195" s="307"/>
      <c r="N195" s="308"/>
      <c r="O195" s="308"/>
      <c r="P195" s="308"/>
      <c r="Q195" s="308"/>
      <c r="R195" s="309"/>
      <c r="S195" s="313"/>
      <c r="T195" s="314"/>
      <c r="U195" s="314"/>
      <c r="V195" s="314"/>
      <c r="W195" s="314"/>
      <c r="X195" s="318"/>
      <c r="Y195" s="318"/>
      <c r="Z195" s="318"/>
      <c r="AA195" s="318"/>
    </row>
    <row r="196" spans="1:27" ht="15" customHeight="1" x14ac:dyDescent="0.15">
      <c r="A196" s="321">
        <v>92</v>
      </c>
      <c r="B196" s="304"/>
      <c r="C196" s="306"/>
      <c r="D196" s="310"/>
      <c r="E196" s="311"/>
      <c r="F196" s="311"/>
      <c r="G196" s="312"/>
      <c r="H196" s="310" t="s">
        <v>373</v>
      </c>
      <c r="I196" s="311"/>
      <c r="J196" s="311"/>
      <c r="K196" s="311"/>
      <c r="L196" s="312"/>
      <c r="M196" s="304"/>
      <c r="N196" s="305"/>
      <c r="O196" s="305"/>
      <c r="P196" s="305"/>
      <c r="Q196" s="305"/>
      <c r="R196" s="306"/>
      <c r="S196" s="310" t="s">
        <v>373</v>
      </c>
      <c r="T196" s="311"/>
      <c r="U196" s="311"/>
      <c r="V196" s="311"/>
      <c r="W196" s="311"/>
      <c r="X196" s="318" t="s">
        <v>189</v>
      </c>
      <c r="Y196" s="318"/>
      <c r="Z196" s="318"/>
      <c r="AA196" s="318"/>
    </row>
    <row r="197" spans="1:27" ht="15" customHeight="1" x14ac:dyDescent="0.15">
      <c r="A197" s="322"/>
      <c r="B197" s="316"/>
      <c r="C197" s="317"/>
      <c r="D197" s="313"/>
      <c r="E197" s="314"/>
      <c r="F197" s="314"/>
      <c r="G197" s="315"/>
      <c r="H197" s="313"/>
      <c r="I197" s="314"/>
      <c r="J197" s="314"/>
      <c r="K197" s="314"/>
      <c r="L197" s="315"/>
      <c r="M197" s="307"/>
      <c r="N197" s="308"/>
      <c r="O197" s="308"/>
      <c r="P197" s="308"/>
      <c r="Q197" s="308"/>
      <c r="R197" s="309"/>
      <c r="S197" s="313"/>
      <c r="T197" s="314"/>
      <c r="U197" s="314"/>
      <c r="V197" s="314"/>
      <c r="W197" s="314"/>
      <c r="X197" s="318"/>
      <c r="Y197" s="318"/>
      <c r="Z197" s="318"/>
      <c r="AA197" s="318"/>
    </row>
    <row r="198" spans="1:27" ht="15" customHeight="1" x14ac:dyDescent="0.15">
      <c r="A198" s="321">
        <v>93</v>
      </c>
      <c r="B198" s="304"/>
      <c r="C198" s="306"/>
      <c r="D198" s="310"/>
      <c r="E198" s="311"/>
      <c r="F198" s="311"/>
      <c r="G198" s="312"/>
      <c r="H198" s="310" t="s">
        <v>373</v>
      </c>
      <c r="I198" s="311"/>
      <c r="J198" s="311"/>
      <c r="K198" s="311"/>
      <c r="L198" s="312"/>
      <c r="M198" s="304"/>
      <c r="N198" s="305"/>
      <c r="O198" s="305"/>
      <c r="P198" s="305"/>
      <c r="Q198" s="305"/>
      <c r="R198" s="306"/>
      <c r="S198" s="310" t="s">
        <v>373</v>
      </c>
      <c r="T198" s="311"/>
      <c r="U198" s="311"/>
      <c r="V198" s="311"/>
      <c r="W198" s="311"/>
      <c r="X198" s="318" t="s">
        <v>189</v>
      </c>
      <c r="Y198" s="318"/>
      <c r="Z198" s="318"/>
      <c r="AA198" s="318"/>
    </row>
    <row r="199" spans="1:27" ht="15" customHeight="1" x14ac:dyDescent="0.15">
      <c r="A199" s="322"/>
      <c r="B199" s="316"/>
      <c r="C199" s="317"/>
      <c r="D199" s="313"/>
      <c r="E199" s="314"/>
      <c r="F199" s="314"/>
      <c r="G199" s="315"/>
      <c r="H199" s="313"/>
      <c r="I199" s="314"/>
      <c r="J199" s="314"/>
      <c r="K199" s="314"/>
      <c r="L199" s="315"/>
      <c r="M199" s="307"/>
      <c r="N199" s="308"/>
      <c r="O199" s="308"/>
      <c r="P199" s="308"/>
      <c r="Q199" s="308"/>
      <c r="R199" s="309"/>
      <c r="S199" s="313"/>
      <c r="T199" s="314"/>
      <c r="U199" s="314"/>
      <c r="V199" s="314"/>
      <c r="W199" s="314"/>
      <c r="X199" s="318"/>
      <c r="Y199" s="318"/>
      <c r="Z199" s="318"/>
      <c r="AA199" s="318"/>
    </row>
    <row r="200" spans="1:27" ht="15" customHeight="1" x14ac:dyDescent="0.15">
      <c r="A200" s="321">
        <v>94</v>
      </c>
      <c r="B200" s="304"/>
      <c r="C200" s="306"/>
      <c r="D200" s="310"/>
      <c r="E200" s="311"/>
      <c r="F200" s="311"/>
      <c r="G200" s="312"/>
      <c r="H200" s="310" t="s">
        <v>373</v>
      </c>
      <c r="I200" s="311"/>
      <c r="J200" s="311"/>
      <c r="K200" s="311"/>
      <c r="L200" s="312"/>
      <c r="M200" s="304"/>
      <c r="N200" s="305"/>
      <c r="O200" s="305"/>
      <c r="P200" s="305"/>
      <c r="Q200" s="305"/>
      <c r="R200" s="306"/>
      <c r="S200" s="310" t="s">
        <v>373</v>
      </c>
      <c r="T200" s="311"/>
      <c r="U200" s="311"/>
      <c r="V200" s="311"/>
      <c r="W200" s="311"/>
      <c r="X200" s="318" t="s">
        <v>189</v>
      </c>
      <c r="Y200" s="318"/>
      <c r="Z200" s="318"/>
      <c r="AA200" s="318"/>
    </row>
    <row r="201" spans="1:27" ht="15" customHeight="1" x14ac:dyDescent="0.15">
      <c r="A201" s="322"/>
      <c r="B201" s="316"/>
      <c r="C201" s="317"/>
      <c r="D201" s="313"/>
      <c r="E201" s="314"/>
      <c r="F201" s="314"/>
      <c r="G201" s="315"/>
      <c r="H201" s="313"/>
      <c r="I201" s="314"/>
      <c r="J201" s="314"/>
      <c r="K201" s="314"/>
      <c r="L201" s="315"/>
      <c r="M201" s="307"/>
      <c r="N201" s="308"/>
      <c r="O201" s="308"/>
      <c r="P201" s="308"/>
      <c r="Q201" s="308"/>
      <c r="R201" s="309"/>
      <c r="S201" s="313"/>
      <c r="T201" s="314"/>
      <c r="U201" s="314"/>
      <c r="V201" s="314"/>
      <c r="W201" s="314"/>
      <c r="X201" s="318"/>
      <c r="Y201" s="318"/>
      <c r="Z201" s="318"/>
      <c r="AA201" s="318"/>
    </row>
    <row r="202" spans="1:27" ht="15" customHeight="1" x14ac:dyDescent="0.15">
      <c r="A202" s="321">
        <v>95</v>
      </c>
      <c r="B202" s="304"/>
      <c r="C202" s="306"/>
      <c r="D202" s="310"/>
      <c r="E202" s="311"/>
      <c r="F202" s="311"/>
      <c r="G202" s="312"/>
      <c r="H202" s="310" t="s">
        <v>373</v>
      </c>
      <c r="I202" s="311"/>
      <c r="J202" s="311"/>
      <c r="K202" s="311"/>
      <c r="L202" s="312"/>
      <c r="M202" s="304"/>
      <c r="N202" s="305"/>
      <c r="O202" s="305"/>
      <c r="P202" s="305"/>
      <c r="Q202" s="305"/>
      <c r="R202" s="306"/>
      <c r="S202" s="310" t="s">
        <v>373</v>
      </c>
      <c r="T202" s="311"/>
      <c r="U202" s="311"/>
      <c r="V202" s="311"/>
      <c r="W202" s="311"/>
      <c r="X202" s="318" t="s">
        <v>189</v>
      </c>
      <c r="Y202" s="318"/>
      <c r="Z202" s="318"/>
      <c r="AA202" s="318"/>
    </row>
    <row r="203" spans="1:27" ht="15" customHeight="1" x14ac:dyDescent="0.15">
      <c r="A203" s="322"/>
      <c r="B203" s="316"/>
      <c r="C203" s="317"/>
      <c r="D203" s="313"/>
      <c r="E203" s="314"/>
      <c r="F203" s="314"/>
      <c r="G203" s="315"/>
      <c r="H203" s="313"/>
      <c r="I203" s="314"/>
      <c r="J203" s="314"/>
      <c r="K203" s="314"/>
      <c r="L203" s="315"/>
      <c r="M203" s="307"/>
      <c r="N203" s="308"/>
      <c r="O203" s="308"/>
      <c r="P203" s="308"/>
      <c r="Q203" s="308"/>
      <c r="R203" s="309"/>
      <c r="S203" s="313"/>
      <c r="T203" s="314"/>
      <c r="U203" s="314"/>
      <c r="V203" s="314"/>
      <c r="W203" s="314"/>
      <c r="X203" s="318"/>
      <c r="Y203" s="318"/>
      <c r="Z203" s="318"/>
      <c r="AA203" s="318"/>
    </row>
    <row r="204" spans="1:27" ht="15" customHeight="1" x14ac:dyDescent="0.15">
      <c r="A204" s="321">
        <v>96</v>
      </c>
      <c r="B204" s="304"/>
      <c r="C204" s="306"/>
      <c r="D204" s="310"/>
      <c r="E204" s="311"/>
      <c r="F204" s="311"/>
      <c r="G204" s="312"/>
      <c r="H204" s="310" t="s">
        <v>373</v>
      </c>
      <c r="I204" s="311"/>
      <c r="J204" s="311"/>
      <c r="K204" s="311"/>
      <c r="L204" s="312"/>
      <c r="M204" s="304"/>
      <c r="N204" s="305"/>
      <c r="O204" s="305"/>
      <c r="P204" s="305"/>
      <c r="Q204" s="305"/>
      <c r="R204" s="306"/>
      <c r="S204" s="310" t="s">
        <v>373</v>
      </c>
      <c r="T204" s="311"/>
      <c r="U204" s="311"/>
      <c r="V204" s="311"/>
      <c r="W204" s="311"/>
      <c r="X204" s="318" t="s">
        <v>189</v>
      </c>
      <c r="Y204" s="318"/>
      <c r="Z204" s="318"/>
      <c r="AA204" s="318"/>
    </row>
    <row r="205" spans="1:27" ht="15" customHeight="1" x14ac:dyDescent="0.15">
      <c r="A205" s="322"/>
      <c r="B205" s="316"/>
      <c r="C205" s="317"/>
      <c r="D205" s="313"/>
      <c r="E205" s="314"/>
      <c r="F205" s="314"/>
      <c r="G205" s="315"/>
      <c r="H205" s="313"/>
      <c r="I205" s="314"/>
      <c r="J205" s="314"/>
      <c r="K205" s="314"/>
      <c r="L205" s="315"/>
      <c r="M205" s="307"/>
      <c r="N205" s="308"/>
      <c r="O205" s="308"/>
      <c r="P205" s="308"/>
      <c r="Q205" s="308"/>
      <c r="R205" s="309"/>
      <c r="S205" s="313"/>
      <c r="T205" s="314"/>
      <c r="U205" s="314"/>
      <c r="V205" s="314"/>
      <c r="W205" s="314"/>
      <c r="X205" s="318"/>
      <c r="Y205" s="318"/>
      <c r="Z205" s="318"/>
      <c r="AA205" s="318"/>
    </row>
    <row r="206" spans="1:27" ht="15" customHeight="1" x14ac:dyDescent="0.15">
      <c r="A206" s="321">
        <v>97</v>
      </c>
      <c r="B206" s="304"/>
      <c r="C206" s="306"/>
      <c r="D206" s="310"/>
      <c r="E206" s="311"/>
      <c r="F206" s="311"/>
      <c r="G206" s="312"/>
      <c r="H206" s="310" t="s">
        <v>373</v>
      </c>
      <c r="I206" s="311"/>
      <c r="J206" s="311"/>
      <c r="K206" s="311"/>
      <c r="L206" s="312"/>
      <c r="M206" s="304"/>
      <c r="N206" s="305"/>
      <c r="O206" s="305"/>
      <c r="P206" s="305"/>
      <c r="Q206" s="305"/>
      <c r="R206" s="306"/>
      <c r="S206" s="310" t="s">
        <v>373</v>
      </c>
      <c r="T206" s="311"/>
      <c r="U206" s="311"/>
      <c r="V206" s="311"/>
      <c r="W206" s="311"/>
      <c r="X206" s="318" t="s">
        <v>189</v>
      </c>
      <c r="Y206" s="318"/>
      <c r="Z206" s="318"/>
      <c r="AA206" s="318"/>
    </row>
    <row r="207" spans="1:27" ht="15" customHeight="1" x14ac:dyDescent="0.15">
      <c r="A207" s="322"/>
      <c r="B207" s="316"/>
      <c r="C207" s="317"/>
      <c r="D207" s="313"/>
      <c r="E207" s="314"/>
      <c r="F207" s="314"/>
      <c r="G207" s="315"/>
      <c r="H207" s="313"/>
      <c r="I207" s="314"/>
      <c r="J207" s="314"/>
      <c r="K207" s="314"/>
      <c r="L207" s="315"/>
      <c r="M207" s="307"/>
      <c r="N207" s="308"/>
      <c r="O207" s="308"/>
      <c r="P207" s="308"/>
      <c r="Q207" s="308"/>
      <c r="R207" s="309"/>
      <c r="S207" s="313"/>
      <c r="T207" s="314"/>
      <c r="U207" s="314"/>
      <c r="V207" s="314"/>
      <c r="W207" s="314"/>
      <c r="X207" s="318"/>
      <c r="Y207" s="318"/>
      <c r="Z207" s="318"/>
      <c r="AA207" s="318"/>
    </row>
    <row r="208" spans="1:27" ht="15" customHeight="1" x14ac:dyDescent="0.15">
      <c r="A208" s="321">
        <v>98</v>
      </c>
      <c r="B208" s="304"/>
      <c r="C208" s="306"/>
      <c r="D208" s="310"/>
      <c r="E208" s="311"/>
      <c r="F208" s="311"/>
      <c r="G208" s="312"/>
      <c r="H208" s="310" t="s">
        <v>373</v>
      </c>
      <c r="I208" s="311"/>
      <c r="J208" s="311"/>
      <c r="K208" s="311"/>
      <c r="L208" s="312"/>
      <c r="M208" s="304"/>
      <c r="N208" s="305"/>
      <c r="O208" s="305"/>
      <c r="P208" s="305"/>
      <c r="Q208" s="305"/>
      <c r="R208" s="306"/>
      <c r="S208" s="310" t="s">
        <v>373</v>
      </c>
      <c r="T208" s="311"/>
      <c r="U208" s="311"/>
      <c r="V208" s="311"/>
      <c r="W208" s="311"/>
      <c r="X208" s="318" t="s">
        <v>189</v>
      </c>
      <c r="Y208" s="318"/>
      <c r="Z208" s="318"/>
      <c r="AA208" s="318"/>
    </row>
    <row r="209" spans="1:27" ht="15" customHeight="1" x14ac:dyDescent="0.15">
      <c r="A209" s="322"/>
      <c r="B209" s="316"/>
      <c r="C209" s="317"/>
      <c r="D209" s="313"/>
      <c r="E209" s="314"/>
      <c r="F209" s="314"/>
      <c r="G209" s="315"/>
      <c r="H209" s="313"/>
      <c r="I209" s="314"/>
      <c r="J209" s="314"/>
      <c r="K209" s="314"/>
      <c r="L209" s="315"/>
      <c r="M209" s="307"/>
      <c r="N209" s="308"/>
      <c r="O209" s="308"/>
      <c r="P209" s="308"/>
      <c r="Q209" s="308"/>
      <c r="R209" s="309"/>
      <c r="S209" s="313"/>
      <c r="T209" s="314"/>
      <c r="U209" s="314"/>
      <c r="V209" s="314"/>
      <c r="W209" s="314"/>
      <c r="X209" s="318"/>
      <c r="Y209" s="318"/>
      <c r="Z209" s="318"/>
      <c r="AA209" s="318"/>
    </row>
    <row r="210" spans="1:27" ht="15" customHeight="1" x14ac:dyDescent="0.15">
      <c r="A210" s="321">
        <v>99</v>
      </c>
      <c r="B210" s="304"/>
      <c r="C210" s="306"/>
      <c r="D210" s="310"/>
      <c r="E210" s="311"/>
      <c r="F210" s="311"/>
      <c r="G210" s="312"/>
      <c r="H210" s="310" t="s">
        <v>373</v>
      </c>
      <c r="I210" s="311"/>
      <c r="J210" s="311"/>
      <c r="K210" s="311"/>
      <c r="L210" s="312"/>
      <c r="M210" s="304"/>
      <c r="N210" s="305"/>
      <c r="O210" s="305"/>
      <c r="P210" s="305"/>
      <c r="Q210" s="305"/>
      <c r="R210" s="306"/>
      <c r="S210" s="310" t="s">
        <v>373</v>
      </c>
      <c r="T210" s="311"/>
      <c r="U210" s="311"/>
      <c r="V210" s="311"/>
      <c r="W210" s="311"/>
      <c r="X210" s="318" t="s">
        <v>189</v>
      </c>
      <c r="Y210" s="318"/>
      <c r="Z210" s="318"/>
      <c r="AA210" s="318"/>
    </row>
    <row r="211" spans="1:27" ht="15" customHeight="1" x14ac:dyDescent="0.15">
      <c r="A211" s="322"/>
      <c r="B211" s="316"/>
      <c r="C211" s="317"/>
      <c r="D211" s="313"/>
      <c r="E211" s="314"/>
      <c r="F211" s="314"/>
      <c r="G211" s="315"/>
      <c r="H211" s="313"/>
      <c r="I211" s="314"/>
      <c r="J211" s="314"/>
      <c r="K211" s="314"/>
      <c r="L211" s="315"/>
      <c r="M211" s="307"/>
      <c r="N211" s="308"/>
      <c r="O211" s="308"/>
      <c r="P211" s="308"/>
      <c r="Q211" s="308"/>
      <c r="R211" s="309"/>
      <c r="S211" s="313"/>
      <c r="T211" s="314"/>
      <c r="U211" s="314"/>
      <c r="V211" s="314"/>
      <c r="W211" s="314"/>
      <c r="X211" s="318"/>
      <c r="Y211" s="318"/>
      <c r="Z211" s="318"/>
      <c r="AA211" s="318"/>
    </row>
    <row r="212" spans="1:27" ht="15" customHeight="1" x14ac:dyDescent="0.15">
      <c r="A212" s="319">
        <v>100</v>
      </c>
      <c r="B212" s="304"/>
      <c r="C212" s="306"/>
      <c r="D212" s="310"/>
      <c r="E212" s="311"/>
      <c r="F212" s="311"/>
      <c r="G212" s="312"/>
      <c r="H212" s="310" t="s">
        <v>373</v>
      </c>
      <c r="I212" s="311"/>
      <c r="J212" s="311"/>
      <c r="K212" s="311"/>
      <c r="L212" s="312"/>
      <c r="M212" s="304"/>
      <c r="N212" s="305"/>
      <c r="O212" s="305"/>
      <c r="P212" s="305"/>
      <c r="Q212" s="305"/>
      <c r="R212" s="306"/>
      <c r="S212" s="310" t="s">
        <v>373</v>
      </c>
      <c r="T212" s="311"/>
      <c r="U212" s="311"/>
      <c r="V212" s="311"/>
      <c r="W212" s="311"/>
      <c r="X212" s="318" t="s">
        <v>189</v>
      </c>
      <c r="Y212" s="318"/>
      <c r="Z212" s="318"/>
      <c r="AA212" s="318"/>
    </row>
    <row r="213" spans="1:27" ht="15" customHeight="1" x14ac:dyDescent="0.15">
      <c r="A213" s="320"/>
      <c r="B213" s="316"/>
      <c r="C213" s="317"/>
      <c r="D213" s="313"/>
      <c r="E213" s="314"/>
      <c r="F213" s="314"/>
      <c r="G213" s="315"/>
      <c r="H213" s="313"/>
      <c r="I213" s="314"/>
      <c r="J213" s="314"/>
      <c r="K213" s="314"/>
      <c r="L213" s="315"/>
      <c r="M213" s="307"/>
      <c r="N213" s="308"/>
      <c r="O213" s="308"/>
      <c r="P213" s="308"/>
      <c r="Q213" s="308"/>
      <c r="R213" s="309"/>
      <c r="S213" s="313"/>
      <c r="T213" s="314"/>
      <c r="U213" s="314"/>
      <c r="V213" s="314"/>
      <c r="W213" s="314"/>
      <c r="X213" s="318"/>
      <c r="Y213" s="318"/>
      <c r="Z213" s="318"/>
      <c r="AA213" s="318"/>
    </row>
    <row r="214" spans="1:27" ht="15" customHeight="1" x14ac:dyDescent="0.15">
      <c r="A214" s="319">
        <v>101</v>
      </c>
      <c r="B214" s="304"/>
      <c r="C214" s="306"/>
      <c r="D214" s="310"/>
      <c r="E214" s="311"/>
      <c r="F214" s="311"/>
      <c r="G214" s="312"/>
      <c r="H214" s="310" t="s">
        <v>373</v>
      </c>
      <c r="I214" s="311"/>
      <c r="J214" s="311"/>
      <c r="K214" s="311"/>
      <c r="L214" s="312"/>
      <c r="M214" s="304"/>
      <c r="N214" s="305"/>
      <c r="O214" s="305"/>
      <c r="P214" s="305"/>
      <c r="Q214" s="305"/>
      <c r="R214" s="306"/>
      <c r="S214" s="310" t="s">
        <v>373</v>
      </c>
      <c r="T214" s="311"/>
      <c r="U214" s="311"/>
      <c r="V214" s="311"/>
      <c r="W214" s="311"/>
      <c r="X214" s="318" t="s">
        <v>189</v>
      </c>
      <c r="Y214" s="318"/>
      <c r="Z214" s="318"/>
      <c r="AA214" s="318"/>
    </row>
    <row r="215" spans="1:27" ht="15" customHeight="1" x14ac:dyDescent="0.15">
      <c r="A215" s="320"/>
      <c r="B215" s="316"/>
      <c r="C215" s="317"/>
      <c r="D215" s="313"/>
      <c r="E215" s="314"/>
      <c r="F215" s="314"/>
      <c r="G215" s="315"/>
      <c r="H215" s="313"/>
      <c r="I215" s="314"/>
      <c r="J215" s="314"/>
      <c r="K215" s="314"/>
      <c r="L215" s="315"/>
      <c r="M215" s="307"/>
      <c r="N215" s="308"/>
      <c r="O215" s="308"/>
      <c r="P215" s="308"/>
      <c r="Q215" s="308"/>
      <c r="R215" s="309"/>
      <c r="S215" s="313"/>
      <c r="T215" s="314"/>
      <c r="U215" s="314"/>
      <c r="V215" s="314"/>
      <c r="W215" s="314"/>
      <c r="X215" s="318"/>
      <c r="Y215" s="318"/>
      <c r="Z215" s="318"/>
      <c r="AA215" s="318"/>
    </row>
    <row r="216" spans="1:27" ht="15" customHeight="1" x14ac:dyDescent="0.15">
      <c r="A216" s="319">
        <v>102</v>
      </c>
      <c r="B216" s="304"/>
      <c r="C216" s="306"/>
      <c r="D216" s="310"/>
      <c r="E216" s="311"/>
      <c r="F216" s="311"/>
      <c r="G216" s="312"/>
      <c r="H216" s="310" t="s">
        <v>373</v>
      </c>
      <c r="I216" s="311"/>
      <c r="J216" s="311"/>
      <c r="K216" s="311"/>
      <c r="L216" s="312"/>
      <c r="M216" s="304"/>
      <c r="N216" s="305"/>
      <c r="O216" s="305"/>
      <c r="P216" s="305"/>
      <c r="Q216" s="305"/>
      <c r="R216" s="306"/>
      <c r="S216" s="310" t="s">
        <v>373</v>
      </c>
      <c r="T216" s="311"/>
      <c r="U216" s="311"/>
      <c r="V216" s="311"/>
      <c r="W216" s="311"/>
      <c r="X216" s="318" t="s">
        <v>189</v>
      </c>
      <c r="Y216" s="318"/>
      <c r="Z216" s="318"/>
      <c r="AA216" s="318"/>
    </row>
    <row r="217" spans="1:27" ht="15" customHeight="1" x14ac:dyDescent="0.15">
      <c r="A217" s="320"/>
      <c r="B217" s="316"/>
      <c r="C217" s="317"/>
      <c r="D217" s="313"/>
      <c r="E217" s="314"/>
      <c r="F217" s="314"/>
      <c r="G217" s="315"/>
      <c r="H217" s="313"/>
      <c r="I217" s="314"/>
      <c r="J217" s="314"/>
      <c r="K217" s="314"/>
      <c r="L217" s="315"/>
      <c r="M217" s="307"/>
      <c r="N217" s="308"/>
      <c r="O217" s="308"/>
      <c r="P217" s="308"/>
      <c r="Q217" s="308"/>
      <c r="R217" s="309"/>
      <c r="S217" s="313"/>
      <c r="T217" s="314"/>
      <c r="U217" s="314"/>
      <c r="V217" s="314"/>
      <c r="W217" s="314"/>
      <c r="X217" s="318"/>
      <c r="Y217" s="318"/>
      <c r="Z217" s="318"/>
      <c r="AA217" s="318"/>
    </row>
    <row r="218" spans="1:27" ht="15" customHeight="1" x14ac:dyDescent="0.15">
      <c r="A218" s="319">
        <v>103</v>
      </c>
      <c r="B218" s="304"/>
      <c r="C218" s="306"/>
      <c r="D218" s="310"/>
      <c r="E218" s="311"/>
      <c r="F218" s="311"/>
      <c r="G218" s="312"/>
      <c r="H218" s="310" t="s">
        <v>373</v>
      </c>
      <c r="I218" s="311"/>
      <c r="J218" s="311"/>
      <c r="K218" s="311"/>
      <c r="L218" s="312"/>
      <c r="M218" s="304"/>
      <c r="N218" s="305"/>
      <c r="O218" s="305"/>
      <c r="P218" s="305"/>
      <c r="Q218" s="305"/>
      <c r="R218" s="306"/>
      <c r="S218" s="310" t="s">
        <v>373</v>
      </c>
      <c r="T218" s="311"/>
      <c r="U218" s="311"/>
      <c r="V218" s="311"/>
      <c r="W218" s="311"/>
      <c r="X218" s="318" t="s">
        <v>189</v>
      </c>
      <c r="Y218" s="318"/>
      <c r="Z218" s="318"/>
      <c r="AA218" s="318"/>
    </row>
    <row r="219" spans="1:27" ht="15" customHeight="1" x14ac:dyDescent="0.15">
      <c r="A219" s="320"/>
      <c r="B219" s="316"/>
      <c r="C219" s="317"/>
      <c r="D219" s="313"/>
      <c r="E219" s="314"/>
      <c r="F219" s="314"/>
      <c r="G219" s="315"/>
      <c r="H219" s="313"/>
      <c r="I219" s="314"/>
      <c r="J219" s="314"/>
      <c r="K219" s="314"/>
      <c r="L219" s="315"/>
      <c r="M219" s="307"/>
      <c r="N219" s="308"/>
      <c r="O219" s="308"/>
      <c r="P219" s="308"/>
      <c r="Q219" s="308"/>
      <c r="R219" s="309"/>
      <c r="S219" s="313"/>
      <c r="T219" s="314"/>
      <c r="U219" s="314"/>
      <c r="V219" s="314"/>
      <c r="W219" s="314"/>
      <c r="X219" s="318"/>
      <c r="Y219" s="318"/>
      <c r="Z219" s="318"/>
      <c r="AA219" s="318"/>
    </row>
    <row r="220" spans="1:27" ht="15" customHeight="1" x14ac:dyDescent="0.15">
      <c r="A220" s="319">
        <v>104</v>
      </c>
      <c r="B220" s="304"/>
      <c r="C220" s="306"/>
      <c r="D220" s="310"/>
      <c r="E220" s="311"/>
      <c r="F220" s="311"/>
      <c r="G220" s="312"/>
      <c r="H220" s="310" t="s">
        <v>373</v>
      </c>
      <c r="I220" s="311"/>
      <c r="J220" s="311"/>
      <c r="K220" s="311"/>
      <c r="L220" s="312"/>
      <c r="M220" s="304"/>
      <c r="N220" s="305"/>
      <c r="O220" s="305"/>
      <c r="P220" s="305"/>
      <c r="Q220" s="305"/>
      <c r="R220" s="306"/>
      <c r="S220" s="310" t="s">
        <v>373</v>
      </c>
      <c r="T220" s="311"/>
      <c r="U220" s="311"/>
      <c r="V220" s="311"/>
      <c r="W220" s="311"/>
      <c r="X220" s="318" t="s">
        <v>189</v>
      </c>
      <c r="Y220" s="318"/>
      <c r="Z220" s="318"/>
      <c r="AA220" s="318"/>
    </row>
    <row r="221" spans="1:27" ht="15" customHeight="1" x14ac:dyDescent="0.15">
      <c r="A221" s="320"/>
      <c r="B221" s="316"/>
      <c r="C221" s="317"/>
      <c r="D221" s="313"/>
      <c r="E221" s="314"/>
      <c r="F221" s="314"/>
      <c r="G221" s="315"/>
      <c r="H221" s="313"/>
      <c r="I221" s="314"/>
      <c r="J221" s="314"/>
      <c r="K221" s="314"/>
      <c r="L221" s="315"/>
      <c r="M221" s="307"/>
      <c r="N221" s="308"/>
      <c r="O221" s="308"/>
      <c r="P221" s="308"/>
      <c r="Q221" s="308"/>
      <c r="R221" s="309"/>
      <c r="S221" s="313"/>
      <c r="T221" s="314"/>
      <c r="U221" s="314"/>
      <c r="V221" s="314"/>
      <c r="W221" s="314"/>
      <c r="X221" s="318"/>
      <c r="Y221" s="318"/>
      <c r="Z221" s="318"/>
      <c r="AA221" s="318"/>
    </row>
    <row r="222" spans="1:27" ht="15" customHeight="1" x14ac:dyDescent="0.15">
      <c r="A222" s="319">
        <v>105</v>
      </c>
      <c r="B222" s="304"/>
      <c r="C222" s="306"/>
      <c r="D222" s="310"/>
      <c r="E222" s="311"/>
      <c r="F222" s="311"/>
      <c r="G222" s="312"/>
      <c r="H222" s="310" t="s">
        <v>373</v>
      </c>
      <c r="I222" s="311"/>
      <c r="J222" s="311"/>
      <c r="K222" s="311"/>
      <c r="L222" s="312"/>
      <c r="M222" s="304"/>
      <c r="N222" s="305"/>
      <c r="O222" s="305"/>
      <c r="P222" s="305"/>
      <c r="Q222" s="305"/>
      <c r="R222" s="306"/>
      <c r="S222" s="310" t="s">
        <v>373</v>
      </c>
      <c r="T222" s="311"/>
      <c r="U222" s="311"/>
      <c r="V222" s="311"/>
      <c r="W222" s="311"/>
      <c r="X222" s="318" t="s">
        <v>189</v>
      </c>
      <c r="Y222" s="318"/>
      <c r="Z222" s="318"/>
      <c r="AA222" s="318"/>
    </row>
    <row r="223" spans="1:27" ht="15" customHeight="1" x14ac:dyDescent="0.15">
      <c r="A223" s="320"/>
      <c r="B223" s="316"/>
      <c r="C223" s="317"/>
      <c r="D223" s="313"/>
      <c r="E223" s="314"/>
      <c r="F223" s="314"/>
      <c r="G223" s="315"/>
      <c r="H223" s="313"/>
      <c r="I223" s="314"/>
      <c r="J223" s="314"/>
      <c r="K223" s="314"/>
      <c r="L223" s="315"/>
      <c r="M223" s="307"/>
      <c r="N223" s="308"/>
      <c r="O223" s="308"/>
      <c r="P223" s="308"/>
      <c r="Q223" s="308"/>
      <c r="R223" s="309"/>
      <c r="S223" s="313"/>
      <c r="T223" s="314"/>
      <c r="U223" s="314"/>
      <c r="V223" s="314"/>
      <c r="W223" s="314"/>
      <c r="X223" s="318"/>
      <c r="Y223" s="318"/>
      <c r="Z223" s="318"/>
      <c r="AA223" s="318"/>
    </row>
    <row r="224" spans="1:27" ht="15" customHeight="1" x14ac:dyDescent="0.15">
      <c r="A224" s="319">
        <v>106</v>
      </c>
      <c r="B224" s="304"/>
      <c r="C224" s="306"/>
      <c r="D224" s="310"/>
      <c r="E224" s="311"/>
      <c r="F224" s="311"/>
      <c r="G224" s="312"/>
      <c r="H224" s="310" t="s">
        <v>373</v>
      </c>
      <c r="I224" s="311"/>
      <c r="J224" s="311"/>
      <c r="K224" s="311"/>
      <c r="L224" s="312"/>
      <c r="M224" s="304"/>
      <c r="N224" s="305"/>
      <c r="O224" s="305"/>
      <c r="P224" s="305"/>
      <c r="Q224" s="305"/>
      <c r="R224" s="306"/>
      <c r="S224" s="310" t="s">
        <v>373</v>
      </c>
      <c r="T224" s="311"/>
      <c r="U224" s="311"/>
      <c r="V224" s="311"/>
      <c r="W224" s="311"/>
      <c r="X224" s="318" t="s">
        <v>189</v>
      </c>
      <c r="Y224" s="318"/>
      <c r="Z224" s="318"/>
      <c r="AA224" s="318"/>
    </row>
    <row r="225" spans="1:27" ht="15" customHeight="1" x14ac:dyDescent="0.15">
      <c r="A225" s="320"/>
      <c r="B225" s="316"/>
      <c r="C225" s="317"/>
      <c r="D225" s="313"/>
      <c r="E225" s="314"/>
      <c r="F225" s="314"/>
      <c r="G225" s="315"/>
      <c r="H225" s="313"/>
      <c r="I225" s="314"/>
      <c r="J225" s="314"/>
      <c r="K225" s="314"/>
      <c r="L225" s="315"/>
      <c r="M225" s="307"/>
      <c r="N225" s="308"/>
      <c r="O225" s="308"/>
      <c r="P225" s="308"/>
      <c r="Q225" s="308"/>
      <c r="R225" s="309"/>
      <c r="S225" s="313"/>
      <c r="T225" s="314"/>
      <c r="U225" s="314"/>
      <c r="V225" s="314"/>
      <c r="W225" s="314"/>
      <c r="X225" s="318"/>
      <c r="Y225" s="318"/>
      <c r="Z225" s="318"/>
      <c r="AA225" s="318"/>
    </row>
    <row r="226" spans="1:27" ht="15" customHeight="1" x14ac:dyDescent="0.15">
      <c r="A226" s="319">
        <v>107</v>
      </c>
      <c r="B226" s="304"/>
      <c r="C226" s="306"/>
      <c r="D226" s="310"/>
      <c r="E226" s="311"/>
      <c r="F226" s="311"/>
      <c r="G226" s="312"/>
      <c r="H226" s="310" t="s">
        <v>373</v>
      </c>
      <c r="I226" s="311"/>
      <c r="J226" s="311"/>
      <c r="K226" s="311"/>
      <c r="L226" s="312"/>
      <c r="M226" s="304"/>
      <c r="N226" s="305"/>
      <c r="O226" s="305"/>
      <c r="P226" s="305"/>
      <c r="Q226" s="305"/>
      <c r="R226" s="306"/>
      <c r="S226" s="310" t="s">
        <v>373</v>
      </c>
      <c r="T226" s="311"/>
      <c r="U226" s="311"/>
      <c r="V226" s="311"/>
      <c r="W226" s="311"/>
      <c r="X226" s="318" t="s">
        <v>189</v>
      </c>
      <c r="Y226" s="318"/>
      <c r="Z226" s="318"/>
      <c r="AA226" s="318"/>
    </row>
    <row r="227" spans="1:27" ht="15" customHeight="1" x14ac:dyDescent="0.15">
      <c r="A227" s="320"/>
      <c r="B227" s="316"/>
      <c r="C227" s="317"/>
      <c r="D227" s="313"/>
      <c r="E227" s="314"/>
      <c r="F227" s="314"/>
      <c r="G227" s="315"/>
      <c r="H227" s="313"/>
      <c r="I227" s="314"/>
      <c r="J227" s="314"/>
      <c r="K227" s="314"/>
      <c r="L227" s="315"/>
      <c r="M227" s="307"/>
      <c r="N227" s="308"/>
      <c r="O227" s="308"/>
      <c r="P227" s="308"/>
      <c r="Q227" s="308"/>
      <c r="R227" s="309"/>
      <c r="S227" s="313"/>
      <c r="T227" s="314"/>
      <c r="U227" s="314"/>
      <c r="V227" s="314"/>
      <c r="W227" s="314"/>
      <c r="X227" s="318"/>
      <c r="Y227" s="318"/>
      <c r="Z227" s="318"/>
      <c r="AA227" s="318"/>
    </row>
    <row r="228" spans="1:27" ht="15" customHeight="1" x14ac:dyDescent="0.15">
      <c r="A228" s="319">
        <v>108</v>
      </c>
      <c r="B228" s="304"/>
      <c r="C228" s="306"/>
      <c r="D228" s="310"/>
      <c r="E228" s="311"/>
      <c r="F228" s="311"/>
      <c r="G228" s="312"/>
      <c r="H228" s="310" t="s">
        <v>373</v>
      </c>
      <c r="I228" s="311"/>
      <c r="J228" s="311"/>
      <c r="K228" s="311"/>
      <c r="L228" s="312"/>
      <c r="M228" s="304"/>
      <c r="N228" s="305"/>
      <c r="O228" s="305"/>
      <c r="P228" s="305"/>
      <c r="Q228" s="305"/>
      <c r="R228" s="306"/>
      <c r="S228" s="310" t="s">
        <v>373</v>
      </c>
      <c r="T228" s="311"/>
      <c r="U228" s="311"/>
      <c r="V228" s="311"/>
      <c r="W228" s="311"/>
      <c r="X228" s="318" t="s">
        <v>189</v>
      </c>
      <c r="Y228" s="318"/>
      <c r="Z228" s="318"/>
      <c r="AA228" s="318"/>
    </row>
    <row r="229" spans="1:27" ht="15" customHeight="1" x14ac:dyDescent="0.15">
      <c r="A229" s="320"/>
      <c r="B229" s="316"/>
      <c r="C229" s="317"/>
      <c r="D229" s="313"/>
      <c r="E229" s="314"/>
      <c r="F229" s="314"/>
      <c r="G229" s="315"/>
      <c r="H229" s="313"/>
      <c r="I229" s="314"/>
      <c r="J229" s="314"/>
      <c r="K229" s="314"/>
      <c r="L229" s="315"/>
      <c r="M229" s="307"/>
      <c r="N229" s="308"/>
      <c r="O229" s="308"/>
      <c r="P229" s="308"/>
      <c r="Q229" s="308"/>
      <c r="R229" s="309"/>
      <c r="S229" s="313"/>
      <c r="T229" s="314"/>
      <c r="U229" s="314"/>
      <c r="V229" s="314"/>
      <c r="W229" s="314"/>
      <c r="X229" s="318"/>
      <c r="Y229" s="318"/>
      <c r="Z229" s="318"/>
      <c r="AA229" s="318"/>
    </row>
    <row r="230" spans="1:27" ht="15" customHeight="1" x14ac:dyDescent="0.15">
      <c r="A230" s="319">
        <v>109</v>
      </c>
      <c r="B230" s="304"/>
      <c r="C230" s="306"/>
      <c r="D230" s="310"/>
      <c r="E230" s="311"/>
      <c r="F230" s="311"/>
      <c r="G230" s="312"/>
      <c r="H230" s="310" t="s">
        <v>373</v>
      </c>
      <c r="I230" s="311"/>
      <c r="J230" s="311"/>
      <c r="K230" s="311"/>
      <c r="L230" s="312"/>
      <c r="M230" s="304"/>
      <c r="N230" s="305"/>
      <c r="O230" s="305"/>
      <c r="P230" s="305"/>
      <c r="Q230" s="305"/>
      <c r="R230" s="306"/>
      <c r="S230" s="310" t="s">
        <v>373</v>
      </c>
      <c r="T230" s="311"/>
      <c r="U230" s="311"/>
      <c r="V230" s="311"/>
      <c r="W230" s="311"/>
      <c r="X230" s="318" t="s">
        <v>189</v>
      </c>
      <c r="Y230" s="318"/>
      <c r="Z230" s="318"/>
      <c r="AA230" s="318"/>
    </row>
    <row r="231" spans="1:27" ht="14.25" x14ac:dyDescent="0.15">
      <c r="A231" s="320"/>
      <c r="B231" s="316"/>
      <c r="C231" s="317"/>
      <c r="D231" s="313"/>
      <c r="E231" s="314"/>
      <c r="F231" s="314"/>
      <c r="G231" s="315"/>
      <c r="H231" s="313"/>
      <c r="I231" s="314"/>
      <c r="J231" s="314"/>
      <c r="K231" s="314"/>
      <c r="L231" s="315"/>
      <c r="M231" s="307"/>
      <c r="N231" s="308"/>
      <c r="O231" s="308"/>
      <c r="P231" s="308"/>
      <c r="Q231" s="308"/>
      <c r="R231" s="309"/>
      <c r="S231" s="313"/>
      <c r="T231" s="314"/>
      <c r="U231" s="314"/>
      <c r="V231" s="314"/>
      <c r="W231" s="314"/>
      <c r="X231" s="318"/>
      <c r="Y231" s="318"/>
      <c r="Z231" s="318"/>
      <c r="AA231" s="318"/>
    </row>
    <row r="232" spans="1:27" ht="14.25" x14ac:dyDescent="0.15">
      <c r="A232" s="319">
        <v>110</v>
      </c>
      <c r="B232" s="304"/>
      <c r="C232" s="306"/>
      <c r="D232" s="310"/>
      <c r="E232" s="311"/>
      <c r="F232" s="311"/>
      <c r="G232" s="312"/>
      <c r="H232" s="310" t="s">
        <v>373</v>
      </c>
      <c r="I232" s="311"/>
      <c r="J232" s="311"/>
      <c r="K232" s="311"/>
      <c r="L232" s="312"/>
      <c r="M232" s="304"/>
      <c r="N232" s="305"/>
      <c r="O232" s="305"/>
      <c r="P232" s="305"/>
      <c r="Q232" s="305"/>
      <c r="R232" s="306"/>
      <c r="S232" s="310" t="s">
        <v>373</v>
      </c>
      <c r="T232" s="311"/>
      <c r="U232" s="311"/>
      <c r="V232" s="311"/>
      <c r="W232" s="311"/>
      <c r="X232" s="318" t="s">
        <v>189</v>
      </c>
      <c r="Y232" s="318"/>
      <c r="Z232" s="318"/>
      <c r="AA232" s="318"/>
    </row>
    <row r="233" spans="1:27" ht="14.25" x14ac:dyDescent="0.15">
      <c r="A233" s="320"/>
      <c r="B233" s="316"/>
      <c r="C233" s="317"/>
      <c r="D233" s="313"/>
      <c r="E233" s="314"/>
      <c r="F233" s="314"/>
      <c r="G233" s="315"/>
      <c r="H233" s="313"/>
      <c r="I233" s="314"/>
      <c r="J233" s="314"/>
      <c r="K233" s="314"/>
      <c r="L233" s="315"/>
      <c r="M233" s="307"/>
      <c r="N233" s="308"/>
      <c r="O233" s="308"/>
      <c r="P233" s="308"/>
      <c r="Q233" s="308"/>
      <c r="R233" s="309"/>
      <c r="S233" s="313"/>
      <c r="T233" s="314"/>
      <c r="U233" s="314"/>
      <c r="V233" s="314"/>
      <c r="W233" s="314"/>
      <c r="X233" s="318"/>
      <c r="Y233" s="318"/>
      <c r="Z233" s="318"/>
      <c r="AA233" s="318"/>
    </row>
    <row r="234" spans="1:27" ht="14.25" x14ac:dyDescent="0.15">
      <c r="A234" s="319">
        <v>111</v>
      </c>
      <c r="B234" s="304"/>
      <c r="C234" s="306"/>
      <c r="D234" s="310"/>
      <c r="E234" s="311"/>
      <c r="F234" s="311"/>
      <c r="G234" s="312"/>
      <c r="H234" s="310" t="s">
        <v>373</v>
      </c>
      <c r="I234" s="311"/>
      <c r="J234" s="311"/>
      <c r="K234" s="311"/>
      <c r="L234" s="312"/>
      <c r="M234" s="304"/>
      <c r="N234" s="305"/>
      <c r="O234" s="305"/>
      <c r="P234" s="305"/>
      <c r="Q234" s="305"/>
      <c r="R234" s="306"/>
      <c r="S234" s="310" t="s">
        <v>373</v>
      </c>
      <c r="T234" s="311"/>
      <c r="U234" s="311"/>
      <c r="V234" s="311"/>
      <c r="W234" s="311"/>
      <c r="X234" s="318" t="s">
        <v>189</v>
      </c>
      <c r="Y234" s="318"/>
      <c r="Z234" s="318"/>
      <c r="AA234" s="318"/>
    </row>
    <row r="235" spans="1:27" ht="14.25" x14ac:dyDescent="0.15">
      <c r="A235" s="320"/>
      <c r="B235" s="316"/>
      <c r="C235" s="317"/>
      <c r="D235" s="313"/>
      <c r="E235" s="314"/>
      <c r="F235" s="314"/>
      <c r="G235" s="315"/>
      <c r="H235" s="313"/>
      <c r="I235" s="314"/>
      <c r="J235" s="314"/>
      <c r="K235" s="314"/>
      <c r="L235" s="315"/>
      <c r="M235" s="307"/>
      <c r="N235" s="308"/>
      <c r="O235" s="308"/>
      <c r="P235" s="308"/>
      <c r="Q235" s="308"/>
      <c r="R235" s="309"/>
      <c r="S235" s="313"/>
      <c r="T235" s="314"/>
      <c r="U235" s="314"/>
      <c r="V235" s="314"/>
      <c r="W235" s="314"/>
      <c r="X235" s="318"/>
      <c r="Y235" s="318"/>
      <c r="Z235" s="318"/>
      <c r="AA235" s="318"/>
    </row>
    <row r="236" spans="1:27" ht="14.25" x14ac:dyDescent="0.15">
      <c r="A236" s="319">
        <v>112</v>
      </c>
      <c r="B236" s="304"/>
      <c r="C236" s="306"/>
      <c r="D236" s="310"/>
      <c r="E236" s="311"/>
      <c r="F236" s="311"/>
      <c r="G236" s="312"/>
      <c r="H236" s="310" t="s">
        <v>373</v>
      </c>
      <c r="I236" s="311"/>
      <c r="J236" s="311"/>
      <c r="K236" s="311"/>
      <c r="L236" s="312"/>
      <c r="M236" s="304"/>
      <c r="N236" s="305"/>
      <c r="O236" s="305"/>
      <c r="P236" s="305"/>
      <c r="Q236" s="305"/>
      <c r="R236" s="306"/>
      <c r="S236" s="310" t="s">
        <v>373</v>
      </c>
      <c r="T236" s="311"/>
      <c r="U236" s="311"/>
      <c r="V236" s="311"/>
      <c r="W236" s="311"/>
      <c r="X236" s="318" t="s">
        <v>189</v>
      </c>
      <c r="Y236" s="318"/>
      <c r="Z236" s="318"/>
      <c r="AA236" s="318"/>
    </row>
    <row r="237" spans="1:27" ht="14.25" x14ac:dyDescent="0.15">
      <c r="A237" s="320"/>
      <c r="B237" s="316"/>
      <c r="C237" s="317"/>
      <c r="D237" s="313"/>
      <c r="E237" s="314"/>
      <c r="F237" s="314"/>
      <c r="G237" s="315"/>
      <c r="H237" s="313"/>
      <c r="I237" s="314"/>
      <c r="J237" s="314"/>
      <c r="K237" s="314"/>
      <c r="L237" s="315"/>
      <c r="M237" s="307"/>
      <c r="N237" s="308"/>
      <c r="O237" s="308"/>
      <c r="P237" s="308"/>
      <c r="Q237" s="308"/>
      <c r="R237" s="309"/>
      <c r="S237" s="313"/>
      <c r="T237" s="314"/>
      <c r="U237" s="314"/>
      <c r="V237" s="314"/>
      <c r="W237" s="314"/>
      <c r="X237" s="318"/>
      <c r="Y237" s="318"/>
      <c r="Z237" s="318"/>
      <c r="AA237" s="318"/>
    </row>
    <row r="238" spans="1:27" ht="14.25" x14ac:dyDescent="0.15">
      <c r="A238" s="319">
        <v>113</v>
      </c>
      <c r="B238" s="304"/>
      <c r="C238" s="306"/>
      <c r="D238" s="310"/>
      <c r="E238" s="311"/>
      <c r="F238" s="311"/>
      <c r="G238" s="312"/>
      <c r="H238" s="310" t="s">
        <v>373</v>
      </c>
      <c r="I238" s="311"/>
      <c r="J238" s="311"/>
      <c r="K238" s="311"/>
      <c r="L238" s="312"/>
      <c r="M238" s="304"/>
      <c r="N238" s="305"/>
      <c r="O238" s="305"/>
      <c r="P238" s="305"/>
      <c r="Q238" s="305"/>
      <c r="R238" s="306"/>
      <c r="S238" s="310" t="s">
        <v>373</v>
      </c>
      <c r="T238" s="311"/>
      <c r="U238" s="311"/>
      <c r="V238" s="311"/>
      <c r="W238" s="311"/>
      <c r="X238" s="318" t="s">
        <v>189</v>
      </c>
      <c r="Y238" s="318"/>
      <c r="Z238" s="318"/>
      <c r="AA238" s="318"/>
    </row>
    <row r="239" spans="1:27" ht="14.25" x14ac:dyDescent="0.15">
      <c r="A239" s="320"/>
      <c r="B239" s="316"/>
      <c r="C239" s="317"/>
      <c r="D239" s="313"/>
      <c r="E239" s="314"/>
      <c r="F239" s="314"/>
      <c r="G239" s="315"/>
      <c r="H239" s="313"/>
      <c r="I239" s="314"/>
      <c r="J239" s="314"/>
      <c r="K239" s="314"/>
      <c r="L239" s="315"/>
      <c r="M239" s="307"/>
      <c r="N239" s="308"/>
      <c r="O239" s="308"/>
      <c r="P239" s="308"/>
      <c r="Q239" s="308"/>
      <c r="R239" s="309"/>
      <c r="S239" s="313"/>
      <c r="T239" s="314"/>
      <c r="U239" s="314"/>
      <c r="V239" s="314"/>
      <c r="W239" s="314"/>
      <c r="X239" s="318"/>
      <c r="Y239" s="318"/>
      <c r="Z239" s="318"/>
      <c r="AA239" s="318"/>
    </row>
    <row r="240" spans="1:27" ht="14.25" x14ac:dyDescent="0.15">
      <c r="A240" s="319">
        <v>114</v>
      </c>
      <c r="B240" s="304"/>
      <c r="C240" s="306"/>
      <c r="D240" s="310"/>
      <c r="E240" s="311"/>
      <c r="F240" s="311"/>
      <c r="G240" s="312"/>
      <c r="H240" s="310" t="s">
        <v>373</v>
      </c>
      <c r="I240" s="311"/>
      <c r="J240" s="311"/>
      <c r="K240" s="311"/>
      <c r="L240" s="312"/>
      <c r="M240" s="304"/>
      <c r="N240" s="305"/>
      <c r="O240" s="305"/>
      <c r="P240" s="305"/>
      <c r="Q240" s="305"/>
      <c r="R240" s="306"/>
      <c r="S240" s="310" t="s">
        <v>373</v>
      </c>
      <c r="T240" s="311"/>
      <c r="U240" s="311"/>
      <c r="V240" s="311"/>
      <c r="W240" s="311"/>
      <c r="X240" s="318" t="s">
        <v>189</v>
      </c>
      <c r="Y240" s="318"/>
      <c r="Z240" s="318"/>
      <c r="AA240" s="318"/>
    </row>
    <row r="241" spans="1:27" ht="14.25" x14ac:dyDescent="0.15">
      <c r="A241" s="320"/>
      <c r="B241" s="316"/>
      <c r="C241" s="317"/>
      <c r="D241" s="313"/>
      <c r="E241" s="314"/>
      <c r="F241" s="314"/>
      <c r="G241" s="315"/>
      <c r="H241" s="313"/>
      <c r="I241" s="314"/>
      <c r="J241" s="314"/>
      <c r="K241" s="314"/>
      <c r="L241" s="315"/>
      <c r="M241" s="307"/>
      <c r="N241" s="308"/>
      <c r="O241" s="308"/>
      <c r="P241" s="308"/>
      <c r="Q241" s="308"/>
      <c r="R241" s="309"/>
      <c r="S241" s="313"/>
      <c r="T241" s="314"/>
      <c r="U241" s="314"/>
      <c r="V241" s="314"/>
      <c r="W241" s="314"/>
      <c r="X241" s="318"/>
      <c r="Y241" s="318"/>
      <c r="Z241" s="318"/>
      <c r="AA241" s="318"/>
    </row>
    <row r="242" spans="1:27" ht="14.25" x14ac:dyDescent="0.15">
      <c r="A242" s="319">
        <v>115</v>
      </c>
      <c r="B242" s="304"/>
      <c r="C242" s="306"/>
      <c r="D242" s="310"/>
      <c r="E242" s="311"/>
      <c r="F242" s="311"/>
      <c r="G242" s="312"/>
      <c r="H242" s="310" t="s">
        <v>373</v>
      </c>
      <c r="I242" s="311"/>
      <c r="J242" s="311"/>
      <c r="K242" s="311"/>
      <c r="L242" s="312"/>
      <c r="M242" s="304"/>
      <c r="N242" s="305"/>
      <c r="O242" s="305"/>
      <c r="P242" s="305"/>
      <c r="Q242" s="305"/>
      <c r="R242" s="306"/>
      <c r="S242" s="310" t="s">
        <v>373</v>
      </c>
      <c r="T242" s="311"/>
      <c r="U242" s="311"/>
      <c r="V242" s="311"/>
      <c r="W242" s="311"/>
      <c r="X242" s="318" t="s">
        <v>189</v>
      </c>
      <c r="Y242" s="318"/>
      <c r="Z242" s="318"/>
      <c r="AA242" s="318"/>
    </row>
    <row r="243" spans="1:27" ht="14.25" x14ac:dyDescent="0.15">
      <c r="A243" s="320"/>
      <c r="B243" s="316"/>
      <c r="C243" s="317"/>
      <c r="D243" s="313"/>
      <c r="E243" s="314"/>
      <c r="F243" s="314"/>
      <c r="G243" s="315"/>
      <c r="H243" s="313"/>
      <c r="I243" s="314"/>
      <c r="J243" s="314"/>
      <c r="K243" s="314"/>
      <c r="L243" s="315"/>
      <c r="M243" s="307"/>
      <c r="N243" s="308"/>
      <c r="O243" s="308"/>
      <c r="P243" s="308"/>
      <c r="Q243" s="308"/>
      <c r="R243" s="309"/>
      <c r="S243" s="313"/>
      <c r="T243" s="314"/>
      <c r="U243" s="314"/>
      <c r="V243" s="314"/>
      <c r="W243" s="314"/>
      <c r="X243" s="318"/>
      <c r="Y243" s="318"/>
      <c r="Z243" s="318"/>
      <c r="AA243" s="318"/>
    </row>
    <row r="244" spans="1:27" ht="14.25" x14ac:dyDescent="0.15">
      <c r="A244" s="319">
        <v>116</v>
      </c>
      <c r="B244" s="304"/>
      <c r="C244" s="306"/>
      <c r="D244" s="310"/>
      <c r="E244" s="311"/>
      <c r="F244" s="311"/>
      <c r="G244" s="312"/>
      <c r="H244" s="310" t="s">
        <v>373</v>
      </c>
      <c r="I244" s="311"/>
      <c r="J244" s="311"/>
      <c r="K244" s="311"/>
      <c r="L244" s="312"/>
      <c r="M244" s="304"/>
      <c r="N244" s="305"/>
      <c r="O244" s="305"/>
      <c r="P244" s="305"/>
      <c r="Q244" s="305"/>
      <c r="R244" s="306"/>
      <c r="S244" s="310" t="s">
        <v>373</v>
      </c>
      <c r="T244" s="311"/>
      <c r="U244" s="311"/>
      <c r="V244" s="311"/>
      <c r="W244" s="311"/>
      <c r="X244" s="318" t="s">
        <v>189</v>
      </c>
      <c r="Y244" s="318"/>
      <c r="Z244" s="318"/>
      <c r="AA244" s="318"/>
    </row>
    <row r="245" spans="1:27" ht="14.25" x14ac:dyDescent="0.15">
      <c r="A245" s="320"/>
      <c r="B245" s="316"/>
      <c r="C245" s="317"/>
      <c r="D245" s="313"/>
      <c r="E245" s="314"/>
      <c r="F245" s="314"/>
      <c r="G245" s="315"/>
      <c r="H245" s="313"/>
      <c r="I245" s="314"/>
      <c r="J245" s="314"/>
      <c r="K245" s="314"/>
      <c r="L245" s="315"/>
      <c r="M245" s="307"/>
      <c r="N245" s="308"/>
      <c r="O245" s="308"/>
      <c r="P245" s="308"/>
      <c r="Q245" s="308"/>
      <c r="R245" s="309"/>
      <c r="S245" s="313"/>
      <c r="T245" s="314"/>
      <c r="U245" s="314"/>
      <c r="V245" s="314"/>
      <c r="W245" s="314"/>
      <c r="X245" s="318"/>
      <c r="Y245" s="318"/>
      <c r="Z245" s="318"/>
      <c r="AA245" s="318"/>
    </row>
    <row r="246" spans="1:27" ht="14.25" x14ac:dyDescent="0.15">
      <c r="A246" s="319">
        <v>117</v>
      </c>
      <c r="B246" s="304"/>
      <c r="C246" s="306"/>
      <c r="D246" s="310"/>
      <c r="E246" s="311"/>
      <c r="F246" s="311"/>
      <c r="G246" s="312"/>
      <c r="H246" s="310" t="s">
        <v>373</v>
      </c>
      <c r="I246" s="311"/>
      <c r="J246" s="311"/>
      <c r="K246" s="311"/>
      <c r="L246" s="312"/>
      <c r="M246" s="304"/>
      <c r="N246" s="305"/>
      <c r="O246" s="305"/>
      <c r="P246" s="305"/>
      <c r="Q246" s="305"/>
      <c r="R246" s="306"/>
      <c r="S246" s="310" t="s">
        <v>373</v>
      </c>
      <c r="T246" s="311"/>
      <c r="U246" s="311"/>
      <c r="V246" s="311"/>
      <c r="W246" s="311"/>
      <c r="X246" s="318" t="s">
        <v>189</v>
      </c>
      <c r="Y246" s="318"/>
      <c r="Z246" s="318"/>
      <c r="AA246" s="318"/>
    </row>
    <row r="247" spans="1:27" ht="14.25" x14ac:dyDescent="0.15">
      <c r="A247" s="320"/>
      <c r="B247" s="316"/>
      <c r="C247" s="317"/>
      <c r="D247" s="313"/>
      <c r="E247" s="314"/>
      <c r="F247" s="314"/>
      <c r="G247" s="315"/>
      <c r="H247" s="313"/>
      <c r="I247" s="314"/>
      <c r="J247" s="314"/>
      <c r="K247" s="314"/>
      <c r="L247" s="315"/>
      <c r="M247" s="307"/>
      <c r="N247" s="308"/>
      <c r="O247" s="308"/>
      <c r="P247" s="308"/>
      <c r="Q247" s="308"/>
      <c r="R247" s="309"/>
      <c r="S247" s="313"/>
      <c r="T247" s="314"/>
      <c r="U247" s="314"/>
      <c r="V247" s="314"/>
      <c r="W247" s="314"/>
      <c r="X247" s="318"/>
      <c r="Y247" s="318"/>
      <c r="Z247" s="318"/>
      <c r="AA247" s="318"/>
    </row>
    <row r="248" spans="1:27" ht="14.25" x14ac:dyDescent="0.15">
      <c r="A248" s="319">
        <v>118</v>
      </c>
      <c r="B248" s="304"/>
      <c r="C248" s="306"/>
      <c r="D248" s="310"/>
      <c r="E248" s="311"/>
      <c r="F248" s="311"/>
      <c r="G248" s="312"/>
      <c r="H248" s="310" t="s">
        <v>373</v>
      </c>
      <c r="I248" s="311"/>
      <c r="J248" s="311"/>
      <c r="K248" s="311"/>
      <c r="L248" s="312"/>
      <c r="M248" s="304"/>
      <c r="N248" s="305"/>
      <c r="O248" s="305"/>
      <c r="P248" s="305"/>
      <c r="Q248" s="305"/>
      <c r="R248" s="306"/>
      <c r="S248" s="310" t="s">
        <v>373</v>
      </c>
      <c r="T248" s="311"/>
      <c r="U248" s="311"/>
      <c r="V248" s="311"/>
      <c r="W248" s="311"/>
      <c r="X248" s="318" t="s">
        <v>189</v>
      </c>
      <c r="Y248" s="318"/>
      <c r="Z248" s="318"/>
      <c r="AA248" s="318"/>
    </row>
    <row r="249" spans="1:27" ht="14.25" x14ac:dyDescent="0.15">
      <c r="A249" s="320"/>
      <c r="B249" s="316"/>
      <c r="C249" s="317"/>
      <c r="D249" s="313"/>
      <c r="E249" s="314"/>
      <c r="F249" s="314"/>
      <c r="G249" s="315"/>
      <c r="H249" s="313"/>
      <c r="I249" s="314"/>
      <c r="J249" s="314"/>
      <c r="K249" s="314"/>
      <c r="L249" s="315"/>
      <c r="M249" s="307"/>
      <c r="N249" s="308"/>
      <c r="O249" s="308"/>
      <c r="P249" s="308"/>
      <c r="Q249" s="308"/>
      <c r="R249" s="309"/>
      <c r="S249" s="313"/>
      <c r="T249" s="314"/>
      <c r="U249" s="314"/>
      <c r="V249" s="314"/>
      <c r="W249" s="314"/>
      <c r="X249" s="318"/>
      <c r="Y249" s="318"/>
      <c r="Z249" s="318"/>
      <c r="AA249" s="318"/>
    </row>
    <row r="250" spans="1:27" ht="14.25" x14ac:dyDescent="0.15">
      <c r="A250" s="319">
        <v>119</v>
      </c>
      <c r="B250" s="304"/>
      <c r="C250" s="306"/>
      <c r="D250" s="310"/>
      <c r="E250" s="311"/>
      <c r="F250" s="311"/>
      <c r="G250" s="312"/>
      <c r="H250" s="310" t="s">
        <v>373</v>
      </c>
      <c r="I250" s="311"/>
      <c r="J250" s="311"/>
      <c r="K250" s="311"/>
      <c r="L250" s="312"/>
      <c r="M250" s="304"/>
      <c r="N250" s="305"/>
      <c r="O250" s="305"/>
      <c r="P250" s="305"/>
      <c r="Q250" s="305"/>
      <c r="R250" s="306"/>
      <c r="S250" s="310" t="s">
        <v>373</v>
      </c>
      <c r="T250" s="311"/>
      <c r="U250" s="311"/>
      <c r="V250" s="311"/>
      <c r="W250" s="311"/>
      <c r="X250" s="318" t="s">
        <v>189</v>
      </c>
      <c r="Y250" s="318"/>
      <c r="Z250" s="318"/>
      <c r="AA250" s="318"/>
    </row>
    <row r="251" spans="1:27" ht="14.25" x14ac:dyDescent="0.15">
      <c r="A251" s="320"/>
      <c r="B251" s="316"/>
      <c r="C251" s="317"/>
      <c r="D251" s="313"/>
      <c r="E251" s="314"/>
      <c r="F251" s="314"/>
      <c r="G251" s="315"/>
      <c r="H251" s="313"/>
      <c r="I251" s="314"/>
      <c r="J251" s="314"/>
      <c r="K251" s="314"/>
      <c r="L251" s="315"/>
      <c r="M251" s="307"/>
      <c r="N251" s="308"/>
      <c r="O251" s="308"/>
      <c r="P251" s="308"/>
      <c r="Q251" s="308"/>
      <c r="R251" s="309"/>
      <c r="S251" s="313"/>
      <c r="T251" s="314"/>
      <c r="U251" s="314"/>
      <c r="V251" s="314"/>
      <c r="W251" s="314"/>
      <c r="X251" s="318"/>
      <c r="Y251" s="318"/>
      <c r="Z251" s="318"/>
      <c r="AA251" s="318"/>
    </row>
    <row r="252" spans="1:27" ht="14.25" x14ac:dyDescent="0.15">
      <c r="A252" s="319">
        <v>120</v>
      </c>
      <c r="B252" s="304"/>
      <c r="C252" s="306"/>
      <c r="D252" s="310"/>
      <c r="E252" s="311"/>
      <c r="F252" s="311"/>
      <c r="G252" s="312"/>
      <c r="H252" s="310" t="s">
        <v>373</v>
      </c>
      <c r="I252" s="311"/>
      <c r="J252" s="311"/>
      <c r="K252" s="311"/>
      <c r="L252" s="312"/>
      <c r="M252" s="304"/>
      <c r="N252" s="305"/>
      <c r="O252" s="305"/>
      <c r="P252" s="305"/>
      <c r="Q252" s="305"/>
      <c r="R252" s="306"/>
      <c r="S252" s="310" t="s">
        <v>373</v>
      </c>
      <c r="T252" s="311"/>
      <c r="U252" s="311"/>
      <c r="V252" s="311"/>
      <c r="W252" s="311"/>
      <c r="X252" s="318" t="s">
        <v>189</v>
      </c>
      <c r="Y252" s="318"/>
      <c r="Z252" s="318"/>
      <c r="AA252" s="318"/>
    </row>
    <row r="253" spans="1:27" ht="14.25" x14ac:dyDescent="0.15">
      <c r="A253" s="320"/>
      <c r="B253" s="316"/>
      <c r="C253" s="317"/>
      <c r="D253" s="313"/>
      <c r="E253" s="314"/>
      <c r="F253" s="314"/>
      <c r="G253" s="315"/>
      <c r="H253" s="313"/>
      <c r="I253" s="314"/>
      <c r="J253" s="314"/>
      <c r="K253" s="314"/>
      <c r="L253" s="315"/>
      <c r="M253" s="307"/>
      <c r="N253" s="308"/>
      <c r="O253" s="308"/>
      <c r="P253" s="308"/>
      <c r="Q253" s="308"/>
      <c r="R253" s="309"/>
      <c r="S253" s="313"/>
      <c r="T253" s="314"/>
      <c r="U253" s="314"/>
      <c r="V253" s="314"/>
      <c r="W253" s="314"/>
      <c r="X253" s="318"/>
      <c r="Y253" s="318"/>
      <c r="Z253" s="318"/>
      <c r="AA253" s="318"/>
    </row>
  </sheetData>
  <protectedRanges>
    <protectedRange sqref="Q3:Q5 X3:X5" name="範囲1"/>
  </protectedRanges>
  <mergeCells count="972">
    <mergeCell ref="A252:A253"/>
    <mergeCell ref="B252:C253"/>
    <mergeCell ref="D252:G253"/>
    <mergeCell ref="H252:L253"/>
    <mergeCell ref="M252:R252"/>
    <mergeCell ref="S252:W253"/>
    <mergeCell ref="X252:AA253"/>
    <mergeCell ref="M253:R253"/>
    <mergeCell ref="H6:Z6"/>
    <mergeCell ref="A248:A249"/>
    <mergeCell ref="B248:C249"/>
    <mergeCell ref="D248:G249"/>
    <mergeCell ref="H248:L249"/>
    <mergeCell ref="M248:R248"/>
    <mergeCell ref="S248:W249"/>
    <mergeCell ref="X248:AA249"/>
    <mergeCell ref="M249:R249"/>
    <mergeCell ref="A250:A251"/>
    <mergeCell ref="B250:C251"/>
    <mergeCell ref="D250:G251"/>
    <mergeCell ref="H246:L247"/>
    <mergeCell ref="M246:R246"/>
    <mergeCell ref="S246:W247"/>
    <mergeCell ref="X246:AA247"/>
    <mergeCell ref="Q3:R3"/>
    <mergeCell ref="T3:U3"/>
    <mergeCell ref="X3:Y3"/>
    <mergeCell ref="A242:A243"/>
    <mergeCell ref="B242:C243"/>
    <mergeCell ref="D242:G243"/>
    <mergeCell ref="H242:L243"/>
    <mergeCell ref="M242:R242"/>
    <mergeCell ref="S242:W243"/>
    <mergeCell ref="X242:AA243"/>
    <mergeCell ref="M243:R243"/>
    <mergeCell ref="A238:A239"/>
    <mergeCell ref="B238:C239"/>
    <mergeCell ref="D238:G239"/>
    <mergeCell ref="H238:L239"/>
    <mergeCell ref="M238:R238"/>
    <mergeCell ref="S238:W239"/>
    <mergeCell ref="X238:AA239"/>
    <mergeCell ref="M239:R239"/>
    <mergeCell ref="A240:A241"/>
    <mergeCell ref="B240:C241"/>
    <mergeCell ref="D240:G241"/>
    <mergeCell ref="H240:L241"/>
    <mergeCell ref="M240:R240"/>
    <mergeCell ref="H250:L251"/>
    <mergeCell ref="M250:R250"/>
    <mergeCell ref="S250:W251"/>
    <mergeCell ref="X250:AA251"/>
    <mergeCell ref="M251:R251"/>
    <mergeCell ref="A244:A245"/>
    <mergeCell ref="B244:C245"/>
    <mergeCell ref="D244:G245"/>
    <mergeCell ref="H244:L245"/>
    <mergeCell ref="M244:R244"/>
    <mergeCell ref="S244:W245"/>
    <mergeCell ref="X244:AA245"/>
    <mergeCell ref="M245:R245"/>
    <mergeCell ref="A246:A247"/>
    <mergeCell ref="B246:C247"/>
    <mergeCell ref="D246:G247"/>
    <mergeCell ref="M247:R247"/>
    <mergeCell ref="S240:W241"/>
    <mergeCell ref="X240:AA241"/>
    <mergeCell ref="M241:R241"/>
    <mergeCell ref="A234:A235"/>
    <mergeCell ref="B234:C235"/>
    <mergeCell ref="D234:G235"/>
    <mergeCell ref="H234:L235"/>
    <mergeCell ref="M234:R234"/>
    <mergeCell ref="S234:W235"/>
    <mergeCell ref="X234:AA235"/>
    <mergeCell ref="M235:R235"/>
    <mergeCell ref="A236:A237"/>
    <mergeCell ref="B236:C237"/>
    <mergeCell ref="D236:G237"/>
    <mergeCell ref="H236:L237"/>
    <mergeCell ref="M236:R236"/>
    <mergeCell ref="S236:W237"/>
    <mergeCell ref="X236:AA237"/>
    <mergeCell ref="M237:R237"/>
    <mergeCell ref="A230:A231"/>
    <mergeCell ref="B230:C231"/>
    <mergeCell ref="D230:G231"/>
    <mergeCell ref="H230:L231"/>
    <mergeCell ref="M230:R230"/>
    <mergeCell ref="S230:W231"/>
    <mergeCell ref="X230:AA231"/>
    <mergeCell ref="M231:R231"/>
    <mergeCell ref="A232:A233"/>
    <mergeCell ref="B232:C233"/>
    <mergeCell ref="D232:G233"/>
    <mergeCell ref="H232:L233"/>
    <mergeCell ref="M232:R232"/>
    <mergeCell ref="S232:W233"/>
    <mergeCell ref="X232:AA233"/>
    <mergeCell ref="M233:R233"/>
    <mergeCell ref="H218:L219"/>
    <mergeCell ref="M218:R218"/>
    <mergeCell ref="S218:W219"/>
    <mergeCell ref="X218:AA219"/>
    <mergeCell ref="M219:R219"/>
    <mergeCell ref="A228:A229"/>
    <mergeCell ref="B228:C229"/>
    <mergeCell ref="D228:G229"/>
    <mergeCell ref="H228:L229"/>
    <mergeCell ref="M228:R228"/>
    <mergeCell ref="S228:W229"/>
    <mergeCell ref="X228:AA229"/>
    <mergeCell ref="M229:R229"/>
    <mergeCell ref="D218:G219"/>
    <mergeCell ref="D220:G221"/>
    <mergeCell ref="D222:G223"/>
    <mergeCell ref="D224:G225"/>
    <mergeCell ref="D226:G227"/>
    <mergeCell ref="B218:C219"/>
    <mergeCell ref="B220:C221"/>
    <mergeCell ref="B222:C223"/>
    <mergeCell ref="B224:C225"/>
    <mergeCell ref="B226:C227"/>
    <mergeCell ref="A226:A227"/>
    <mergeCell ref="M191:R191"/>
    <mergeCell ref="X196:AA197"/>
    <mergeCell ref="M197:R197"/>
    <mergeCell ref="X194:AA195"/>
    <mergeCell ref="H198:L199"/>
    <mergeCell ref="M198:R198"/>
    <mergeCell ref="S198:W199"/>
    <mergeCell ref="X198:AA199"/>
    <mergeCell ref="M199:R199"/>
    <mergeCell ref="H178:L179"/>
    <mergeCell ref="M178:R178"/>
    <mergeCell ref="S178:W179"/>
    <mergeCell ref="X178:AA179"/>
    <mergeCell ref="M179:R179"/>
    <mergeCell ref="X182:AA183"/>
    <mergeCell ref="M183:R183"/>
    <mergeCell ref="H184:L185"/>
    <mergeCell ref="M184:R184"/>
    <mergeCell ref="S184:W185"/>
    <mergeCell ref="X184:AA185"/>
    <mergeCell ref="M185:R185"/>
    <mergeCell ref="H180:L181"/>
    <mergeCell ref="M180:R180"/>
    <mergeCell ref="S180:W181"/>
    <mergeCell ref="X180:AA181"/>
    <mergeCell ref="M181:R181"/>
    <mergeCell ref="H182:L183"/>
    <mergeCell ref="M182:R182"/>
    <mergeCell ref="S182:W183"/>
    <mergeCell ref="H170:L171"/>
    <mergeCell ref="M170:R170"/>
    <mergeCell ref="S170:W171"/>
    <mergeCell ref="X170:AA171"/>
    <mergeCell ref="M171:R171"/>
    <mergeCell ref="X174:AA175"/>
    <mergeCell ref="M175:R175"/>
    <mergeCell ref="H176:L177"/>
    <mergeCell ref="M176:R176"/>
    <mergeCell ref="S176:W177"/>
    <mergeCell ref="X176:AA177"/>
    <mergeCell ref="M177:R177"/>
    <mergeCell ref="H172:L173"/>
    <mergeCell ref="M172:R172"/>
    <mergeCell ref="S172:W173"/>
    <mergeCell ref="X172:AA173"/>
    <mergeCell ref="M173:R173"/>
    <mergeCell ref="H174:L175"/>
    <mergeCell ref="M174:R174"/>
    <mergeCell ref="S174:W175"/>
    <mergeCell ref="H162:L163"/>
    <mergeCell ref="M162:R162"/>
    <mergeCell ref="S162:W163"/>
    <mergeCell ref="X162:AA163"/>
    <mergeCell ref="M163:R163"/>
    <mergeCell ref="X166:AA167"/>
    <mergeCell ref="M167:R167"/>
    <mergeCell ref="H168:L169"/>
    <mergeCell ref="M168:R168"/>
    <mergeCell ref="S168:W169"/>
    <mergeCell ref="X168:AA169"/>
    <mergeCell ref="M169:R169"/>
    <mergeCell ref="H164:L165"/>
    <mergeCell ref="M164:R164"/>
    <mergeCell ref="S164:W165"/>
    <mergeCell ref="X164:AA165"/>
    <mergeCell ref="M165:R165"/>
    <mergeCell ref="H166:L167"/>
    <mergeCell ref="M166:R166"/>
    <mergeCell ref="S166:W167"/>
    <mergeCell ref="H154:L155"/>
    <mergeCell ref="M154:R154"/>
    <mergeCell ref="S154:W155"/>
    <mergeCell ref="X154:AA155"/>
    <mergeCell ref="M155:R155"/>
    <mergeCell ref="X158:AA159"/>
    <mergeCell ref="M159:R159"/>
    <mergeCell ref="H160:L161"/>
    <mergeCell ref="M160:R160"/>
    <mergeCell ref="S160:W161"/>
    <mergeCell ref="X160:AA161"/>
    <mergeCell ref="M161:R161"/>
    <mergeCell ref="H156:L157"/>
    <mergeCell ref="M156:R156"/>
    <mergeCell ref="S156:W157"/>
    <mergeCell ref="X156:AA157"/>
    <mergeCell ref="M157:R157"/>
    <mergeCell ref="H158:L159"/>
    <mergeCell ref="M158:R158"/>
    <mergeCell ref="S158:W159"/>
    <mergeCell ref="H146:L147"/>
    <mergeCell ref="M146:R146"/>
    <mergeCell ref="S146:W147"/>
    <mergeCell ref="X146:AA147"/>
    <mergeCell ref="M147:R147"/>
    <mergeCell ref="X150:AA151"/>
    <mergeCell ref="M151:R151"/>
    <mergeCell ref="H152:L153"/>
    <mergeCell ref="M152:R152"/>
    <mergeCell ref="S152:W153"/>
    <mergeCell ref="X152:AA153"/>
    <mergeCell ref="M153:R153"/>
    <mergeCell ref="H148:L149"/>
    <mergeCell ref="M148:R148"/>
    <mergeCell ref="S148:W149"/>
    <mergeCell ref="X148:AA149"/>
    <mergeCell ref="M149:R149"/>
    <mergeCell ref="H150:L151"/>
    <mergeCell ref="M150:R150"/>
    <mergeCell ref="S150:W151"/>
    <mergeCell ref="H138:L139"/>
    <mergeCell ref="M138:R138"/>
    <mergeCell ref="S138:W139"/>
    <mergeCell ref="X138:AA139"/>
    <mergeCell ref="M139:R139"/>
    <mergeCell ref="X142:AA143"/>
    <mergeCell ref="M143:R143"/>
    <mergeCell ref="H144:L145"/>
    <mergeCell ref="M144:R144"/>
    <mergeCell ref="S144:W145"/>
    <mergeCell ref="X144:AA145"/>
    <mergeCell ref="M145:R145"/>
    <mergeCell ref="H140:L141"/>
    <mergeCell ref="M140:R140"/>
    <mergeCell ref="S140:W141"/>
    <mergeCell ref="X140:AA141"/>
    <mergeCell ref="M141:R141"/>
    <mergeCell ref="H142:L143"/>
    <mergeCell ref="M142:R142"/>
    <mergeCell ref="S142:W143"/>
    <mergeCell ref="H130:L131"/>
    <mergeCell ref="M130:R130"/>
    <mergeCell ref="S130:W131"/>
    <mergeCell ref="X130:AA131"/>
    <mergeCell ref="M131:R131"/>
    <mergeCell ref="X134:AA135"/>
    <mergeCell ref="M135:R135"/>
    <mergeCell ref="H136:L137"/>
    <mergeCell ref="M136:R136"/>
    <mergeCell ref="S136:W137"/>
    <mergeCell ref="X136:AA137"/>
    <mergeCell ref="M137:R137"/>
    <mergeCell ref="H132:L133"/>
    <mergeCell ref="M132:R132"/>
    <mergeCell ref="S132:W133"/>
    <mergeCell ref="X132:AA133"/>
    <mergeCell ref="M133:R133"/>
    <mergeCell ref="H134:L135"/>
    <mergeCell ref="M134:R134"/>
    <mergeCell ref="S134:W135"/>
    <mergeCell ref="H110:L111"/>
    <mergeCell ref="M110:R110"/>
    <mergeCell ref="S110:W111"/>
    <mergeCell ref="X110:AA111"/>
    <mergeCell ref="M111:R111"/>
    <mergeCell ref="M127:R127"/>
    <mergeCell ref="H128:L129"/>
    <mergeCell ref="M128:R128"/>
    <mergeCell ref="S128:W129"/>
    <mergeCell ref="X128:AA129"/>
    <mergeCell ref="M129:R129"/>
    <mergeCell ref="X112:AA113"/>
    <mergeCell ref="M113:R113"/>
    <mergeCell ref="H114:L115"/>
    <mergeCell ref="M114:R114"/>
    <mergeCell ref="S114:W115"/>
    <mergeCell ref="X114:AA115"/>
    <mergeCell ref="M115:R115"/>
    <mergeCell ref="H106:L107"/>
    <mergeCell ref="M106:R106"/>
    <mergeCell ref="S106:W107"/>
    <mergeCell ref="X106:AA107"/>
    <mergeCell ref="M107:R107"/>
    <mergeCell ref="H108:L109"/>
    <mergeCell ref="M108:R108"/>
    <mergeCell ref="S108:W109"/>
    <mergeCell ref="X108:AA109"/>
    <mergeCell ref="M109:R109"/>
    <mergeCell ref="H102:L103"/>
    <mergeCell ref="M102:R102"/>
    <mergeCell ref="S102:W103"/>
    <mergeCell ref="X102:AA103"/>
    <mergeCell ref="M103:R103"/>
    <mergeCell ref="H104:L105"/>
    <mergeCell ref="M104:R104"/>
    <mergeCell ref="S104:W105"/>
    <mergeCell ref="X104:AA105"/>
    <mergeCell ref="M105:R105"/>
    <mergeCell ref="S96:W97"/>
    <mergeCell ref="X96:AA97"/>
    <mergeCell ref="M97:R97"/>
    <mergeCell ref="H98:L99"/>
    <mergeCell ref="M98:R98"/>
    <mergeCell ref="S98:W99"/>
    <mergeCell ref="X98:AA99"/>
    <mergeCell ref="M99:R99"/>
    <mergeCell ref="H100:L101"/>
    <mergeCell ref="M100:R100"/>
    <mergeCell ref="S100:W101"/>
    <mergeCell ref="X100:AA101"/>
    <mergeCell ref="M101:R101"/>
    <mergeCell ref="H74:L75"/>
    <mergeCell ref="M74:R74"/>
    <mergeCell ref="S74:W75"/>
    <mergeCell ref="X74:AA75"/>
    <mergeCell ref="M75:R75"/>
    <mergeCell ref="H76:L77"/>
    <mergeCell ref="M76:R76"/>
    <mergeCell ref="S76:W77"/>
    <mergeCell ref="X76:AA77"/>
    <mergeCell ref="M77:R77"/>
    <mergeCell ref="X54:AA55"/>
    <mergeCell ref="M55:R55"/>
    <mergeCell ref="H68:L69"/>
    <mergeCell ref="M68:R68"/>
    <mergeCell ref="S68:W69"/>
    <mergeCell ref="X68:AA69"/>
    <mergeCell ref="M69:R69"/>
    <mergeCell ref="H70:L71"/>
    <mergeCell ref="M70:R70"/>
    <mergeCell ref="S70:W71"/>
    <mergeCell ref="X70:AA71"/>
    <mergeCell ref="M71:R71"/>
    <mergeCell ref="M37:R37"/>
    <mergeCell ref="H38:L39"/>
    <mergeCell ref="M38:R38"/>
    <mergeCell ref="S38:W39"/>
    <mergeCell ref="X38:AA39"/>
    <mergeCell ref="M39:R39"/>
    <mergeCell ref="H40:L41"/>
    <mergeCell ref="M40:R40"/>
    <mergeCell ref="S40:W41"/>
    <mergeCell ref="X40:AA41"/>
    <mergeCell ref="M41:R41"/>
    <mergeCell ref="X50:AA51"/>
    <mergeCell ref="M51:R51"/>
    <mergeCell ref="H52:L53"/>
    <mergeCell ref="M52:R52"/>
    <mergeCell ref="S52:W53"/>
    <mergeCell ref="X52:AA53"/>
    <mergeCell ref="D104:G105"/>
    <mergeCell ref="D106:G107"/>
    <mergeCell ref="D108:G109"/>
    <mergeCell ref="D50:G51"/>
    <mergeCell ref="D52:G53"/>
    <mergeCell ref="D54:G55"/>
    <mergeCell ref="D56:G57"/>
    <mergeCell ref="D58:G59"/>
    <mergeCell ref="D60:G61"/>
    <mergeCell ref="D62:G63"/>
    <mergeCell ref="D64:G65"/>
    <mergeCell ref="D66:G67"/>
    <mergeCell ref="D68:G69"/>
    <mergeCell ref="S88:W89"/>
    <mergeCell ref="X88:AA89"/>
    <mergeCell ref="M89:R89"/>
    <mergeCell ref="H90:L91"/>
    <mergeCell ref="M90:R90"/>
    <mergeCell ref="D110:G111"/>
    <mergeCell ref="D112:G113"/>
    <mergeCell ref="D114:G115"/>
    <mergeCell ref="D116:G117"/>
    <mergeCell ref="D118:G119"/>
    <mergeCell ref="D120:G121"/>
    <mergeCell ref="D74:G75"/>
    <mergeCell ref="D76:G77"/>
    <mergeCell ref="D78:G79"/>
    <mergeCell ref="D80:G81"/>
    <mergeCell ref="D82:G83"/>
    <mergeCell ref="D84:G85"/>
    <mergeCell ref="D86:G87"/>
    <mergeCell ref="D88:G89"/>
    <mergeCell ref="D90:G91"/>
    <mergeCell ref="D32:G33"/>
    <mergeCell ref="D34:G35"/>
    <mergeCell ref="D36:G37"/>
    <mergeCell ref="D38:G39"/>
    <mergeCell ref="D40:G41"/>
    <mergeCell ref="D42:G43"/>
    <mergeCell ref="D44:G45"/>
    <mergeCell ref="D46:G47"/>
    <mergeCell ref="D48:G49"/>
    <mergeCell ref="B108:C109"/>
    <mergeCell ref="B110:C111"/>
    <mergeCell ref="B112:C113"/>
    <mergeCell ref="B114:C115"/>
    <mergeCell ref="B116:C117"/>
    <mergeCell ref="B118:C119"/>
    <mergeCell ref="B120:C121"/>
    <mergeCell ref="B122:C123"/>
    <mergeCell ref="B124:C125"/>
    <mergeCell ref="S24:W25"/>
    <mergeCell ref="S26:W27"/>
    <mergeCell ref="S28:W29"/>
    <mergeCell ref="S30:W31"/>
    <mergeCell ref="S32:W33"/>
    <mergeCell ref="M19:R19"/>
    <mergeCell ref="S34:W35"/>
    <mergeCell ref="M35:R35"/>
    <mergeCell ref="M34:R34"/>
    <mergeCell ref="A66:A67"/>
    <mergeCell ref="A64:A65"/>
    <mergeCell ref="B64:C65"/>
    <mergeCell ref="B66:C67"/>
    <mergeCell ref="H64:L65"/>
    <mergeCell ref="M64:R64"/>
    <mergeCell ref="S64:W65"/>
    <mergeCell ref="X64:AA65"/>
    <mergeCell ref="M65:R65"/>
    <mergeCell ref="H66:L67"/>
    <mergeCell ref="M66:R66"/>
    <mergeCell ref="S66:W67"/>
    <mergeCell ref="X66:AA67"/>
    <mergeCell ref="M67:R67"/>
    <mergeCell ref="A62:A63"/>
    <mergeCell ref="A60:A61"/>
    <mergeCell ref="B60:C61"/>
    <mergeCell ref="B62:C63"/>
    <mergeCell ref="H60:L61"/>
    <mergeCell ref="M60:R60"/>
    <mergeCell ref="S60:W61"/>
    <mergeCell ref="X60:AA61"/>
    <mergeCell ref="M61:R61"/>
    <mergeCell ref="H62:L63"/>
    <mergeCell ref="M62:R62"/>
    <mergeCell ref="S62:W63"/>
    <mergeCell ref="X62:AA63"/>
    <mergeCell ref="M63:R63"/>
    <mergeCell ref="A58:A59"/>
    <mergeCell ref="A56:A57"/>
    <mergeCell ref="B56:C57"/>
    <mergeCell ref="B58:C59"/>
    <mergeCell ref="H56:L57"/>
    <mergeCell ref="M56:R56"/>
    <mergeCell ref="S56:W57"/>
    <mergeCell ref="X56:AA57"/>
    <mergeCell ref="M57:R57"/>
    <mergeCell ref="H58:L59"/>
    <mergeCell ref="M58:R58"/>
    <mergeCell ref="S58:W59"/>
    <mergeCell ref="X58:AA59"/>
    <mergeCell ref="M59:R59"/>
    <mergeCell ref="A52:A53"/>
    <mergeCell ref="A50:A51"/>
    <mergeCell ref="A54:A55"/>
    <mergeCell ref="B50:C51"/>
    <mergeCell ref="B52:C53"/>
    <mergeCell ref="B54:C55"/>
    <mergeCell ref="H50:L51"/>
    <mergeCell ref="M50:R50"/>
    <mergeCell ref="S50:W51"/>
    <mergeCell ref="M53:R53"/>
    <mergeCell ref="H54:L55"/>
    <mergeCell ref="M54:R54"/>
    <mergeCell ref="S54:W55"/>
    <mergeCell ref="A48:A49"/>
    <mergeCell ref="A46:A47"/>
    <mergeCell ref="B46:C47"/>
    <mergeCell ref="B48:C49"/>
    <mergeCell ref="H46:L47"/>
    <mergeCell ref="M46:R46"/>
    <mergeCell ref="S46:W47"/>
    <mergeCell ref="X46:AA47"/>
    <mergeCell ref="M47:R47"/>
    <mergeCell ref="H48:L49"/>
    <mergeCell ref="M48:R48"/>
    <mergeCell ref="S48:W49"/>
    <mergeCell ref="X48:AA49"/>
    <mergeCell ref="M49:R49"/>
    <mergeCell ref="A40:A41"/>
    <mergeCell ref="A38:A39"/>
    <mergeCell ref="B36:C37"/>
    <mergeCell ref="B38:C39"/>
    <mergeCell ref="B40:C41"/>
    <mergeCell ref="X34:AA35"/>
    <mergeCell ref="H36:L37"/>
    <mergeCell ref="A44:A45"/>
    <mergeCell ref="A42:A43"/>
    <mergeCell ref="B42:C43"/>
    <mergeCell ref="B44:C45"/>
    <mergeCell ref="H42:L43"/>
    <mergeCell ref="M42:R42"/>
    <mergeCell ref="S42:W43"/>
    <mergeCell ref="X42:AA43"/>
    <mergeCell ref="M43:R43"/>
    <mergeCell ref="H44:L45"/>
    <mergeCell ref="M44:R44"/>
    <mergeCell ref="S44:W45"/>
    <mergeCell ref="X44:AA45"/>
    <mergeCell ref="M45:R45"/>
    <mergeCell ref="H34:L35"/>
    <mergeCell ref="S36:W37"/>
    <mergeCell ref="X36:AA37"/>
    <mergeCell ref="A32:A33"/>
    <mergeCell ref="A30:A31"/>
    <mergeCell ref="B30:C31"/>
    <mergeCell ref="M33:R33"/>
    <mergeCell ref="M32:R32"/>
    <mergeCell ref="A36:A37"/>
    <mergeCell ref="M36:R36"/>
    <mergeCell ref="A14:A15"/>
    <mergeCell ref="A16:A17"/>
    <mergeCell ref="A18:A19"/>
    <mergeCell ref="A20:A21"/>
    <mergeCell ref="A22:A23"/>
    <mergeCell ref="A24:A25"/>
    <mergeCell ref="A26:A27"/>
    <mergeCell ref="H14:L15"/>
    <mergeCell ref="H22:L23"/>
    <mergeCell ref="H24:L25"/>
    <mergeCell ref="H26:L27"/>
    <mergeCell ref="D24:G25"/>
    <mergeCell ref="D22:G23"/>
    <mergeCell ref="M29:R29"/>
    <mergeCell ref="M31:R31"/>
    <mergeCell ref="M30:R30"/>
    <mergeCell ref="A34:A35"/>
    <mergeCell ref="A12:A13"/>
    <mergeCell ref="B9:X9"/>
    <mergeCell ref="A68:A69"/>
    <mergeCell ref="M20:R20"/>
    <mergeCell ref="M21:R21"/>
    <mergeCell ref="M23:R23"/>
    <mergeCell ref="M25:R25"/>
    <mergeCell ref="M27:R27"/>
    <mergeCell ref="A28:A29"/>
    <mergeCell ref="D12:G13"/>
    <mergeCell ref="B12:C13"/>
    <mergeCell ref="H12:L13"/>
    <mergeCell ref="M12:R13"/>
    <mergeCell ref="S12:W13"/>
    <mergeCell ref="X12:AA13"/>
    <mergeCell ref="D14:G15"/>
    <mergeCell ref="D16:G17"/>
    <mergeCell ref="M28:R28"/>
    <mergeCell ref="M26:R26"/>
    <mergeCell ref="M24:R24"/>
    <mergeCell ref="M22:R22"/>
    <mergeCell ref="X18:AA19"/>
    <mergeCell ref="X20:AA21"/>
    <mergeCell ref="X22:AA23"/>
    <mergeCell ref="A70:A71"/>
    <mergeCell ref="A72:A73"/>
    <mergeCell ref="D70:G71"/>
    <mergeCell ref="D72:G73"/>
    <mergeCell ref="H72:L73"/>
    <mergeCell ref="M72:R72"/>
    <mergeCell ref="S72:W73"/>
    <mergeCell ref="X72:AA73"/>
    <mergeCell ref="M73:R73"/>
    <mergeCell ref="B70:C71"/>
    <mergeCell ref="B72:C73"/>
    <mergeCell ref="A76:A77"/>
    <mergeCell ref="A78:A79"/>
    <mergeCell ref="H78:L79"/>
    <mergeCell ref="M78:R78"/>
    <mergeCell ref="S78:W79"/>
    <mergeCell ref="X78:AA79"/>
    <mergeCell ref="M79:R79"/>
    <mergeCell ref="A80:A81"/>
    <mergeCell ref="A82:A83"/>
    <mergeCell ref="H80:L81"/>
    <mergeCell ref="M80:R80"/>
    <mergeCell ref="S80:W81"/>
    <mergeCell ref="X80:AA81"/>
    <mergeCell ref="M81:R81"/>
    <mergeCell ref="H82:L83"/>
    <mergeCell ref="M82:R82"/>
    <mergeCell ref="S82:W83"/>
    <mergeCell ref="X82:AA83"/>
    <mergeCell ref="M83:R83"/>
    <mergeCell ref="B76:C77"/>
    <mergeCell ref="B78:C79"/>
    <mergeCell ref="B80:C81"/>
    <mergeCell ref="B82:C83"/>
    <mergeCell ref="S90:W91"/>
    <mergeCell ref="X90:AA91"/>
    <mergeCell ref="M91:R91"/>
    <mergeCell ref="A84:A85"/>
    <mergeCell ref="A86:A87"/>
    <mergeCell ref="B86:C87"/>
    <mergeCell ref="H84:L85"/>
    <mergeCell ref="M84:R84"/>
    <mergeCell ref="S84:W85"/>
    <mergeCell ref="X84:AA85"/>
    <mergeCell ref="M85:R85"/>
    <mergeCell ref="H86:L87"/>
    <mergeCell ref="M86:R86"/>
    <mergeCell ref="S86:W87"/>
    <mergeCell ref="X86:AA87"/>
    <mergeCell ref="M87:R87"/>
    <mergeCell ref="B84:C85"/>
    <mergeCell ref="X92:AA93"/>
    <mergeCell ref="M93:R93"/>
    <mergeCell ref="H94:L95"/>
    <mergeCell ref="M94:R94"/>
    <mergeCell ref="S94:W95"/>
    <mergeCell ref="A96:A97"/>
    <mergeCell ref="A98:A99"/>
    <mergeCell ref="B96:C97"/>
    <mergeCell ref="B98:C99"/>
    <mergeCell ref="D96:G97"/>
    <mergeCell ref="D98:G99"/>
    <mergeCell ref="A92:A93"/>
    <mergeCell ref="A94:A95"/>
    <mergeCell ref="B92:C93"/>
    <mergeCell ref="B94:C95"/>
    <mergeCell ref="D92:G93"/>
    <mergeCell ref="D94:G95"/>
    <mergeCell ref="H92:L93"/>
    <mergeCell ref="M92:R92"/>
    <mergeCell ref="S92:W93"/>
    <mergeCell ref="X94:AA95"/>
    <mergeCell ref="M95:R95"/>
    <mergeCell ref="H96:L97"/>
    <mergeCell ref="M96:R96"/>
    <mergeCell ref="A110:A111"/>
    <mergeCell ref="A74:A75"/>
    <mergeCell ref="A108:A109"/>
    <mergeCell ref="A104:A105"/>
    <mergeCell ref="A112:A113"/>
    <mergeCell ref="A114:A115"/>
    <mergeCell ref="H112:L113"/>
    <mergeCell ref="M112:R112"/>
    <mergeCell ref="S112:W113"/>
    <mergeCell ref="A106:A107"/>
    <mergeCell ref="A100:A101"/>
    <mergeCell ref="A102:A103"/>
    <mergeCell ref="B100:C101"/>
    <mergeCell ref="B102:C103"/>
    <mergeCell ref="B104:C105"/>
    <mergeCell ref="B106:C107"/>
    <mergeCell ref="D100:G101"/>
    <mergeCell ref="D102:G103"/>
    <mergeCell ref="A88:A89"/>
    <mergeCell ref="A90:A91"/>
    <mergeCell ref="B88:C89"/>
    <mergeCell ref="B90:C91"/>
    <mergeCell ref="H88:L89"/>
    <mergeCell ref="M88:R88"/>
    <mergeCell ref="A116:A117"/>
    <mergeCell ref="A118:A119"/>
    <mergeCell ref="H116:L117"/>
    <mergeCell ref="M116:R116"/>
    <mergeCell ref="S116:W117"/>
    <mergeCell ref="X116:AA117"/>
    <mergeCell ref="M117:R117"/>
    <mergeCell ref="H118:L119"/>
    <mergeCell ref="M118:R118"/>
    <mergeCell ref="S118:W119"/>
    <mergeCell ref="X118:AA119"/>
    <mergeCell ref="M119:R119"/>
    <mergeCell ref="A120:A121"/>
    <mergeCell ref="A122:A123"/>
    <mergeCell ref="D122:G123"/>
    <mergeCell ref="H120:L121"/>
    <mergeCell ref="M120:R120"/>
    <mergeCell ref="S120:W121"/>
    <mergeCell ref="X120:AA121"/>
    <mergeCell ref="M121:R121"/>
    <mergeCell ref="H122:L123"/>
    <mergeCell ref="M122:R122"/>
    <mergeCell ref="S122:W123"/>
    <mergeCell ref="X122:AA123"/>
    <mergeCell ref="M123:R123"/>
    <mergeCell ref="A124:A125"/>
    <mergeCell ref="A126:A127"/>
    <mergeCell ref="B126:C127"/>
    <mergeCell ref="D124:G125"/>
    <mergeCell ref="D126:G127"/>
    <mergeCell ref="H124:L125"/>
    <mergeCell ref="M124:R124"/>
    <mergeCell ref="S124:W125"/>
    <mergeCell ref="X124:AA125"/>
    <mergeCell ref="M125:R125"/>
    <mergeCell ref="H126:L127"/>
    <mergeCell ref="M126:R126"/>
    <mergeCell ref="S126:W127"/>
    <mergeCell ref="X126:AA127"/>
    <mergeCell ref="A128:A129"/>
    <mergeCell ref="A130:A131"/>
    <mergeCell ref="B128:C129"/>
    <mergeCell ref="B130:C131"/>
    <mergeCell ref="D128:G129"/>
    <mergeCell ref="D130:G131"/>
    <mergeCell ref="A132:A133"/>
    <mergeCell ref="A134:A135"/>
    <mergeCell ref="B132:C133"/>
    <mergeCell ref="B134:C135"/>
    <mergeCell ref="D132:G133"/>
    <mergeCell ref="D134:G135"/>
    <mergeCell ref="A136:A137"/>
    <mergeCell ref="A138:A139"/>
    <mergeCell ref="B136:C137"/>
    <mergeCell ref="B138:C139"/>
    <mergeCell ref="D136:G137"/>
    <mergeCell ref="D138:G139"/>
    <mergeCell ref="A140:A141"/>
    <mergeCell ref="A142:A143"/>
    <mergeCell ref="B140:C141"/>
    <mergeCell ref="B142:C143"/>
    <mergeCell ref="D140:G141"/>
    <mergeCell ref="D142:G143"/>
    <mergeCell ref="A144:A145"/>
    <mergeCell ref="A146:A147"/>
    <mergeCell ref="B144:C145"/>
    <mergeCell ref="B146:C147"/>
    <mergeCell ref="D144:G145"/>
    <mergeCell ref="D146:G147"/>
    <mergeCell ref="A148:A149"/>
    <mergeCell ref="A150:A151"/>
    <mergeCell ref="B148:C149"/>
    <mergeCell ref="B150:C151"/>
    <mergeCell ref="D148:G149"/>
    <mergeCell ref="D150:G151"/>
    <mergeCell ref="A152:A153"/>
    <mergeCell ref="A154:A155"/>
    <mergeCell ref="B152:C153"/>
    <mergeCell ref="B154:C155"/>
    <mergeCell ref="D152:G153"/>
    <mergeCell ref="D154:G155"/>
    <mergeCell ref="A156:A157"/>
    <mergeCell ref="A158:A159"/>
    <mergeCell ref="B156:C157"/>
    <mergeCell ref="B158:C159"/>
    <mergeCell ref="D156:G157"/>
    <mergeCell ref="D158:G159"/>
    <mergeCell ref="A160:A161"/>
    <mergeCell ref="A162:A163"/>
    <mergeCell ref="B160:C161"/>
    <mergeCell ref="B162:C163"/>
    <mergeCell ref="D160:G161"/>
    <mergeCell ref="D162:G163"/>
    <mergeCell ref="A164:A165"/>
    <mergeCell ref="A166:A167"/>
    <mergeCell ref="B164:C165"/>
    <mergeCell ref="B166:C167"/>
    <mergeCell ref="D164:G165"/>
    <mergeCell ref="D166:G167"/>
    <mergeCell ref="A168:A169"/>
    <mergeCell ref="A170:A171"/>
    <mergeCell ref="B168:C169"/>
    <mergeCell ref="B170:C171"/>
    <mergeCell ref="D168:G169"/>
    <mergeCell ref="D170:G171"/>
    <mergeCell ref="A172:A173"/>
    <mergeCell ref="A174:A175"/>
    <mergeCell ref="B172:C173"/>
    <mergeCell ref="B174:C175"/>
    <mergeCell ref="D172:G173"/>
    <mergeCell ref="D174:G175"/>
    <mergeCell ref="A184:A185"/>
    <mergeCell ref="A186:A187"/>
    <mergeCell ref="B184:C185"/>
    <mergeCell ref="B186:C187"/>
    <mergeCell ref="B188:C189"/>
    <mergeCell ref="D184:G185"/>
    <mergeCell ref="D186:G187"/>
    <mergeCell ref="D188:G189"/>
    <mergeCell ref="A176:A177"/>
    <mergeCell ref="A178:A179"/>
    <mergeCell ref="B176:C177"/>
    <mergeCell ref="B178:C179"/>
    <mergeCell ref="D176:G177"/>
    <mergeCell ref="D178:G179"/>
    <mergeCell ref="A180:A181"/>
    <mergeCell ref="A182:A183"/>
    <mergeCell ref="B180:C181"/>
    <mergeCell ref="B182:C183"/>
    <mergeCell ref="D180:G181"/>
    <mergeCell ref="D182:G183"/>
    <mergeCell ref="S186:W187"/>
    <mergeCell ref="X186:AA187"/>
    <mergeCell ref="M187:R187"/>
    <mergeCell ref="H188:L189"/>
    <mergeCell ref="M188:R188"/>
    <mergeCell ref="A190:A191"/>
    <mergeCell ref="A192:A193"/>
    <mergeCell ref="B190:C191"/>
    <mergeCell ref="B192:C193"/>
    <mergeCell ref="D190:G191"/>
    <mergeCell ref="D192:G193"/>
    <mergeCell ref="H192:L193"/>
    <mergeCell ref="M192:R192"/>
    <mergeCell ref="S192:W193"/>
    <mergeCell ref="X192:AA193"/>
    <mergeCell ref="M193:R193"/>
    <mergeCell ref="A188:A189"/>
    <mergeCell ref="S188:W189"/>
    <mergeCell ref="X188:AA189"/>
    <mergeCell ref="M189:R189"/>
    <mergeCell ref="H190:L191"/>
    <mergeCell ref="M190:R190"/>
    <mergeCell ref="S190:W191"/>
    <mergeCell ref="X190:AA191"/>
    <mergeCell ref="S200:W201"/>
    <mergeCell ref="X200:AA201"/>
    <mergeCell ref="A194:A195"/>
    <mergeCell ref="A196:A197"/>
    <mergeCell ref="B194:C195"/>
    <mergeCell ref="B196:C197"/>
    <mergeCell ref="D194:G195"/>
    <mergeCell ref="D196:G197"/>
    <mergeCell ref="H194:L195"/>
    <mergeCell ref="M194:R194"/>
    <mergeCell ref="S194:W195"/>
    <mergeCell ref="M195:R195"/>
    <mergeCell ref="H196:L197"/>
    <mergeCell ref="M196:R196"/>
    <mergeCell ref="S196:W197"/>
    <mergeCell ref="M201:R201"/>
    <mergeCell ref="A198:A199"/>
    <mergeCell ref="A200:A201"/>
    <mergeCell ref="B198:C199"/>
    <mergeCell ref="B200:C201"/>
    <mergeCell ref="D198:G199"/>
    <mergeCell ref="D200:G201"/>
    <mergeCell ref="A202:A203"/>
    <mergeCell ref="A204:A205"/>
    <mergeCell ref="B202:C203"/>
    <mergeCell ref="B204:C205"/>
    <mergeCell ref="D202:G203"/>
    <mergeCell ref="D204:G205"/>
    <mergeCell ref="S214:W215"/>
    <mergeCell ref="X214:AA215"/>
    <mergeCell ref="M215:R215"/>
    <mergeCell ref="S202:W203"/>
    <mergeCell ref="X202:AA203"/>
    <mergeCell ref="M203:R203"/>
    <mergeCell ref="H204:L205"/>
    <mergeCell ref="M204:R204"/>
    <mergeCell ref="S204:W205"/>
    <mergeCell ref="X212:AA213"/>
    <mergeCell ref="M213:R213"/>
    <mergeCell ref="X204:AA205"/>
    <mergeCell ref="M205:R205"/>
    <mergeCell ref="H216:L217"/>
    <mergeCell ref="M216:R216"/>
    <mergeCell ref="S216:W217"/>
    <mergeCell ref="X216:AA217"/>
    <mergeCell ref="M217:R217"/>
    <mergeCell ref="A206:A207"/>
    <mergeCell ref="H206:L207"/>
    <mergeCell ref="M206:R206"/>
    <mergeCell ref="S206:W207"/>
    <mergeCell ref="X206:AA207"/>
    <mergeCell ref="M207:R207"/>
    <mergeCell ref="H208:L209"/>
    <mergeCell ref="M208:R208"/>
    <mergeCell ref="S208:W209"/>
    <mergeCell ref="X208:AA209"/>
    <mergeCell ref="M209:R209"/>
    <mergeCell ref="H210:L211"/>
    <mergeCell ref="M210:R210"/>
    <mergeCell ref="S210:W211"/>
    <mergeCell ref="X210:AA211"/>
    <mergeCell ref="M211:R211"/>
    <mergeCell ref="H212:L213"/>
    <mergeCell ref="M212:R212"/>
    <mergeCell ref="S212:W213"/>
    <mergeCell ref="A220:A221"/>
    <mergeCell ref="A222:A223"/>
    <mergeCell ref="H222:L223"/>
    <mergeCell ref="M222:R222"/>
    <mergeCell ref="S222:W223"/>
    <mergeCell ref="X222:AA223"/>
    <mergeCell ref="M223:R223"/>
    <mergeCell ref="H224:L225"/>
    <mergeCell ref="H220:L221"/>
    <mergeCell ref="M220:R220"/>
    <mergeCell ref="S220:W221"/>
    <mergeCell ref="X220:AA221"/>
    <mergeCell ref="M221:R221"/>
    <mergeCell ref="M224:R224"/>
    <mergeCell ref="S224:W225"/>
    <mergeCell ref="X224:AA225"/>
    <mergeCell ref="M225:R225"/>
    <mergeCell ref="H226:L227"/>
    <mergeCell ref="M226:R226"/>
    <mergeCell ref="S226:W227"/>
    <mergeCell ref="X226:AA227"/>
    <mergeCell ref="M227:R227"/>
    <mergeCell ref="A224:A225"/>
    <mergeCell ref="A218:A219"/>
    <mergeCell ref="A214:A215"/>
    <mergeCell ref="X24:AA25"/>
    <mergeCell ref="X26:AA27"/>
    <mergeCell ref="X28:AA29"/>
    <mergeCell ref="X30:AA31"/>
    <mergeCell ref="X32:AA33"/>
    <mergeCell ref="B32:C33"/>
    <mergeCell ref="B34:C35"/>
    <mergeCell ref="A208:A209"/>
    <mergeCell ref="B206:C207"/>
    <mergeCell ref="B208:C209"/>
    <mergeCell ref="D206:G207"/>
    <mergeCell ref="D208:G209"/>
    <mergeCell ref="A216:A217"/>
    <mergeCell ref="A210:A211"/>
    <mergeCell ref="A212:A213"/>
    <mergeCell ref="B210:C211"/>
    <mergeCell ref="X14:AA15"/>
    <mergeCell ref="X16:AA17"/>
    <mergeCell ref="B28:C29"/>
    <mergeCell ref="B26:C27"/>
    <mergeCell ref="B24:C25"/>
    <mergeCell ref="B22:C23"/>
    <mergeCell ref="B20:C21"/>
    <mergeCell ref="B18:C19"/>
    <mergeCell ref="D30:G31"/>
    <mergeCell ref="D28:G29"/>
    <mergeCell ref="D26:G27"/>
    <mergeCell ref="S14:W15"/>
    <mergeCell ref="H18:L19"/>
    <mergeCell ref="H20:L21"/>
    <mergeCell ref="D18:G19"/>
    <mergeCell ref="B14:C15"/>
    <mergeCell ref="B16:C17"/>
    <mergeCell ref="H16:L17"/>
    <mergeCell ref="H28:L29"/>
    <mergeCell ref="H30:L31"/>
    <mergeCell ref="S18:W19"/>
    <mergeCell ref="S16:W17"/>
    <mergeCell ref="S20:W21"/>
    <mergeCell ref="S22:W23"/>
    <mergeCell ref="M14:R14"/>
    <mergeCell ref="M15:R15"/>
    <mergeCell ref="M17:R17"/>
    <mergeCell ref="D20:G21"/>
    <mergeCell ref="B212:C213"/>
    <mergeCell ref="B214:C215"/>
    <mergeCell ref="B216:C217"/>
    <mergeCell ref="D210:G211"/>
    <mergeCell ref="D212:G213"/>
    <mergeCell ref="D214:G215"/>
    <mergeCell ref="D216:G217"/>
    <mergeCell ref="H202:L203"/>
    <mergeCell ref="M202:R202"/>
    <mergeCell ref="H214:L215"/>
    <mergeCell ref="M214:R214"/>
    <mergeCell ref="H200:L201"/>
    <mergeCell ref="M200:R200"/>
    <mergeCell ref="H186:L187"/>
    <mergeCell ref="M186:R186"/>
    <mergeCell ref="H32:L33"/>
    <mergeCell ref="M18:R18"/>
    <mergeCell ref="M16:R16"/>
    <mergeCell ref="B68:C69"/>
    <mergeCell ref="B74:C75"/>
  </mergeCells>
  <phoneticPr fontId="4"/>
  <dataValidations count="2">
    <dataValidation type="list" allowBlank="1" showInputMessage="1" showErrorMessage="1" sqref="B14 B28 B26 B24 B22 B20 B160 B30 B16 B18 B32 B162 B220 B64 B66 B34 B68 B70 B36 B72 B74 B164 B166 B76 B222 B38 B78 B80 B82 B84 B86 B88 B90 B168 B170 B172 B174 B40 B42 B44 B92 B96 B98 B176 B128 B94 B100 B102 B46 B104 B106 B108 B110 B112 B114 B116 B118 B178 B180 B182 B184 B186 B188 B48 B50 B52 B54 B56 B58 B60 B62 B120 B122 B124 B126 B130 B132 B134 B136 B138 B140 B142 B144 B146 B148 B150 B152 B154 B156 B158 B190 B192 B194 B196 B198 B200 B202 B204 B206 B208 B210 B212 B214 B216 B218 B224 B226 B228 B232 B236 B240 B244 B248 B230 B234 B238 B242 B246 B250 B252">
      <formula1>"管理者,サービス提供責任者,訪問介護員,登録訪問介護員"</formula1>
    </dataValidation>
    <dataValidation type="list" allowBlank="1" showInputMessage="1" showErrorMessage="1" sqref="M16 M18 M20 M160 M24 M220 M28 M30 M26 M32 M22 M34 M36 M222 M162 M164 M38 M166 M168 M170 M172 M40 M42 M174 M44 M46 M14 M128 M176 M178 M180 M182 M184 M48 M50 M52 M54 M56 M58 M60 M64 M66 M68 M70 M72 M74 M76 M78 M62 M80 M82 M84 M86 M88 M96 M98 M100 M102 M90 M92 M94 M104 M106 M108 M110 M112 M114 M116 M118 M120 M122 M130 M132 M134 M136 M138 M140 M142 M144 M124 M126 M146 M148 M150 M152 M154 M156 M158 M186 M188 M190 M192 M194 M196 M198 M200 M202 M204 M206 M208 M210 M212 M214 M216 M218 M224 M226 M228 M232 M236 M240 M244 M248 M230 M234 M238 M242 M246 M250 M252">
      <formula1>"介護福祉士,実務者研修,初任者研修,介護職員基礎研修,ホームヘルパー1級,ホームヘルパー2級,生活援助従事者研修,看護師,准看護師,保健師,居宅介護職員初任者研修,社会福祉士,その他"</formula1>
    </dataValidation>
  </dataValidations>
  <pageMargins left="0.59055118110236227" right="0.59055118110236227" top="0.74803149606299213" bottom="0.55118110236220474" header="0.31496062992125984" footer="0.31496062992125984"/>
  <pageSetup paperSize="9" scale="70" fitToHeight="0" orientation="portrait" useFirstPageNumber="1" horizontalDpi="300" verticalDpi="300" r:id="rId1"/>
  <headerFooter alignWithMargins="0"/>
  <rowBreaks count="3" manualBreakCount="3">
    <brk id="69" max="29" man="1"/>
    <brk id="145" max="29" man="1"/>
    <brk id="221"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53"/>
  <sheetViews>
    <sheetView showGridLines="0" view="pageBreakPreview" zoomScale="90" zoomScaleNormal="90" zoomScaleSheetLayoutView="90" workbookViewId="0">
      <selection activeCell="M14" sqref="M14:R14"/>
    </sheetView>
  </sheetViews>
  <sheetFormatPr defaultRowHeight="13.5" x14ac:dyDescent="0.15"/>
  <cols>
    <col min="1" max="1" width="4.375" style="82" customWidth="1"/>
    <col min="2" max="3" width="11" style="82" customWidth="1"/>
    <col min="4" max="24" width="4.375" style="82" customWidth="1"/>
    <col min="25" max="49" width="4.25" style="82" customWidth="1"/>
    <col min="50" max="16384" width="9" style="82"/>
  </cols>
  <sheetData>
    <row r="1" spans="1:28" ht="21" customHeight="1" x14ac:dyDescent="0.15">
      <c r="A1" s="81" t="s">
        <v>636</v>
      </c>
      <c r="X1" s="83"/>
    </row>
    <row r="2" spans="1:28" ht="21" customHeight="1" x14ac:dyDescent="0.15">
      <c r="Z2" s="83"/>
      <c r="AA2" s="83"/>
      <c r="AB2" s="84"/>
    </row>
    <row r="3" spans="1:28" ht="21" customHeight="1" x14ac:dyDescent="0.2">
      <c r="A3" s="85" t="s">
        <v>185</v>
      </c>
      <c r="B3" s="85"/>
      <c r="C3" s="85"/>
      <c r="D3" s="85"/>
      <c r="E3" s="86"/>
      <c r="F3" s="87"/>
      <c r="G3" s="87"/>
      <c r="H3" s="87"/>
      <c r="I3" s="87"/>
      <c r="J3" s="87"/>
      <c r="P3" s="88" t="s">
        <v>205</v>
      </c>
      <c r="Q3" s="331">
        <v>4</v>
      </c>
      <c r="R3" s="331"/>
      <c r="S3" s="88" t="s">
        <v>384</v>
      </c>
      <c r="T3" s="332">
        <f>IF(Q3=0,"",YEAR(DATE(2018+Q3,1,1)))</f>
        <v>2022</v>
      </c>
      <c r="U3" s="332"/>
      <c r="V3" s="89" t="s">
        <v>385</v>
      </c>
      <c r="W3" s="89" t="s">
        <v>204</v>
      </c>
      <c r="X3" s="331"/>
      <c r="Y3" s="331"/>
      <c r="Z3" s="89" t="s">
        <v>203</v>
      </c>
    </row>
    <row r="4" spans="1:28" ht="21" customHeight="1" x14ac:dyDescent="0.25">
      <c r="A4" s="85"/>
      <c r="B4" s="90"/>
      <c r="C4" s="90"/>
      <c r="F4" s="87"/>
      <c r="G4" s="87"/>
      <c r="H4" s="87"/>
      <c r="I4" s="87"/>
      <c r="J4" s="87"/>
      <c r="P4" s="81" t="s">
        <v>637</v>
      </c>
      <c r="Q4" s="91"/>
      <c r="R4" s="91"/>
      <c r="S4" s="88"/>
      <c r="T4" s="92"/>
      <c r="U4" s="92"/>
      <c r="V4" s="89"/>
      <c r="W4" s="89"/>
      <c r="X4" s="91"/>
      <c r="Y4" s="91"/>
      <c r="Z4" s="89"/>
    </row>
    <row r="5" spans="1:28" ht="21" customHeight="1" x14ac:dyDescent="0.2">
      <c r="A5" s="85"/>
      <c r="B5" s="93"/>
      <c r="C5" s="93"/>
      <c r="F5" s="87"/>
      <c r="G5" s="87"/>
      <c r="H5" s="87"/>
      <c r="I5" s="87"/>
      <c r="J5" s="87"/>
      <c r="P5" s="81"/>
      <c r="Q5" s="91"/>
      <c r="R5" s="91"/>
      <c r="S5" s="88"/>
      <c r="T5" s="92"/>
      <c r="U5" s="92"/>
      <c r="V5" s="89"/>
      <c r="W5" s="89"/>
      <c r="X5" s="91"/>
      <c r="Y5" s="91"/>
      <c r="Z5" s="89"/>
    </row>
    <row r="6" spans="1:28" ht="21" customHeight="1" x14ac:dyDescent="0.15">
      <c r="F6" s="88" t="s">
        <v>4</v>
      </c>
      <c r="G6" s="88" t="s">
        <v>382</v>
      </c>
      <c r="H6" s="331"/>
      <c r="I6" s="331"/>
      <c r="J6" s="331"/>
      <c r="K6" s="331"/>
      <c r="L6" s="331"/>
      <c r="M6" s="331"/>
      <c r="N6" s="331"/>
      <c r="O6" s="331"/>
      <c r="P6" s="331"/>
      <c r="Q6" s="331"/>
      <c r="R6" s="331"/>
      <c r="S6" s="331"/>
      <c r="T6" s="331"/>
      <c r="U6" s="331"/>
      <c r="V6" s="331"/>
      <c r="W6" s="331"/>
      <c r="X6" s="331"/>
      <c r="Y6" s="331"/>
      <c r="Z6" s="331"/>
      <c r="AA6" s="94" t="s">
        <v>383</v>
      </c>
    </row>
    <row r="7" spans="1:28" ht="21" customHeight="1" x14ac:dyDescent="0.15">
      <c r="Y7" s="95"/>
    </row>
    <row r="8" spans="1:28" ht="21" customHeight="1" x14ac:dyDescent="0.15">
      <c r="A8" s="96" t="s">
        <v>72</v>
      </c>
      <c r="B8" s="97" t="s">
        <v>187</v>
      </c>
      <c r="C8" s="97"/>
      <c r="D8" s="97"/>
      <c r="E8" s="97"/>
      <c r="F8" s="97"/>
      <c r="G8" s="97"/>
      <c r="H8" s="98"/>
      <c r="I8" s="98"/>
      <c r="J8" s="98"/>
      <c r="N8" s="98"/>
      <c r="O8" s="98"/>
      <c r="P8" s="98"/>
      <c r="Q8" s="98"/>
      <c r="R8" s="98"/>
      <c r="S8" s="98"/>
      <c r="T8" s="98"/>
      <c r="U8" s="98"/>
      <c r="V8" s="98"/>
      <c r="W8" s="98"/>
      <c r="X8" s="98"/>
      <c r="Y8" s="95"/>
    </row>
    <row r="9" spans="1:28" ht="21" customHeight="1" x14ac:dyDescent="0.15">
      <c r="B9" s="323" t="s">
        <v>244</v>
      </c>
      <c r="C9" s="323"/>
      <c r="D9" s="323"/>
      <c r="E9" s="323"/>
      <c r="F9" s="323"/>
      <c r="G9" s="323"/>
      <c r="H9" s="323"/>
      <c r="I9" s="323"/>
      <c r="J9" s="323"/>
      <c r="K9" s="323"/>
      <c r="L9" s="323"/>
      <c r="M9" s="323"/>
      <c r="N9" s="323"/>
      <c r="O9" s="323"/>
      <c r="P9" s="323"/>
      <c r="Q9" s="323"/>
      <c r="R9" s="323"/>
      <c r="S9" s="323"/>
      <c r="T9" s="323"/>
      <c r="U9" s="323"/>
      <c r="V9" s="323"/>
      <c r="W9" s="323"/>
      <c r="X9" s="323"/>
    </row>
    <row r="10" spans="1:28" ht="21" customHeight="1" x14ac:dyDescent="0.15">
      <c r="B10" s="99" t="s">
        <v>243</v>
      </c>
      <c r="C10" s="99"/>
      <c r="D10" s="99"/>
      <c r="E10" s="99"/>
      <c r="F10" s="99"/>
      <c r="G10" s="99"/>
      <c r="H10" s="99"/>
      <c r="I10" s="99"/>
      <c r="J10" s="99"/>
      <c r="K10" s="99"/>
      <c r="L10" s="99"/>
      <c r="M10" s="99"/>
      <c r="N10" s="99"/>
      <c r="O10" s="99"/>
      <c r="P10" s="99"/>
      <c r="Q10" s="99"/>
      <c r="R10" s="99"/>
      <c r="S10" s="99"/>
      <c r="T10" s="99"/>
      <c r="U10" s="99"/>
      <c r="V10" s="99"/>
      <c r="W10" s="99"/>
      <c r="X10" s="99"/>
    </row>
    <row r="11" spans="1:28" ht="21" customHeight="1" x14ac:dyDescent="0.15">
      <c r="B11" s="99"/>
      <c r="C11" s="99"/>
      <c r="D11" s="99"/>
      <c r="E11" s="99"/>
      <c r="F11" s="99"/>
      <c r="G11" s="99"/>
      <c r="H11" s="99"/>
      <c r="I11" s="99"/>
      <c r="J11" s="99"/>
      <c r="K11" s="99"/>
      <c r="L11" s="99"/>
      <c r="M11" s="99"/>
      <c r="N11" s="99"/>
      <c r="O11" s="99"/>
      <c r="P11" s="99"/>
      <c r="Q11" s="99"/>
      <c r="R11" s="99"/>
      <c r="S11" s="99"/>
      <c r="T11" s="99"/>
      <c r="U11" s="99"/>
      <c r="V11" s="99"/>
      <c r="W11" s="99"/>
      <c r="X11" s="99"/>
    </row>
    <row r="12" spans="1:28" ht="28.5" customHeight="1" x14ac:dyDescent="0.15">
      <c r="A12" s="319" t="s">
        <v>188</v>
      </c>
      <c r="B12" s="324" t="s">
        <v>0</v>
      </c>
      <c r="C12" s="326"/>
      <c r="D12" s="324" t="s">
        <v>190</v>
      </c>
      <c r="E12" s="325"/>
      <c r="F12" s="325"/>
      <c r="G12" s="326"/>
      <c r="H12" s="324" t="s">
        <v>527</v>
      </c>
      <c r="I12" s="325"/>
      <c r="J12" s="325"/>
      <c r="K12" s="325"/>
      <c r="L12" s="326"/>
      <c r="M12" s="324" t="s">
        <v>249</v>
      </c>
      <c r="N12" s="325"/>
      <c r="O12" s="325"/>
      <c r="P12" s="325"/>
      <c r="Q12" s="325"/>
      <c r="R12" s="326"/>
      <c r="S12" s="324" t="s">
        <v>191</v>
      </c>
      <c r="T12" s="325"/>
      <c r="U12" s="325"/>
      <c r="V12" s="325"/>
      <c r="W12" s="325"/>
      <c r="X12" s="330" t="s">
        <v>242</v>
      </c>
      <c r="Y12" s="330"/>
      <c r="Z12" s="330"/>
      <c r="AA12" s="330"/>
    </row>
    <row r="13" spans="1:28" ht="28.5" customHeight="1" x14ac:dyDescent="0.15">
      <c r="A13" s="320"/>
      <c r="B13" s="327"/>
      <c r="C13" s="329"/>
      <c r="D13" s="327"/>
      <c r="E13" s="328"/>
      <c r="F13" s="328"/>
      <c r="G13" s="329"/>
      <c r="H13" s="327"/>
      <c r="I13" s="328"/>
      <c r="J13" s="328"/>
      <c r="K13" s="328"/>
      <c r="L13" s="329"/>
      <c r="M13" s="327"/>
      <c r="N13" s="328"/>
      <c r="O13" s="328"/>
      <c r="P13" s="328"/>
      <c r="Q13" s="328"/>
      <c r="R13" s="329"/>
      <c r="S13" s="327"/>
      <c r="T13" s="328"/>
      <c r="U13" s="328"/>
      <c r="V13" s="328"/>
      <c r="W13" s="328"/>
      <c r="X13" s="330"/>
      <c r="Y13" s="330"/>
      <c r="Z13" s="330"/>
      <c r="AA13" s="330"/>
    </row>
    <row r="14" spans="1:28" ht="15" customHeight="1" x14ac:dyDescent="0.15">
      <c r="A14" s="321">
        <v>1</v>
      </c>
      <c r="B14" s="304"/>
      <c r="C14" s="306"/>
      <c r="D14" s="310"/>
      <c r="E14" s="311"/>
      <c r="F14" s="311"/>
      <c r="G14" s="312"/>
      <c r="H14" s="310" t="s">
        <v>373</v>
      </c>
      <c r="I14" s="311"/>
      <c r="J14" s="311"/>
      <c r="K14" s="311"/>
      <c r="L14" s="312"/>
      <c r="M14" s="304"/>
      <c r="N14" s="305"/>
      <c r="O14" s="305"/>
      <c r="P14" s="305"/>
      <c r="Q14" s="305"/>
      <c r="R14" s="306"/>
      <c r="S14" s="310" t="s">
        <v>387</v>
      </c>
      <c r="T14" s="311"/>
      <c r="U14" s="311"/>
      <c r="V14" s="311"/>
      <c r="W14" s="312"/>
      <c r="X14" s="318" t="s">
        <v>189</v>
      </c>
      <c r="Y14" s="318"/>
      <c r="Z14" s="318"/>
      <c r="AA14" s="318"/>
    </row>
    <row r="15" spans="1:28" ht="15" customHeight="1" x14ac:dyDescent="0.15">
      <c r="A15" s="322"/>
      <c r="B15" s="316"/>
      <c r="C15" s="317"/>
      <c r="D15" s="313"/>
      <c r="E15" s="314"/>
      <c r="F15" s="314"/>
      <c r="G15" s="315"/>
      <c r="H15" s="313"/>
      <c r="I15" s="314"/>
      <c r="J15" s="314"/>
      <c r="K15" s="314"/>
      <c r="L15" s="315"/>
      <c r="M15" s="307"/>
      <c r="N15" s="308"/>
      <c r="O15" s="308"/>
      <c r="P15" s="308"/>
      <c r="Q15" s="308"/>
      <c r="R15" s="309"/>
      <c r="S15" s="313"/>
      <c r="T15" s="314"/>
      <c r="U15" s="314"/>
      <c r="V15" s="314"/>
      <c r="W15" s="315"/>
      <c r="X15" s="318"/>
      <c r="Y15" s="318"/>
      <c r="Z15" s="318"/>
      <c r="AA15" s="318"/>
    </row>
    <row r="16" spans="1:28" ht="15" customHeight="1" x14ac:dyDescent="0.15">
      <c r="A16" s="321">
        <v>2</v>
      </c>
      <c r="B16" s="304"/>
      <c r="C16" s="306"/>
      <c r="D16" s="310"/>
      <c r="E16" s="311"/>
      <c r="F16" s="311"/>
      <c r="G16" s="312"/>
      <c r="H16" s="310" t="s">
        <v>373</v>
      </c>
      <c r="I16" s="311"/>
      <c r="J16" s="311"/>
      <c r="K16" s="311"/>
      <c r="L16" s="312"/>
      <c r="M16" s="304"/>
      <c r="N16" s="305"/>
      <c r="O16" s="305"/>
      <c r="P16" s="305"/>
      <c r="Q16" s="305"/>
      <c r="R16" s="306"/>
      <c r="S16" s="310" t="s">
        <v>387</v>
      </c>
      <c r="T16" s="311"/>
      <c r="U16" s="311"/>
      <c r="V16" s="311"/>
      <c r="W16" s="312"/>
      <c r="X16" s="318" t="s">
        <v>189</v>
      </c>
      <c r="Y16" s="318"/>
      <c r="Z16" s="318"/>
      <c r="AA16" s="318"/>
    </row>
    <row r="17" spans="1:48" ht="15" customHeight="1" x14ac:dyDescent="0.15">
      <c r="A17" s="322"/>
      <c r="B17" s="316"/>
      <c r="C17" s="317"/>
      <c r="D17" s="313"/>
      <c r="E17" s="314"/>
      <c r="F17" s="314"/>
      <c r="G17" s="315"/>
      <c r="H17" s="313"/>
      <c r="I17" s="314"/>
      <c r="J17" s="314"/>
      <c r="K17" s="314"/>
      <c r="L17" s="315"/>
      <c r="M17" s="307"/>
      <c r="N17" s="308"/>
      <c r="O17" s="308"/>
      <c r="P17" s="308"/>
      <c r="Q17" s="308"/>
      <c r="R17" s="309"/>
      <c r="S17" s="313"/>
      <c r="T17" s="314"/>
      <c r="U17" s="314"/>
      <c r="V17" s="314"/>
      <c r="W17" s="315"/>
      <c r="X17" s="318"/>
      <c r="Y17" s="318"/>
      <c r="Z17" s="318"/>
      <c r="AA17" s="318"/>
    </row>
    <row r="18" spans="1:48" ht="15" customHeight="1" x14ac:dyDescent="0.15">
      <c r="A18" s="321">
        <v>3</v>
      </c>
      <c r="B18" s="304"/>
      <c r="C18" s="306"/>
      <c r="D18" s="310"/>
      <c r="E18" s="311"/>
      <c r="F18" s="311"/>
      <c r="G18" s="312"/>
      <c r="H18" s="310" t="s">
        <v>373</v>
      </c>
      <c r="I18" s="311"/>
      <c r="J18" s="311"/>
      <c r="K18" s="311"/>
      <c r="L18" s="312"/>
      <c r="M18" s="304"/>
      <c r="N18" s="305"/>
      <c r="O18" s="305"/>
      <c r="P18" s="305"/>
      <c r="Q18" s="305"/>
      <c r="R18" s="306"/>
      <c r="S18" s="310" t="s">
        <v>387</v>
      </c>
      <c r="T18" s="311"/>
      <c r="U18" s="311"/>
      <c r="V18" s="311"/>
      <c r="W18" s="312"/>
      <c r="X18" s="318" t="s">
        <v>189</v>
      </c>
      <c r="Y18" s="318"/>
      <c r="Z18" s="318"/>
      <c r="AA18" s="318"/>
    </row>
    <row r="19" spans="1:48" ht="15" customHeight="1" x14ac:dyDescent="0.15">
      <c r="A19" s="322"/>
      <c r="B19" s="316"/>
      <c r="C19" s="317"/>
      <c r="D19" s="313"/>
      <c r="E19" s="314"/>
      <c r="F19" s="314"/>
      <c r="G19" s="315"/>
      <c r="H19" s="313"/>
      <c r="I19" s="314"/>
      <c r="J19" s="314"/>
      <c r="K19" s="314"/>
      <c r="L19" s="315"/>
      <c r="M19" s="307"/>
      <c r="N19" s="308"/>
      <c r="O19" s="308"/>
      <c r="P19" s="308"/>
      <c r="Q19" s="308"/>
      <c r="R19" s="309"/>
      <c r="S19" s="313"/>
      <c r="T19" s="314"/>
      <c r="U19" s="314"/>
      <c r="V19" s="314"/>
      <c r="W19" s="315"/>
      <c r="X19" s="318"/>
      <c r="Y19" s="318"/>
      <c r="Z19" s="318"/>
      <c r="AA19" s="318"/>
    </row>
    <row r="20" spans="1:48" ht="15" customHeight="1" x14ac:dyDescent="0.15">
      <c r="A20" s="321">
        <v>4</v>
      </c>
      <c r="B20" s="304"/>
      <c r="C20" s="306"/>
      <c r="D20" s="310"/>
      <c r="E20" s="311"/>
      <c r="F20" s="311"/>
      <c r="G20" s="312"/>
      <c r="H20" s="310" t="s">
        <v>373</v>
      </c>
      <c r="I20" s="311"/>
      <c r="J20" s="311"/>
      <c r="K20" s="311"/>
      <c r="L20" s="312"/>
      <c r="M20" s="304"/>
      <c r="N20" s="305"/>
      <c r="O20" s="305"/>
      <c r="P20" s="305"/>
      <c r="Q20" s="305"/>
      <c r="R20" s="306"/>
      <c r="S20" s="310" t="s">
        <v>387</v>
      </c>
      <c r="T20" s="311"/>
      <c r="U20" s="311"/>
      <c r="V20" s="311"/>
      <c r="W20" s="312"/>
      <c r="X20" s="318" t="s">
        <v>189</v>
      </c>
      <c r="Y20" s="318"/>
      <c r="Z20" s="318"/>
      <c r="AA20" s="318"/>
    </row>
    <row r="21" spans="1:48" ht="15" customHeight="1" x14ac:dyDescent="0.15">
      <c r="A21" s="322"/>
      <c r="B21" s="316"/>
      <c r="C21" s="317"/>
      <c r="D21" s="313"/>
      <c r="E21" s="314"/>
      <c r="F21" s="314"/>
      <c r="G21" s="315"/>
      <c r="H21" s="313"/>
      <c r="I21" s="314"/>
      <c r="J21" s="314"/>
      <c r="K21" s="314"/>
      <c r="L21" s="315"/>
      <c r="M21" s="307"/>
      <c r="N21" s="308"/>
      <c r="O21" s="308"/>
      <c r="P21" s="308"/>
      <c r="Q21" s="308"/>
      <c r="R21" s="309"/>
      <c r="S21" s="313"/>
      <c r="T21" s="314"/>
      <c r="U21" s="314"/>
      <c r="V21" s="314"/>
      <c r="W21" s="315"/>
      <c r="X21" s="318"/>
      <c r="Y21" s="318"/>
      <c r="Z21" s="318"/>
      <c r="AA21" s="318"/>
    </row>
    <row r="22" spans="1:48" ht="15" customHeight="1" x14ac:dyDescent="0.15">
      <c r="A22" s="321">
        <v>5</v>
      </c>
      <c r="B22" s="304"/>
      <c r="C22" s="306"/>
      <c r="D22" s="310"/>
      <c r="E22" s="311"/>
      <c r="F22" s="311"/>
      <c r="G22" s="312"/>
      <c r="H22" s="310" t="s">
        <v>373</v>
      </c>
      <c r="I22" s="311"/>
      <c r="J22" s="311"/>
      <c r="K22" s="311"/>
      <c r="L22" s="312"/>
      <c r="M22" s="304"/>
      <c r="N22" s="305"/>
      <c r="O22" s="305"/>
      <c r="P22" s="305"/>
      <c r="Q22" s="305"/>
      <c r="R22" s="306"/>
      <c r="S22" s="310" t="s">
        <v>387</v>
      </c>
      <c r="T22" s="311"/>
      <c r="U22" s="311"/>
      <c r="V22" s="311"/>
      <c r="W22" s="312"/>
      <c r="X22" s="318" t="s">
        <v>189</v>
      </c>
      <c r="Y22" s="318"/>
      <c r="Z22" s="318"/>
      <c r="AA22" s="318"/>
    </row>
    <row r="23" spans="1:48" ht="15" customHeight="1" x14ac:dyDescent="0.15">
      <c r="A23" s="322"/>
      <c r="B23" s="316"/>
      <c r="C23" s="317"/>
      <c r="D23" s="313"/>
      <c r="E23" s="314"/>
      <c r="F23" s="314"/>
      <c r="G23" s="315"/>
      <c r="H23" s="313"/>
      <c r="I23" s="314"/>
      <c r="J23" s="314"/>
      <c r="K23" s="314"/>
      <c r="L23" s="315"/>
      <c r="M23" s="307"/>
      <c r="N23" s="308"/>
      <c r="O23" s="308"/>
      <c r="P23" s="308"/>
      <c r="Q23" s="308"/>
      <c r="R23" s="309"/>
      <c r="S23" s="313"/>
      <c r="T23" s="314"/>
      <c r="U23" s="314"/>
      <c r="V23" s="314"/>
      <c r="W23" s="315"/>
      <c r="X23" s="318"/>
      <c r="Y23" s="318"/>
      <c r="Z23" s="318"/>
      <c r="AA23" s="318"/>
    </row>
    <row r="24" spans="1:48" ht="15" customHeight="1" x14ac:dyDescent="0.15">
      <c r="A24" s="321">
        <v>6</v>
      </c>
      <c r="B24" s="304"/>
      <c r="C24" s="306"/>
      <c r="D24" s="310"/>
      <c r="E24" s="311"/>
      <c r="F24" s="311"/>
      <c r="G24" s="312"/>
      <c r="H24" s="310" t="s">
        <v>373</v>
      </c>
      <c r="I24" s="311"/>
      <c r="J24" s="311"/>
      <c r="K24" s="311"/>
      <c r="L24" s="312"/>
      <c r="M24" s="304"/>
      <c r="N24" s="305"/>
      <c r="O24" s="305"/>
      <c r="P24" s="305"/>
      <c r="Q24" s="305"/>
      <c r="R24" s="306"/>
      <c r="S24" s="310" t="s">
        <v>387</v>
      </c>
      <c r="T24" s="311"/>
      <c r="U24" s="311"/>
      <c r="V24" s="311"/>
      <c r="W24" s="312"/>
      <c r="X24" s="318" t="s">
        <v>189</v>
      </c>
      <c r="Y24" s="318"/>
      <c r="Z24" s="318"/>
      <c r="AA24" s="318"/>
    </row>
    <row r="25" spans="1:48" ht="15" customHeight="1" x14ac:dyDescent="0.15">
      <c r="A25" s="322"/>
      <c r="B25" s="316"/>
      <c r="C25" s="317"/>
      <c r="D25" s="313"/>
      <c r="E25" s="314"/>
      <c r="F25" s="314"/>
      <c r="G25" s="315"/>
      <c r="H25" s="313"/>
      <c r="I25" s="314"/>
      <c r="J25" s="314"/>
      <c r="K25" s="314"/>
      <c r="L25" s="315"/>
      <c r="M25" s="307"/>
      <c r="N25" s="308"/>
      <c r="O25" s="308"/>
      <c r="P25" s="308"/>
      <c r="Q25" s="308"/>
      <c r="R25" s="309"/>
      <c r="S25" s="313"/>
      <c r="T25" s="314"/>
      <c r="U25" s="314"/>
      <c r="V25" s="314"/>
      <c r="W25" s="315"/>
      <c r="X25" s="318"/>
      <c r="Y25" s="318"/>
      <c r="Z25" s="318"/>
      <c r="AA25" s="318"/>
    </row>
    <row r="26" spans="1:48" ht="15" customHeight="1" x14ac:dyDescent="0.15">
      <c r="A26" s="321">
        <v>7</v>
      </c>
      <c r="B26" s="304"/>
      <c r="C26" s="306"/>
      <c r="D26" s="310"/>
      <c r="E26" s="311"/>
      <c r="F26" s="311"/>
      <c r="G26" s="312"/>
      <c r="H26" s="310" t="s">
        <v>373</v>
      </c>
      <c r="I26" s="311"/>
      <c r="J26" s="311"/>
      <c r="K26" s="311"/>
      <c r="L26" s="312"/>
      <c r="M26" s="304"/>
      <c r="N26" s="305"/>
      <c r="O26" s="305"/>
      <c r="P26" s="305"/>
      <c r="Q26" s="305"/>
      <c r="R26" s="306"/>
      <c r="S26" s="310" t="s">
        <v>387</v>
      </c>
      <c r="T26" s="311"/>
      <c r="U26" s="311"/>
      <c r="V26" s="311"/>
      <c r="W26" s="312"/>
      <c r="X26" s="318" t="s">
        <v>189</v>
      </c>
      <c r="Y26" s="318"/>
      <c r="Z26" s="318"/>
      <c r="AA26" s="318"/>
    </row>
    <row r="27" spans="1:48" ht="15" customHeight="1" x14ac:dyDescent="0.15">
      <c r="A27" s="322"/>
      <c r="B27" s="316"/>
      <c r="C27" s="317"/>
      <c r="D27" s="313"/>
      <c r="E27" s="314"/>
      <c r="F27" s="314"/>
      <c r="G27" s="315"/>
      <c r="H27" s="313"/>
      <c r="I27" s="314"/>
      <c r="J27" s="314"/>
      <c r="K27" s="314"/>
      <c r="L27" s="315"/>
      <c r="M27" s="307"/>
      <c r="N27" s="308"/>
      <c r="O27" s="308"/>
      <c r="P27" s="308"/>
      <c r="Q27" s="308"/>
      <c r="R27" s="309"/>
      <c r="S27" s="313"/>
      <c r="T27" s="314"/>
      <c r="U27" s="314"/>
      <c r="V27" s="314"/>
      <c r="W27" s="315"/>
      <c r="X27" s="318"/>
      <c r="Y27" s="318"/>
      <c r="Z27" s="318"/>
      <c r="AA27" s="318"/>
    </row>
    <row r="28" spans="1:48" ht="15" customHeight="1" x14ac:dyDescent="0.15">
      <c r="A28" s="321">
        <v>8</v>
      </c>
      <c r="B28" s="304"/>
      <c r="C28" s="306"/>
      <c r="D28" s="310"/>
      <c r="E28" s="311"/>
      <c r="F28" s="311"/>
      <c r="G28" s="312"/>
      <c r="H28" s="310" t="s">
        <v>373</v>
      </c>
      <c r="I28" s="311"/>
      <c r="J28" s="311"/>
      <c r="K28" s="311"/>
      <c r="L28" s="312"/>
      <c r="M28" s="304"/>
      <c r="N28" s="305"/>
      <c r="O28" s="305"/>
      <c r="P28" s="305"/>
      <c r="Q28" s="305"/>
      <c r="R28" s="306"/>
      <c r="S28" s="310" t="s">
        <v>387</v>
      </c>
      <c r="T28" s="311"/>
      <c r="U28" s="311"/>
      <c r="V28" s="311"/>
      <c r="W28" s="312"/>
      <c r="X28" s="318" t="s">
        <v>189</v>
      </c>
      <c r="Y28" s="318"/>
      <c r="Z28" s="318"/>
      <c r="AA28" s="318"/>
    </row>
    <row r="29" spans="1:48" ht="15" customHeight="1" x14ac:dyDescent="0.15">
      <c r="A29" s="322"/>
      <c r="B29" s="316"/>
      <c r="C29" s="317"/>
      <c r="D29" s="313"/>
      <c r="E29" s="314"/>
      <c r="F29" s="314"/>
      <c r="G29" s="315"/>
      <c r="H29" s="313"/>
      <c r="I29" s="314"/>
      <c r="J29" s="314"/>
      <c r="K29" s="314"/>
      <c r="L29" s="315"/>
      <c r="M29" s="307"/>
      <c r="N29" s="308"/>
      <c r="O29" s="308"/>
      <c r="P29" s="308"/>
      <c r="Q29" s="308"/>
      <c r="R29" s="309"/>
      <c r="S29" s="313"/>
      <c r="T29" s="314"/>
      <c r="U29" s="314"/>
      <c r="V29" s="314"/>
      <c r="W29" s="315"/>
      <c r="X29" s="318"/>
      <c r="Y29" s="318"/>
      <c r="Z29" s="318"/>
      <c r="AA29" s="318"/>
    </row>
    <row r="30" spans="1:48" ht="15" customHeight="1" x14ac:dyDescent="0.15">
      <c r="A30" s="321">
        <v>9</v>
      </c>
      <c r="B30" s="304"/>
      <c r="C30" s="306"/>
      <c r="D30" s="310"/>
      <c r="E30" s="311"/>
      <c r="F30" s="311"/>
      <c r="G30" s="312"/>
      <c r="H30" s="310" t="s">
        <v>373</v>
      </c>
      <c r="I30" s="311"/>
      <c r="J30" s="311"/>
      <c r="K30" s="311"/>
      <c r="L30" s="312"/>
      <c r="M30" s="304"/>
      <c r="N30" s="305"/>
      <c r="O30" s="305"/>
      <c r="P30" s="305"/>
      <c r="Q30" s="305"/>
      <c r="R30" s="306"/>
      <c r="S30" s="310" t="s">
        <v>387</v>
      </c>
      <c r="T30" s="311"/>
      <c r="U30" s="311"/>
      <c r="V30" s="311"/>
      <c r="W30" s="312"/>
      <c r="X30" s="318" t="s">
        <v>189</v>
      </c>
      <c r="Y30" s="318"/>
      <c r="Z30" s="318"/>
      <c r="AA30" s="318"/>
    </row>
    <row r="31" spans="1:48" ht="15" customHeight="1" x14ac:dyDescent="0.15">
      <c r="A31" s="322"/>
      <c r="B31" s="316"/>
      <c r="C31" s="317"/>
      <c r="D31" s="313"/>
      <c r="E31" s="314"/>
      <c r="F31" s="314"/>
      <c r="G31" s="315"/>
      <c r="H31" s="313"/>
      <c r="I31" s="314"/>
      <c r="J31" s="314"/>
      <c r="K31" s="314"/>
      <c r="L31" s="315"/>
      <c r="M31" s="307"/>
      <c r="N31" s="308"/>
      <c r="O31" s="308"/>
      <c r="P31" s="308"/>
      <c r="Q31" s="308"/>
      <c r="R31" s="309"/>
      <c r="S31" s="313"/>
      <c r="T31" s="314"/>
      <c r="U31" s="314"/>
      <c r="V31" s="314"/>
      <c r="W31" s="315"/>
      <c r="X31" s="318"/>
      <c r="Y31" s="318"/>
      <c r="Z31" s="318"/>
      <c r="AA31" s="318"/>
    </row>
    <row r="32" spans="1:48" ht="15" customHeight="1" x14ac:dyDescent="0.15">
      <c r="A32" s="321">
        <v>10</v>
      </c>
      <c r="B32" s="304"/>
      <c r="C32" s="306"/>
      <c r="D32" s="310"/>
      <c r="E32" s="311"/>
      <c r="F32" s="311"/>
      <c r="G32" s="312"/>
      <c r="H32" s="310" t="s">
        <v>373</v>
      </c>
      <c r="I32" s="311"/>
      <c r="J32" s="311"/>
      <c r="K32" s="311"/>
      <c r="L32" s="312"/>
      <c r="M32" s="304"/>
      <c r="N32" s="305"/>
      <c r="O32" s="305"/>
      <c r="P32" s="305"/>
      <c r="Q32" s="305"/>
      <c r="R32" s="306"/>
      <c r="S32" s="310" t="s">
        <v>373</v>
      </c>
      <c r="T32" s="311"/>
      <c r="U32" s="311"/>
      <c r="V32" s="311"/>
      <c r="W32" s="311"/>
      <c r="X32" s="318" t="s">
        <v>189</v>
      </c>
      <c r="Y32" s="318"/>
      <c r="Z32" s="318"/>
      <c r="AA32" s="318"/>
      <c r="AB32" s="100"/>
      <c r="AC32" s="100"/>
      <c r="AD32" s="100"/>
      <c r="AE32" s="100"/>
      <c r="AF32" s="100"/>
      <c r="AG32" s="100"/>
      <c r="AH32" s="100"/>
      <c r="AI32" s="100"/>
      <c r="AJ32" s="100"/>
      <c r="AK32" s="100"/>
      <c r="AL32" s="100"/>
      <c r="AM32" s="100"/>
      <c r="AN32" s="100"/>
      <c r="AO32" s="100"/>
      <c r="AP32" s="100"/>
      <c r="AQ32" s="100"/>
      <c r="AR32" s="100"/>
      <c r="AS32" s="100"/>
      <c r="AT32" s="100"/>
      <c r="AU32" s="100"/>
      <c r="AV32" s="100"/>
    </row>
    <row r="33" spans="1:51" s="103" customFormat="1" ht="15" customHeight="1" x14ac:dyDescent="0.15">
      <c r="A33" s="322"/>
      <c r="B33" s="316"/>
      <c r="C33" s="317"/>
      <c r="D33" s="313"/>
      <c r="E33" s="314"/>
      <c r="F33" s="314"/>
      <c r="G33" s="315"/>
      <c r="H33" s="313"/>
      <c r="I33" s="314"/>
      <c r="J33" s="314"/>
      <c r="K33" s="314"/>
      <c r="L33" s="315"/>
      <c r="M33" s="307"/>
      <c r="N33" s="308"/>
      <c r="O33" s="308"/>
      <c r="P33" s="308"/>
      <c r="Q33" s="308"/>
      <c r="R33" s="309"/>
      <c r="S33" s="313"/>
      <c r="T33" s="314"/>
      <c r="U33" s="314"/>
      <c r="V33" s="314"/>
      <c r="W33" s="314"/>
      <c r="X33" s="318"/>
      <c r="Y33" s="318"/>
      <c r="Z33" s="318"/>
      <c r="AA33" s="318"/>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2"/>
      <c r="AX33" s="102"/>
      <c r="AY33" s="102"/>
    </row>
    <row r="34" spans="1:51" ht="15" customHeight="1" x14ac:dyDescent="0.15">
      <c r="A34" s="321">
        <v>11</v>
      </c>
      <c r="B34" s="304"/>
      <c r="C34" s="306"/>
      <c r="D34" s="310"/>
      <c r="E34" s="311"/>
      <c r="F34" s="311"/>
      <c r="G34" s="312"/>
      <c r="H34" s="310" t="s">
        <v>373</v>
      </c>
      <c r="I34" s="311"/>
      <c r="J34" s="311"/>
      <c r="K34" s="311"/>
      <c r="L34" s="312"/>
      <c r="M34" s="304"/>
      <c r="N34" s="305"/>
      <c r="O34" s="305"/>
      <c r="P34" s="305"/>
      <c r="Q34" s="305"/>
      <c r="R34" s="306"/>
      <c r="S34" s="310" t="s">
        <v>373</v>
      </c>
      <c r="T34" s="311"/>
      <c r="U34" s="311"/>
      <c r="V34" s="311"/>
      <c r="W34" s="311"/>
      <c r="X34" s="318" t="s">
        <v>189</v>
      </c>
      <c r="Y34" s="318"/>
      <c r="Z34" s="318"/>
      <c r="AA34" s="318"/>
    </row>
    <row r="35" spans="1:51" ht="15" customHeight="1" x14ac:dyDescent="0.15">
      <c r="A35" s="322"/>
      <c r="B35" s="316"/>
      <c r="C35" s="317"/>
      <c r="D35" s="313"/>
      <c r="E35" s="314"/>
      <c r="F35" s="314"/>
      <c r="G35" s="315"/>
      <c r="H35" s="313"/>
      <c r="I35" s="314"/>
      <c r="J35" s="314"/>
      <c r="K35" s="314"/>
      <c r="L35" s="315"/>
      <c r="M35" s="307"/>
      <c r="N35" s="308"/>
      <c r="O35" s="308"/>
      <c r="P35" s="308"/>
      <c r="Q35" s="308"/>
      <c r="R35" s="309"/>
      <c r="S35" s="313"/>
      <c r="T35" s="314"/>
      <c r="U35" s="314"/>
      <c r="V35" s="314"/>
      <c r="W35" s="314"/>
      <c r="X35" s="318"/>
      <c r="Y35" s="318"/>
      <c r="Z35" s="318"/>
      <c r="AA35" s="318"/>
    </row>
    <row r="36" spans="1:51" ht="15" customHeight="1" x14ac:dyDescent="0.15">
      <c r="A36" s="321">
        <v>12</v>
      </c>
      <c r="B36" s="304"/>
      <c r="C36" s="306"/>
      <c r="D36" s="310"/>
      <c r="E36" s="311"/>
      <c r="F36" s="311"/>
      <c r="G36" s="312"/>
      <c r="H36" s="310" t="s">
        <v>373</v>
      </c>
      <c r="I36" s="311"/>
      <c r="J36" s="311"/>
      <c r="K36" s="311"/>
      <c r="L36" s="312"/>
      <c r="M36" s="304"/>
      <c r="N36" s="305"/>
      <c r="O36" s="305"/>
      <c r="P36" s="305"/>
      <c r="Q36" s="305"/>
      <c r="R36" s="306"/>
      <c r="S36" s="310" t="s">
        <v>373</v>
      </c>
      <c r="T36" s="311"/>
      <c r="U36" s="311"/>
      <c r="V36" s="311"/>
      <c r="W36" s="311"/>
      <c r="X36" s="318" t="s">
        <v>189</v>
      </c>
      <c r="Y36" s="318"/>
      <c r="Z36" s="318"/>
      <c r="AA36" s="318"/>
    </row>
    <row r="37" spans="1:51" ht="15" customHeight="1" x14ac:dyDescent="0.15">
      <c r="A37" s="322"/>
      <c r="B37" s="316"/>
      <c r="C37" s="317"/>
      <c r="D37" s="313"/>
      <c r="E37" s="314"/>
      <c r="F37" s="314"/>
      <c r="G37" s="315"/>
      <c r="H37" s="313"/>
      <c r="I37" s="314"/>
      <c r="J37" s="314"/>
      <c r="K37" s="314"/>
      <c r="L37" s="315"/>
      <c r="M37" s="307"/>
      <c r="N37" s="308"/>
      <c r="O37" s="308"/>
      <c r="P37" s="308"/>
      <c r="Q37" s="308"/>
      <c r="R37" s="309"/>
      <c r="S37" s="313"/>
      <c r="T37" s="314"/>
      <c r="U37" s="314"/>
      <c r="V37" s="314"/>
      <c r="W37" s="314"/>
      <c r="X37" s="318"/>
      <c r="Y37" s="318"/>
      <c r="Z37" s="318"/>
      <c r="AA37" s="318"/>
    </row>
    <row r="38" spans="1:51" ht="15" customHeight="1" x14ac:dyDescent="0.15">
      <c r="A38" s="321">
        <v>13</v>
      </c>
      <c r="B38" s="304"/>
      <c r="C38" s="306"/>
      <c r="D38" s="310"/>
      <c r="E38" s="311"/>
      <c r="F38" s="311"/>
      <c r="G38" s="312"/>
      <c r="H38" s="310" t="s">
        <v>373</v>
      </c>
      <c r="I38" s="311"/>
      <c r="J38" s="311"/>
      <c r="K38" s="311"/>
      <c r="L38" s="312"/>
      <c r="M38" s="304"/>
      <c r="N38" s="305"/>
      <c r="O38" s="305"/>
      <c r="P38" s="305"/>
      <c r="Q38" s="305"/>
      <c r="R38" s="306"/>
      <c r="S38" s="310" t="s">
        <v>373</v>
      </c>
      <c r="T38" s="311"/>
      <c r="U38" s="311"/>
      <c r="V38" s="311"/>
      <c r="W38" s="311"/>
      <c r="X38" s="318" t="s">
        <v>189</v>
      </c>
      <c r="Y38" s="318"/>
      <c r="Z38" s="318"/>
      <c r="AA38" s="318"/>
    </row>
    <row r="39" spans="1:51" ht="15" customHeight="1" x14ac:dyDescent="0.15">
      <c r="A39" s="322"/>
      <c r="B39" s="316"/>
      <c r="C39" s="317"/>
      <c r="D39" s="313"/>
      <c r="E39" s="314"/>
      <c r="F39" s="314"/>
      <c r="G39" s="315"/>
      <c r="H39" s="313"/>
      <c r="I39" s="314"/>
      <c r="J39" s="314"/>
      <c r="K39" s="314"/>
      <c r="L39" s="315"/>
      <c r="M39" s="307"/>
      <c r="N39" s="308"/>
      <c r="O39" s="308"/>
      <c r="P39" s="308"/>
      <c r="Q39" s="308"/>
      <c r="R39" s="309"/>
      <c r="S39" s="313"/>
      <c r="T39" s="314"/>
      <c r="U39" s="314"/>
      <c r="V39" s="314"/>
      <c r="W39" s="314"/>
      <c r="X39" s="318"/>
      <c r="Y39" s="318"/>
      <c r="Z39" s="318"/>
      <c r="AA39" s="318"/>
    </row>
    <row r="40" spans="1:51" ht="15" customHeight="1" x14ac:dyDescent="0.15">
      <c r="A40" s="321">
        <v>14</v>
      </c>
      <c r="B40" s="304"/>
      <c r="C40" s="306"/>
      <c r="D40" s="310"/>
      <c r="E40" s="311"/>
      <c r="F40" s="311"/>
      <c r="G40" s="312"/>
      <c r="H40" s="310" t="s">
        <v>373</v>
      </c>
      <c r="I40" s="311"/>
      <c r="J40" s="311"/>
      <c r="K40" s="311"/>
      <c r="L40" s="312"/>
      <c r="M40" s="304"/>
      <c r="N40" s="305"/>
      <c r="O40" s="305"/>
      <c r="P40" s="305"/>
      <c r="Q40" s="305"/>
      <c r="R40" s="306"/>
      <c r="S40" s="310" t="s">
        <v>373</v>
      </c>
      <c r="T40" s="311"/>
      <c r="U40" s="311"/>
      <c r="V40" s="311"/>
      <c r="W40" s="311"/>
      <c r="X40" s="318" t="s">
        <v>189</v>
      </c>
      <c r="Y40" s="318"/>
      <c r="Z40" s="318"/>
      <c r="AA40" s="318"/>
    </row>
    <row r="41" spans="1:51" ht="15" customHeight="1" x14ac:dyDescent="0.15">
      <c r="A41" s="322"/>
      <c r="B41" s="316"/>
      <c r="C41" s="317"/>
      <c r="D41" s="313"/>
      <c r="E41" s="314"/>
      <c r="F41" s="314"/>
      <c r="G41" s="315"/>
      <c r="H41" s="313"/>
      <c r="I41" s="314"/>
      <c r="J41" s="314"/>
      <c r="K41" s="314"/>
      <c r="L41" s="315"/>
      <c r="M41" s="307"/>
      <c r="N41" s="308"/>
      <c r="O41" s="308"/>
      <c r="P41" s="308"/>
      <c r="Q41" s="308"/>
      <c r="R41" s="309"/>
      <c r="S41" s="313"/>
      <c r="T41" s="314"/>
      <c r="U41" s="314"/>
      <c r="V41" s="314"/>
      <c r="W41" s="314"/>
      <c r="X41" s="318"/>
      <c r="Y41" s="318"/>
      <c r="Z41" s="318"/>
      <c r="AA41" s="318"/>
    </row>
    <row r="42" spans="1:51" ht="15" customHeight="1" x14ac:dyDescent="0.15">
      <c r="A42" s="321">
        <v>15</v>
      </c>
      <c r="B42" s="304"/>
      <c r="C42" s="306"/>
      <c r="D42" s="310"/>
      <c r="E42" s="311"/>
      <c r="F42" s="311"/>
      <c r="G42" s="312"/>
      <c r="H42" s="310" t="s">
        <v>373</v>
      </c>
      <c r="I42" s="311"/>
      <c r="J42" s="311"/>
      <c r="K42" s="311"/>
      <c r="L42" s="312"/>
      <c r="M42" s="304"/>
      <c r="N42" s="305"/>
      <c r="O42" s="305"/>
      <c r="P42" s="305"/>
      <c r="Q42" s="305"/>
      <c r="R42" s="306"/>
      <c r="S42" s="310" t="s">
        <v>373</v>
      </c>
      <c r="T42" s="311"/>
      <c r="U42" s="311"/>
      <c r="V42" s="311"/>
      <c r="W42" s="311"/>
      <c r="X42" s="318" t="s">
        <v>189</v>
      </c>
      <c r="Y42" s="318"/>
      <c r="Z42" s="318"/>
      <c r="AA42" s="318"/>
    </row>
    <row r="43" spans="1:51" ht="15" customHeight="1" x14ac:dyDescent="0.15">
      <c r="A43" s="322"/>
      <c r="B43" s="316"/>
      <c r="C43" s="317"/>
      <c r="D43" s="313"/>
      <c r="E43" s="314"/>
      <c r="F43" s="314"/>
      <c r="G43" s="315"/>
      <c r="H43" s="313"/>
      <c r="I43" s="314"/>
      <c r="J43" s="314"/>
      <c r="K43" s="314"/>
      <c r="L43" s="315"/>
      <c r="M43" s="307"/>
      <c r="N43" s="308"/>
      <c r="O43" s="308"/>
      <c r="P43" s="308"/>
      <c r="Q43" s="308"/>
      <c r="R43" s="309"/>
      <c r="S43" s="313"/>
      <c r="T43" s="314"/>
      <c r="U43" s="314"/>
      <c r="V43" s="314"/>
      <c r="W43" s="314"/>
      <c r="X43" s="318"/>
      <c r="Y43" s="318"/>
      <c r="Z43" s="318"/>
      <c r="AA43" s="318"/>
    </row>
    <row r="44" spans="1:51" ht="15" customHeight="1" x14ac:dyDescent="0.15">
      <c r="A44" s="321">
        <v>16</v>
      </c>
      <c r="B44" s="304"/>
      <c r="C44" s="306"/>
      <c r="D44" s="310"/>
      <c r="E44" s="311"/>
      <c r="F44" s="311"/>
      <c r="G44" s="312"/>
      <c r="H44" s="310" t="s">
        <v>373</v>
      </c>
      <c r="I44" s="311"/>
      <c r="J44" s="311"/>
      <c r="K44" s="311"/>
      <c r="L44" s="312"/>
      <c r="M44" s="304"/>
      <c r="N44" s="305"/>
      <c r="O44" s="305"/>
      <c r="P44" s="305"/>
      <c r="Q44" s="305"/>
      <c r="R44" s="306"/>
      <c r="S44" s="310" t="s">
        <v>373</v>
      </c>
      <c r="T44" s="311"/>
      <c r="U44" s="311"/>
      <c r="V44" s="311"/>
      <c r="W44" s="311"/>
      <c r="X44" s="318" t="s">
        <v>189</v>
      </c>
      <c r="Y44" s="318"/>
      <c r="Z44" s="318"/>
      <c r="AA44" s="318"/>
    </row>
    <row r="45" spans="1:51" ht="15" customHeight="1" x14ac:dyDescent="0.15">
      <c r="A45" s="322"/>
      <c r="B45" s="316"/>
      <c r="C45" s="317"/>
      <c r="D45" s="313"/>
      <c r="E45" s="314"/>
      <c r="F45" s="314"/>
      <c r="G45" s="315"/>
      <c r="H45" s="313"/>
      <c r="I45" s="314"/>
      <c r="J45" s="314"/>
      <c r="K45" s="314"/>
      <c r="L45" s="315"/>
      <c r="M45" s="307"/>
      <c r="N45" s="308"/>
      <c r="O45" s="308"/>
      <c r="P45" s="308"/>
      <c r="Q45" s="308"/>
      <c r="R45" s="309"/>
      <c r="S45" s="313"/>
      <c r="T45" s="314"/>
      <c r="U45" s="314"/>
      <c r="V45" s="314"/>
      <c r="W45" s="314"/>
      <c r="X45" s="318"/>
      <c r="Y45" s="318"/>
      <c r="Z45" s="318"/>
      <c r="AA45" s="318"/>
    </row>
    <row r="46" spans="1:51" ht="15" customHeight="1" x14ac:dyDescent="0.15">
      <c r="A46" s="321">
        <v>17</v>
      </c>
      <c r="B46" s="304"/>
      <c r="C46" s="306"/>
      <c r="D46" s="310"/>
      <c r="E46" s="311"/>
      <c r="F46" s="311"/>
      <c r="G46" s="312"/>
      <c r="H46" s="310" t="s">
        <v>373</v>
      </c>
      <c r="I46" s="311"/>
      <c r="J46" s="311"/>
      <c r="K46" s="311"/>
      <c r="L46" s="312"/>
      <c r="M46" s="304"/>
      <c r="N46" s="305"/>
      <c r="O46" s="305"/>
      <c r="P46" s="305"/>
      <c r="Q46" s="305"/>
      <c r="R46" s="306"/>
      <c r="S46" s="310" t="s">
        <v>373</v>
      </c>
      <c r="T46" s="311"/>
      <c r="U46" s="311"/>
      <c r="V46" s="311"/>
      <c r="W46" s="311"/>
      <c r="X46" s="318" t="s">
        <v>189</v>
      </c>
      <c r="Y46" s="318"/>
      <c r="Z46" s="318"/>
      <c r="AA46" s="318"/>
    </row>
    <row r="47" spans="1:51" ht="15" customHeight="1" x14ac:dyDescent="0.15">
      <c r="A47" s="322"/>
      <c r="B47" s="316"/>
      <c r="C47" s="317"/>
      <c r="D47" s="313"/>
      <c r="E47" s="314"/>
      <c r="F47" s="314"/>
      <c r="G47" s="315"/>
      <c r="H47" s="313"/>
      <c r="I47" s="314"/>
      <c r="J47" s="314"/>
      <c r="K47" s="314"/>
      <c r="L47" s="315"/>
      <c r="M47" s="307"/>
      <c r="N47" s="308"/>
      <c r="O47" s="308"/>
      <c r="P47" s="308"/>
      <c r="Q47" s="308"/>
      <c r="R47" s="309"/>
      <c r="S47" s="313"/>
      <c r="T47" s="314"/>
      <c r="U47" s="314"/>
      <c r="V47" s="314"/>
      <c r="W47" s="314"/>
      <c r="X47" s="318"/>
      <c r="Y47" s="318"/>
      <c r="Z47" s="318"/>
      <c r="AA47" s="318"/>
    </row>
    <row r="48" spans="1:51" ht="15" customHeight="1" x14ac:dyDescent="0.15">
      <c r="A48" s="321">
        <v>18</v>
      </c>
      <c r="B48" s="304"/>
      <c r="C48" s="306"/>
      <c r="D48" s="310"/>
      <c r="E48" s="311"/>
      <c r="F48" s="311"/>
      <c r="G48" s="312"/>
      <c r="H48" s="310" t="s">
        <v>373</v>
      </c>
      <c r="I48" s="311"/>
      <c r="J48" s="311"/>
      <c r="K48" s="311"/>
      <c r="L48" s="312"/>
      <c r="M48" s="304"/>
      <c r="N48" s="305"/>
      <c r="O48" s="305"/>
      <c r="P48" s="305"/>
      <c r="Q48" s="305"/>
      <c r="R48" s="306"/>
      <c r="S48" s="310" t="s">
        <v>373</v>
      </c>
      <c r="T48" s="311"/>
      <c r="U48" s="311"/>
      <c r="V48" s="311"/>
      <c r="W48" s="311"/>
      <c r="X48" s="318" t="s">
        <v>189</v>
      </c>
      <c r="Y48" s="318"/>
      <c r="Z48" s="318"/>
      <c r="AA48" s="318"/>
    </row>
    <row r="49" spans="1:48" ht="15" customHeight="1" x14ac:dyDescent="0.15">
      <c r="A49" s="322"/>
      <c r="B49" s="316"/>
      <c r="C49" s="317"/>
      <c r="D49" s="313"/>
      <c r="E49" s="314"/>
      <c r="F49" s="314"/>
      <c r="G49" s="315"/>
      <c r="H49" s="313"/>
      <c r="I49" s="314"/>
      <c r="J49" s="314"/>
      <c r="K49" s="314"/>
      <c r="L49" s="315"/>
      <c r="M49" s="307"/>
      <c r="N49" s="308"/>
      <c r="O49" s="308"/>
      <c r="P49" s="308"/>
      <c r="Q49" s="308"/>
      <c r="R49" s="309"/>
      <c r="S49" s="313"/>
      <c r="T49" s="314"/>
      <c r="U49" s="314"/>
      <c r="V49" s="314"/>
      <c r="W49" s="314"/>
      <c r="X49" s="318"/>
      <c r="Y49" s="318"/>
      <c r="Z49" s="318"/>
      <c r="AA49" s="318"/>
    </row>
    <row r="50" spans="1:48" ht="15" customHeight="1" x14ac:dyDescent="0.15">
      <c r="A50" s="321">
        <v>19</v>
      </c>
      <c r="B50" s="304"/>
      <c r="C50" s="306"/>
      <c r="D50" s="310"/>
      <c r="E50" s="311"/>
      <c r="F50" s="311"/>
      <c r="G50" s="312"/>
      <c r="H50" s="310" t="s">
        <v>373</v>
      </c>
      <c r="I50" s="311"/>
      <c r="J50" s="311"/>
      <c r="K50" s="311"/>
      <c r="L50" s="312"/>
      <c r="M50" s="304"/>
      <c r="N50" s="305"/>
      <c r="O50" s="305"/>
      <c r="P50" s="305"/>
      <c r="Q50" s="305"/>
      <c r="R50" s="306"/>
      <c r="S50" s="310" t="s">
        <v>373</v>
      </c>
      <c r="T50" s="311"/>
      <c r="U50" s="311"/>
      <c r="V50" s="311"/>
      <c r="W50" s="311"/>
      <c r="X50" s="318" t="s">
        <v>189</v>
      </c>
      <c r="Y50" s="318"/>
      <c r="Z50" s="318"/>
      <c r="AA50" s="318"/>
    </row>
    <row r="51" spans="1:48" ht="15" customHeight="1" x14ac:dyDescent="0.15">
      <c r="A51" s="322"/>
      <c r="B51" s="316"/>
      <c r="C51" s="317"/>
      <c r="D51" s="313"/>
      <c r="E51" s="314"/>
      <c r="F51" s="314"/>
      <c r="G51" s="315"/>
      <c r="H51" s="313"/>
      <c r="I51" s="314"/>
      <c r="J51" s="314"/>
      <c r="K51" s="314"/>
      <c r="L51" s="315"/>
      <c r="M51" s="307"/>
      <c r="N51" s="308"/>
      <c r="O51" s="308"/>
      <c r="P51" s="308"/>
      <c r="Q51" s="308"/>
      <c r="R51" s="309"/>
      <c r="S51" s="313"/>
      <c r="T51" s="314"/>
      <c r="U51" s="314"/>
      <c r="V51" s="314"/>
      <c r="W51" s="314"/>
      <c r="X51" s="318"/>
      <c r="Y51" s="318"/>
      <c r="Z51" s="318"/>
      <c r="AA51" s="318"/>
    </row>
    <row r="52" spans="1:48" ht="15" customHeight="1" x14ac:dyDescent="0.15">
      <c r="A52" s="321">
        <v>20</v>
      </c>
      <c r="B52" s="304"/>
      <c r="C52" s="306"/>
      <c r="D52" s="310"/>
      <c r="E52" s="311"/>
      <c r="F52" s="311"/>
      <c r="G52" s="312"/>
      <c r="H52" s="310" t="s">
        <v>373</v>
      </c>
      <c r="I52" s="311"/>
      <c r="J52" s="311"/>
      <c r="K52" s="311"/>
      <c r="L52" s="312"/>
      <c r="M52" s="304"/>
      <c r="N52" s="305"/>
      <c r="O52" s="305"/>
      <c r="P52" s="305"/>
      <c r="Q52" s="305"/>
      <c r="R52" s="306"/>
      <c r="S52" s="310" t="s">
        <v>373</v>
      </c>
      <c r="T52" s="311"/>
      <c r="U52" s="311"/>
      <c r="V52" s="311"/>
      <c r="W52" s="311"/>
      <c r="X52" s="318" t="s">
        <v>189</v>
      </c>
      <c r="Y52" s="318"/>
      <c r="Z52" s="318"/>
      <c r="AA52" s="318"/>
    </row>
    <row r="53" spans="1:48" ht="15" customHeight="1" x14ac:dyDescent="0.15">
      <c r="A53" s="322"/>
      <c r="B53" s="316"/>
      <c r="C53" s="317"/>
      <c r="D53" s="313"/>
      <c r="E53" s="314"/>
      <c r="F53" s="314"/>
      <c r="G53" s="315"/>
      <c r="H53" s="313"/>
      <c r="I53" s="314"/>
      <c r="J53" s="314"/>
      <c r="K53" s="314"/>
      <c r="L53" s="315"/>
      <c r="M53" s="307"/>
      <c r="N53" s="308"/>
      <c r="O53" s="308"/>
      <c r="P53" s="308"/>
      <c r="Q53" s="308"/>
      <c r="R53" s="309"/>
      <c r="S53" s="313"/>
      <c r="T53" s="314"/>
      <c r="U53" s="314"/>
      <c r="V53" s="314"/>
      <c r="W53" s="314"/>
      <c r="X53" s="318"/>
      <c r="Y53" s="318"/>
      <c r="Z53" s="318"/>
      <c r="AA53" s="318"/>
    </row>
    <row r="54" spans="1:48" ht="15" customHeight="1" x14ac:dyDescent="0.15">
      <c r="A54" s="321">
        <v>21</v>
      </c>
      <c r="B54" s="304"/>
      <c r="C54" s="306"/>
      <c r="D54" s="310"/>
      <c r="E54" s="311"/>
      <c r="F54" s="311"/>
      <c r="G54" s="312"/>
      <c r="H54" s="310" t="s">
        <v>373</v>
      </c>
      <c r="I54" s="311"/>
      <c r="J54" s="311"/>
      <c r="K54" s="311"/>
      <c r="L54" s="312"/>
      <c r="M54" s="304"/>
      <c r="N54" s="305"/>
      <c r="O54" s="305"/>
      <c r="P54" s="305"/>
      <c r="Q54" s="305"/>
      <c r="R54" s="306"/>
      <c r="S54" s="310" t="s">
        <v>373</v>
      </c>
      <c r="T54" s="311"/>
      <c r="U54" s="311"/>
      <c r="V54" s="311"/>
      <c r="W54" s="311"/>
      <c r="X54" s="318" t="s">
        <v>189</v>
      </c>
      <c r="Y54" s="318"/>
      <c r="Z54" s="318"/>
      <c r="AA54" s="318"/>
    </row>
    <row r="55" spans="1:48" ht="15" customHeight="1" x14ac:dyDescent="0.15">
      <c r="A55" s="322"/>
      <c r="B55" s="316"/>
      <c r="C55" s="317"/>
      <c r="D55" s="313"/>
      <c r="E55" s="314"/>
      <c r="F55" s="314"/>
      <c r="G55" s="315"/>
      <c r="H55" s="313"/>
      <c r="I55" s="314"/>
      <c r="J55" s="314"/>
      <c r="K55" s="314"/>
      <c r="L55" s="315"/>
      <c r="M55" s="307"/>
      <c r="N55" s="308"/>
      <c r="O55" s="308"/>
      <c r="P55" s="308"/>
      <c r="Q55" s="308"/>
      <c r="R55" s="309"/>
      <c r="S55" s="313"/>
      <c r="T55" s="314"/>
      <c r="U55" s="314"/>
      <c r="V55" s="314"/>
      <c r="W55" s="314"/>
      <c r="X55" s="318"/>
      <c r="Y55" s="318"/>
      <c r="Z55" s="318"/>
      <c r="AA55" s="318"/>
      <c r="AB55" s="100"/>
      <c r="AC55" s="100"/>
      <c r="AD55" s="100"/>
      <c r="AE55" s="100"/>
      <c r="AF55" s="100"/>
      <c r="AG55" s="100"/>
      <c r="AH55" s="100"/>
      <c r="AI55" s="100"/>
      <c r="AJ55" s="100"/>
      <c r="AK55" s="100"/>
      <c r="AL55" s="100"/>
      <c r="AM55" s="100"/>
      <c r="AN55" s="100"/>
      <c r="AO55" s="100"/>
      <c r="AP55" s="100"/>
      <c r="AQ55" s="100"/>
      <c r="AR55" s="100"/>
      <c r="AS55" s="100"/>
      <c r="AT55" s="100"/>
      <c r="AU55" s="100"/>
      <c r="AV55" s="100"/>
    </row>
    <row r="56" spans="1:48" ht="15" customHeight="1" x14ac:dyDescent="0.15">
      <c r="A56" s="321">
        <v>22</v>
      </c>
      <c r="B56" s="304"/>
      <c r="C56" s="306"/>
      <c r="D56" s="310"/>
      <c r="E56" s="311"/>
      <c r="F56" s="311"/>
      <c r="G56" s="312"/>
      <c r="H56" s="310" t="s">
        <v>373</v>
      </c>
      <c r="I56" s="311"/>
      <c r="J56" s="311"/>
      <c r="K56" s="311"/>
      <c r="L56" s="312"/>
      <c r="M56" s="304"/>
      <c r="N56" s="305"/>
      <c r="O56" s="305"/>
      <c r="P56" s="305"/>
      <c r="Q56" s="305"/>
      <c r="R56" s="306"/>
      <c r="S56" s="310" t="s">
        <v>373</v>
      </c>
      <c r="T56" s="311"/>
      <c r="U56" s="311"/>
      <c r="V56" s="311"/>
      <c r="W56" s="311"/>
      <c r="X56" s="318" t="s">
        <v>189</v>
      </c>
      <c r="Y56" s="318"/>
      <c r="Z56" s="318"/>
      <c r="AA56" s="318"/>
    </row>
    <row r="57" spans="1:48" ht="15" customHeight="1" x14ac:dyDescent="0.15">
      <c r="A57" s="322"/>
      <c r="B57" s="316"/>
      <c r="C57" s="317"/>
      <c r="D57" s="313"/>
      <c r="E57" s="314"/>
      <c r="F57" s="314"/>
      <c r="G57" s="315"/>
      <c r="H57" s="313"/>
      <c r="I57" s="314"/>
      <c r="J57" s="314"/>
      <c r="K57" s="314"/>
      <c r="L57" s="315"/>
      <c r="M57" s="307"/>
      <c r="N57" s="308"/>
      <c r="O57" s="308"/>
      <c r="P57" s="308"/>
      <c r="Q57" s="308"/>
      <c r="R57" s="309"/>
      <c r="S57" s="313"/>
      <c r="T57" s="314"/>
      <c r="U57" s="314"/>
      <c r="V57" s="314"/>
      <c r="W57" s="314"/>
      <c r="X57" s="318"/>
      <c r="Y57" s="318"/>
      <c r="Z57" s="318"/>
      <c r="AA57" s="318"/>
    </row>
    <row r="58" spans="1:48" ht="15" customHeight="1" x14ac:dyDescent="0.15">
      <c r="A58" s="321">
        <v>23</v>
      </c>
      <c r="B58" s="304"/>
      <c r="C58" s="306"/>
      <c r="D58" s="310"/>
      <c r="E58" s="311"/>
      <c r="F58" s="311"/>
      <c r="G58" s="312"/>
      <c r="H58" s="310" t="s">
        <v>373</v>
      </c>
      <c r="I58" s="311"/>
      <c r="J58" s="311"/>
      <c r="K58" s="311"/>
      <c r="L58" s="312"/>
      <c r="M58" s="304"/>
      <c r="N58" s="305"/>
      <c r="O58" s="305"/>
      <c r="P58" s="305"/>
      <c r="Q58" s="305"/>
      <c r="R58" s="306"/>
      <c r="S58" s="310" t="s">
        <v>373</v>
      </c>
      <c r="T58" s="311"/>
      <c r="U58" s="311"/>
      <c r="V58" s="311"/>
      <c r="W58" s="311"/>
      <c r="X58" s="318" t="s">
        <v>189</v>
      </c>
      <c r="Y58" s="318"/>
      <c r="Z58" s="318"/>
      <c r="AA58" s="318"/>
    </row>
    <row r="59" spans="1:48" ht="15" customHeight="1" x14ac:dyDescent="0.15">
      <c r="A59" s="322"/>
      <c r="B59" s="316"/>
      <c r="C59" s="317"/>
      <c r="D59" s="313"/>
      <c r="E59" s="314"/>
      <c r="F59" s="314"/>
      <c r="G59" s="315"/>
      <c r="H59" s="313"/>
      <c r="I59" s="314"/>
      <c r="J59" s="314"/>
      <c r="K59" s="314"/>
      <c r="L59" s="315"/>
      <c r="M59" s="307"/>
      <c r="N59" s="308"/>
      <c r="O59" s="308"/>
      <c r="P59" s="308"/>
      <c r="Q59" s="308"/>
      <c r="R59" s="309"/>
      <c r="S59" s="313"/>
      <c r="T59" s="314"/>
      <c r="U59" s="314"/>
      <c r="V59" s="314"/>
      <c r="W59" s="314"/>
      <c r="X59" s="318"/>
      <c r="Y59" s="318"/>
      <c r="Z59" s="318"/>
      <c r="AA59" s="318"/>
    </row>
    <row r="60" spans="1:48" ht="15" customHeight="1" x14ac:dyDescent="0.15">
      <c r="A60" s="321">
        <v>24</v>
      </c>
      <c r="B60" s="304"/>
      <c r="C60" s="306"/>
      <c r="D60" s="310"/>
      <c r="E60" s="311"/>
      <c r="F60" s="311"/>
      <c r="G60" s="312"/>
      <c r="H60" s="310" t="s">
        <v>373</v>
      </c>
      <c r="I60" s="311"/>
      <c r="J60" s="311"/>
      <c r="K60" s="311"/>
      <c r="L60" s="312"/>
      <c r="M60" s="304"/>
      <c r="N60" s="305"/>
      <c r="O60" s="305"/>
      <c r="P60" s="305"/>
      <c r="Q60" s="305"/>
      <c r="R60" s="306"/>
      <c r="S60" s="310" t="s">
        <v>373</v>
      </c>
      <c r="T60" s="311"/>
      <c r="U60" s="311"/>
      <c r="V60" s="311"/>
      <c r="W60" s="311"/>
      <c r="X60" s="318" t="s">
        <v>189</v>
      </c>
      <c r="Y60" s="318"/>
      <c r="Z60" s="318"/>
      <c r="AA60" s="318"/>
    </row>
    <row r="61" spans="1:48" ht="15" customHeight="1" x14ac:dyDescent="0.15">
      <c r="A61" s="322"/>
      <c r="B61" s="316"/>
      <c r="C61" s="317"/>
      <c r="D61" s="313"/>
      <c r="E61" s="314"/>
      <c r="F61" s="314"/>
      <c r="G61" s="315"/>
      <c r="H61" s="313"/>
      <c r="I61" s="314"/>
      <c r="J61" s="314"/>
      <c r="K61" s="314"/>
      <c r="L61" s="315"/>
      <c r="M61" s="307"/>
      <c r="N61" s="308"/>
      <c r="O61" s="308"/>
      <c r="P61" s="308"/>
      <c r="Q61" s="308"/>
      <c r="R61" s="309"/>
      <c r="S61" s="313"/>
      <c r="T61" s="314"/>
      <c r="U61" s="314"/>
      <c r="V61" s="314"/>
      <c r="W61" s="314"/>
      <c r="X61" s="318"/>
      <c r="Y61" s="318"/>
      <c r="Z61" s="318"/>
      <c r="AA61" s="318"/>
    </row>
    <row r="62" spans="1:48" ht="15" customHeight="1" x14ac:dyDescent="0.15">
      <c r="A62" s="321">
        <v>25</v>
      </c>
      <c r="B62" s="304"/>
      <c r="C62" s="306"/>
      <c r="D62" s="310"/>
      <c r="E62" s="311"/>
      <c r="F62" s="311"/>
      <c r="G62" s="312"/>
      <c r="H62" s="310" t="s">
        <v>373</v>
      </c>
      <c r="I62" s="311"/>
      <c r="J62" s="311"/>
      <c r="K62" s="311"/>
      <c r="L62" s="312"/>
      <c r="M62" s="304"/>
      <c r="N62" s="305"/>
      <c r="O62" s="305"/>
      <c r="P62" s="305"/>
      <c r="Q62" s="305"/>
      <c r="R62" s="306"/>
      <c r="S62" s="310" t="s">
        <v>373</v>
      </c>
      <c r="T62" s="311"/>
      <c r="U62" s="311"/>
      <c r="V62" s="311"/>
      <c r="W62" s="311"/>
      <c r="X62" s="318" t="s">
        <v>189</v>
      </c>
      <c r="Y62" s="318"/>
      <c r="Z62" s="318"/>
      <c r="AA62" s="318"/>
    </row>
    <row r="63" spans="1:48" ht="15" customHeight="1" x14ac:dyDescent="0.15">
      <c r="A63" s="322"/>
      <c r="B63" s="316"/>
      <c r="C63" s="317"/>
      <c r="D63" s="313"/>
      <c r="E63" s="314"/>
      <c r="F63" s="314"/>
      <c r="G63" s="315"/>
      <c r="H63" s="313"/>
      <c r="I63" s="314"/>
      <c r="J63" s="314"/>
      <c r="K63" s="314"/>
      <c r="L63" s="315"/>
      <c r="M63" s="307"/>
      <c r="N63" s="308"/>
      <c r="O63" s="308"/>
      <c r="P63" s="308"/>
      <c r="Q63" s="308"/>
      <c r="R63" s="309"/>
      <c r="S63" s="313"/>
      <c r="T63" s="314"/>
      <c r="U63" s="314"/>
      <c r="V63" s="314"/>
      <c r="W63" s="314"/>
      <c r="X63" s="318"/>
      <c r="Y63" s="318"/>
      <c r="Z63" s="318"/>
      <c r="AA63" s="318"/>
    </row>
    <row r="64" spans="1:48" ht="15" customHeight="1" x14ac:dyDescent="0.15">
      <c r="A64" s="321">
        <v>26</v>
      </c>
      <c r="B64" s="304"/>
      <c r="C64" s="306"/>
      <c r="D64" s="310"/>
      <c r="E64" s="311"/>
      <c r="F64" s="311"/>
      <c r="G64" s="312"/>
      <c r="H64" s="310" t="s">
        <v>373</v>
      </c>
      <c r="I64" s="311"/>
      <c r="J64" s="311"/>
      <c r="K64" s="311"/>
      <c r="L64" s="312"/>
      <c r="M64" s="304"/>
      <c r="N64" s="305"/>
      <c r="O64" s="305"/>
      <c r="P64" s="305"/>
      <c r="Q64" s="305"/>
      <c r="R64" s="306"/>
      <c r="S64" s="310" t="s">
        <v>373</v>
      </c>
      <c r="T64" s="311"/>
      <c r="U64" s="311"/>
      <c r="V64" s="311"/>
      <c r="W64" s="311"/>
      <c r="X64" s="318" t="s">
        <v>189</v>
      </c>
      <c r="Y64" s="318"/>
      <c r="Z64" s="318"/>
      <c r="AA64" s="318"/>
    </row>
    <row r="65" spans="1:27" ht="15" customHeight="1" x14ac:dyDescent="0.15">
      <c r="A65" s="322"/>
      <c r="B65" s="316"/>
      <c r="C65" s="317"/>
      <c r="D65" s="313"/>
      <c r="E65" s="314"/>
      <c r="F65" s="314"/>
      <c r="G65" s="315"/>
      <c r="H65" s="313"/>
      <c r="I65" s="314"/>
      <c r="J65" s="314"/>
      <c r="K65" s="314"/>
      <c r="L65" s="315"/>
      <c r="M65" s="307"/>
      <c r="N65" s="308"/>
      <c r="O65" s="308"/>
      <c r="P65" s="308"/>
      <c r="Q65" s="308"/>
      <c r="R65" s="309"/>
      <c r="S65" s="313"/>
      <c r="T65" s="314"/>
      <c r="U65" s="314"/>
      <c r="V65" s="314"/>
      <c r="W65" s="314"/>
      <c r="X65" s="318"/>
      <c r="Y65" s="318"/>
      <c r="Z65" s="318"/>
      <c r="AA65" s="318"/>
    </row>
    <row r="66" spans="1:27" ht="15" customHeight="1" x14ac:dyDescent="0.15">
      <c r="A66" s="321">
        <v>27</v>
      </c>
      <c r="B66" s="304"/>
      <c r="C66" s="306"/>
      <c r="D66" s="310"/>
      <c r="E66" s="311"/>
      <c r="F66" s="311"/>
      <c r="G66" s="312"/>
      <c r="H66" s="310" t="s">
        <v>373</v>
      </c>
      <c r="I66" s="311"/>
      <c r="J66" s="311"/>
      <c r="K66" s="311"/>
      <c r="L66" s="312"/>
      <c r="M66" s="304"/>
      <c r="N66" s="305"/>
      <c r="O66" s="305"/>
      <c r="P66" s="305"/>
      <c r="Q66" s="305"/>
      <c r="R66" s="306"/>
      <c r="S66" s="310" t="s">
        <v>373</v>
      </c>
      <c r="T66" s="311"/>
      <c r="U66" s="311"/>
      <c r="V66" s="311"/>
      <c r="W66" s="311"/>
      <c r="X66" s="318" t="s">
        <v>189</v>
      </c>
      <c r="Y66" s="318"/>
      <c r="Z66" s="318"/>
      <c r="AA66" s="318"/>
    </row>
    <row r="67" spans="1:27" ht="15" customHeight="1" x14ac:dyDescent="0.15">
      <c r="A67" s="322"/>
      <c r="B67" s="316"/>
      <c r="C67" s="317"/>
      <c r="D67" s="313"/>
      <c r="E67" s="314"/>
      <c r="F67" s="314"/>
      <c r="G67" s="315"/>
      <c r="H67" s="313"/>
      <c r="I67" s="314"/>
      <c r="J67" s="314"/>
      <c r="K67" s="314"/>
      <c r="L67" s="315"/>
      <c r="M67" s="307"/>
      <c r="N67" s="308"/>
      <c r="O67" s="308"/>
      <c r="P67" s="308"/>
      <c r="Q67" s="308"/>
      <c r="R67" s="309"/>
      <c r="S67" s="313"/>
      <c r="T67" s="314"/>
      <c r="U67" s="314"/>
      <c r="V67" s="314"/>
      <c r="W67" s="314"/>
      <c r="X67" s="318"/>
      <c r="Y67" s="318"/>
      <c r="Z67" s="318"/>
      <c r="AA67" s="318"/>
    </row>
    <row r="68" spans="1:27" ht="15" customHeight="1" x14ac:dyDescent="0.15">
      <c r="A68" s="321">
        <v>28</v>
      </c>
      <c r="B68" s="304"/>
      <c r="C68" s="306"/>
      <c r="D68" s="310"/>
      <c r="E68" s="311"/>
      <c r="F68" s="311"/>
      <c r="G68" s="312"/>
      <c r="H68" s="310" t="s">
        <v>373</v>
      </c>
      <c r="I68" s="311"/>
      <c r="J68" s="311"/>
      <c r="K68" s="311"/>
      <c r="L68" s="312"/>
      <c r="M68" s="304"/>
      <c r="N68" s="305"/>
      <c r="O68" s="305"/>
      <c r="P68" s="305"/>
      <c r="Q68" s="305"/>
      <c r="R68" s="306"/>
      <c r="S68" s="310" t="s">
        <v>373</v>
      </c>
      <c r="T68" s="311"/>
      <c r="U68" s="311"/>
      <c r="V68" s="311"/>
      <c r="W68" s="311"/>
      <c r="X68" s="318" t="s">
        <v>189</v>
      </c>
      <c r="Y68" s="318"/>
      <c r="Z68" s="318"/>
      <c r="AA68" s="318"/>
    </row>
    <row r="69" spans="1:27" ht="15" customHeight="1" x14ac:dyDescent="0.15">
      <c r="A69" s="322"/>
      <c r="B69" s="316"/>
      <c r="C69" s="317"/>
      <c r="D69" s="313"/>
      <c r="E69" s="314"/>
      <c r="F69" s="314"/>
      <c r="G69" s="315"/>
      <c r="H69" s="313"/>
      <c r="I69" s="314"/>
      <c r="J69" s="314"/>
      <c r="K69" s="314"/>
      <c r="L69" s="315"/>
      <c r="M69" s="307"/>
      <c r="N69" s="308"/>
      <c r="O69" s="308"/>
      <c r="P69" s="308"/>
      <c r="Q69" s="308"/>
      <c r="R69" s="309"/>
      <c r="S69" s="313"/>
      <c r="T69" s="314"/>
      <c r="U69" s="314"/>
      <c r="V69" s="314"/>
      <c r="W69" s="314"/>
      <c r="X69" s="318"/>
      <c r="Y69" s="318"/>
      <c r="Z69" s="318"/>
      <c r="AA69" s="318"/>
    </row>
    <row r="70" spans="1:27" ht="15" customHeight="1" x14ac:dyDescent="0.15">
      <c r="A70" s="321">
        <v>29</v>
      </c>
      <c r="B70" s="304"/>
      <c r="C70" s="306"/>
      <c r="D70" s="310"/>
      <c r="E70" s="311"/>
      <c r="F70" s="311"/>
      <c r="G70" s="312"/>
      <c r="H70" s="310" t="s">
        <v>373</v>
      </c>
      <c r="I70" s="311"/>
      <c r="J70" s="311"/>
      <c r="K70" s="311"/>
      <c r="L70" s="312"/>
      <c r="M70" s="304"/>
      <c r="N70" s="305"/>
      <c r="O70" s="305"/>
      <c r="P70" s="305"/>
      <c r="Q70" s="305"/>
      <c r="R70" s="306"/>
      <c r="S70" s="310" t="s">
        <v>373</v>
      </c>
      <c r="T70" s="311"/>
      <c r="U70" s="311"/>
      <c r="V70" s="311"/>
      <c r="W70" s="311"/>
      <c r="X70" s="318" t="s">
        <v>189</v>
      </c>
      <c r="Y70" s="318"/>
      <c r="Z70" s="318"/>
      <c r="AA70" s="318"/>
    </row>
    <row r="71" spans="1:27" ht="15" customHeight="1" x14ac:dyDescent="0.15">
      <c r="A71" s="322"/>
      <c r="B71" s="316"/>
      <c r="C71" s="317"/>
      <c r="D71" s="313"/>
      <c r="E71" s="314"/>
      <c r="F71" s="314"/>
      <c r="G71" s="315"/>
      <c r="H71" s="313"/>
      <c r="I71" s="314"/>
      <c r="J71" s="314"/>
      <c r="K71" s="314"/>
      <c r="L71" s="315"/>
      <c r="M71" s="307"/>
      <c r="N71" s="308"/>
      <c r="O71" s="308"/>
      <c r="P71" s="308"/>
      <c r="Q71" s="308"/>
      <c r="R71" s="309"/>
      <c r="S71" s="313"/>
      <c r="T71" s="314"/>
      <c r="U71" s="314"/>
      <c r="V71" s="314"/>
      <c r="W71" s="314"/>
      <c r="X71" s="318"/>
      <c r="Y71" s="318"/>
      <c r="Z71" s="318"/>
      <c r="AA71" s="318"/>
    </row>
    <row r="72" spans="1:27" ht="15" customHeight="1" x14ac:dyDescent="0.15">
      <c r="A72" s="321">
        <v>30</v>
      </c>
      <c r="B72" s="304"/>
      <c r="C72" s="306"/>
      <c r="D72" s="310"/>
      <c r="E72" s="311"/>
      <c r="F72" s="311"/>
      <c r="G72" s="312"/>
      <c r="H72" s="310" t="s">
        <v>373</v>
      </c>
      <c r="I72" s="311"/>
      <c r="J72" s="311"/>
      <c r="K72" s="311"/>
      <c r="L72" s="312"/>
      <c r="M72" s="304"/>
      <c r="N72" s="305"/>
      <c r="O72" s="305"/>
      <c r="P72" s="305"/>
      <c r="Q72" s="305"/>
      <c r="R72" s="306"/>
      <c r="S72" s="310" t="s">
        <v>373</v>
      </c>
      <c r="T72" s="311"/>
      <c r="U72" s="311"/>
      <c r="V72" s="311"/>
      <c r="W72" s="311"/>
      <c r="X72" s="318" t="s">
        <v>189</v>
      </c>
      <c r="Y72" s="318"/>
      <c r="Z72" s="318"/>
      <c r="AA72" s="318"/>
    </row>
    <row r="73" spans="1:27" ht="15" customHeight="1" x14ac:dyDescent="0.15">
      <c r="A73" s="322"/>
      <c r="B73" s="316"/>
      <c r="C73" s="317"/>
      <c r="D73" s="313"/>
      <c r="E73" s="314"/>
      <c r="F73" s="314"/>
      <c r="G73" s="315"/>
      <c r="H73" s="313"/>
      <c r="I73" s="314"/>
      <c r="J73" s="314"/>
      <c r="K73" s="314"/>
      <c r="L73" s="315"/>
      <c r="M73" s="307"/>
      <c r="N73" s="308"/>
      <c r="O73" s="308"/>
      <c r="P73" s="308"/>
      <c r="Q73" s="308"/>
      <c r="R73" s="309"/>
      <c r="S73" s="313"/>
      <c r="T73" s="314"/>
      <c r="U73" s="314"/>
      <c r="V73" s="314"/>
      <c r="W73" s="314"/>
      <c r="X73" s="318"/>
      <c r="Y73" s="318"/>
      <c r="Z73" s="318"/>
      <c r="AA73" s="318"/>
    </row>
    <row r="74" spans="1:27" ht="15" customHeight="1" x14ac:dyDescent="0.15">
      <c r="A74" s="321">
        <v>31</v>
      </c>
      <c r="B74" s="304"/>
      <c r="C74" s="306"/>
      <c r="D74" s="310"/>
      <c r="E74" s="311"/>
      <c r="F74" s="311"/>
      <c r="G74" s="312"/>
      <c r="H74" s="310" t="s">
        <v>373</v>
      </c>
      <c r="I74" s="311"/>
      <c r="J74" s="311"/>
      <c r="K74" s="311"/>
      <c r="L74" s="312"/>
      <c r="M74" s="304"/>
      <c r="N74" s="305"/>
      <c r="O74" s="305"/>
      <c r="P74" s="305"/>
      <c r="Q74" s="305"/>
      <c r="R74" s="306"/>
      <c r="S74" s="310" t="s">
        <v>373</v>
      </c>
      <c r="T74" s="311"/>
      <c r="U74" s="311"/>
      <c r="V74" s="311"/>
      <c r="W74" s="311"/>
      <c r="X74" s="318" t="s">
        <v>189</v>
      </c>
      <c r="Y74" s="318"/>
      <c r="Z74" s="318"/>
      <c r="AA74" s="318"/>
    </row>
    <row r="75" spans="1:27" ht="15" customHeight="1" x14ac:dyDescent="0.15">
      <c r="A75" s="322"/>
      <c r="B75" s="316"/>
      <c r="C75" s="317"/>
      <c r="D75" s="313"/>
      <c r="E75" s="314"/>
      <c r="F75" s="314"/>
      <c r="G75" s="315"/>
      <c r="H75" s="313"/>
      <c r="I75" s="314"/>
      <c r="J75" s="314"/>
      <c r="K75" s="314"/>
      <c r="L75" s="315"/>
      <c r="M75" s="307"/>
      <c r="N75" s="308"/>
      <c r="O75" s="308"/>
      <c r="P75" s="308"/>
      <c r="Q75" s="308"/>
      <c r="R75" s="309"/>
      <c r="S75" s="313"/>
      <c r="T75" s="314"/>
      <c r="U75" s="314"/>
      <c r="V75" s="314"/>
      <c r="W75" s="314"/>
      <c r="X75" s="318"/>
      <c r="Y75" s="318"/>
      <c r="Z75" s="318"/>
      <c r="AA75" s="318"/>
    </row>
    <row r="76" spans="1:27" ht="15" customHeight="1" x14ac:dyDescent="0.15">
      <c r="A76" s="321">
        <v>32</v>
      </c>
      <c r="B76" s="304"/>
      <c r="C76" s="306"/>
      <c r="D76" s="310"/>
      <c r="E76" s="311"/>
      <c r="F76" s="311"/>
      <c r="G76" s="312"/>
      <c r="H76" s="310" t="s">
        <v>373</v>
      </c>
      <c r="I76" s="311"/>
      <c r="J76" s="311"/>
      <c r="K76" s="311"/>
      <c r="L76" s="312"/>
      <c r="M76" s="304"/>
      <c r="N76" s="305"/>
      <c r="O76" s="305"/>
      <c r="P76" s="305"/>
      <c r="Q76" s="305"/>
      <c r="R76" s="306"/>
      <c r="S76" s="310" t="s">
        <v>373</v>
      </c>
      <c r="T76" s="311"/>
      <c r="U76" s="311"/>
      <c r="V76" s="311"/>
      <c r="W76" s="311"/>
      <c r="X76" s="318" t="s">
        <v>189</v>
      </c>
      <c r="Y76" s="318"/>
      <c r="Z76" s="318"/>
      <c r="AA76" s="318"/>
    </row>
    <row r="77" spans="1:27" ht="15" customHeight="1" x14ac:dyDescent="0.15">
      <c r="A77" s="322"/>
      <c r="B77" s="316"/>
      <c r="C77" s="317"/>
      <c r="D77" s="313"/>
      <c r="E77" s="314"/>
      <c r="F77" s="314"/>
      <c r="G77" s="315"/>
      <c r="H77" s="313"/>
      <c r="I77" s="314"/>
      <c r="J77" s="314"/>
      <c r="K77" s="314"/>
      <c r="L77" s="315"/>
      <c r="M77" s="307"/>
      <c r="N77" s="308"/>
      <c r="O77" s="308"/>
      <c r="P77" s="308"/>
      <c r="Q77" s="308"/>
      <c r="R77" s="309"/>
      <c r="S77" s="313"/>
      <c r="T77" s="314"/>
      <c r="U77" s="314"/>
      <c r="V77" s="314"/>
      <c r="W77" s="314"/>
      <c r="X77" s="318"/>
      <c r="Y77" s="318"/>
      <c r="Z77" s="318"/>
      <c r="AA77" s="318"/>
    </row>
    <row r="78" spans="1:27" ht="15" customHeight="1" x14ac:dyDescent="0.15">
      <c r="A78" s="321">
        <v>33</v>
      </c>
      <c r="B78" s="304"/>
      <c r="C78" s="306"/>
      <c r="D78" s="310"/>
      <c r="E78" s="311"/>
      <c r="F78" s="311"/>
      <c r="G78" s="312"/>
      <c r="H78" s="310" t="s">
        <v>373</v>
      </c>
      <c r="I78" s="311"/>
      <c r="J78" s="311"/>
      <c r="K78" s="311"/>
      <c r="L78" s="312"/>
      <c r="M78" s="304"/>
      <c r="N78" s="305"/>
      <c r="O78" s="305"/>
      <c r="P78" s="305"/>
      <c r="Q78" s="305"/>
      <c r="R78" s="306"/>
      <c r="S78" s="310" t="s">
        <v>373</v>
      </c>
      <c r="T78" s="311"/>
      <c r="U78" s="311"/>
      <c r="V78" s="311"/>
      <c r="W78" s="311"/>
      <c r="X78" s="318" t="s">
        <v>189</v>
      </c>
      <c r="Y78" s="318"/>
      <c r="Z78" s="318"/>
      <c r="AA78" s="318"/>
    </row>
    <row r="79" spans="1:27" ht="15" customHeight="1" x14ac:dyDescent="0.15">
      <c r="A79" s="322"/>
      <c r="B79" s="316"/>
      <c r="C79" s="317"/>
      <c r="D79" s="313"/>
      <c r="E79" s="314"/>
      <c r="F79" s="314"/>
      <c r="G79" s="315"/>
      <c r="H79" s="313"/>
      <c r="I79" s="314"/>
      <c r="J79" s="314"/>
      <c r="K79" s="314"/>
      <c r="L79" s="315"/>
      <c r="M79" s="307"/>
      <c r="N79" s="308"/>
      <c r="O79" s="308"/>
      <c r="P79" s="308"/>
      <c r="Q79" s="308"/>
      <c r="R79" s="309"/>
      <c r="S79" s="313"/>
      <c r="T79" s="314"/>
      <c r="U79" s="314"/>
      <c r="V79" s="314"/>
      <c r="W79" s="314"/>
      <c r="X79" s="318"/>
      <c r="Y79" s="318"/>
      <c r="Z79" s="318"/>
      <c r="AA79" s="318"/>
    </row>
    <row r="80" spans="1:27" ht="15" customHeight="1" x14ac:dyDescent="0.15">
      <c r="A80" s="321">
        <v>34</v>
      </c>
      <c r="B80" s="304"/>
      <c r="C80" s="306"/>
      <c r="D80" s="310"/>
      <c r="E80" s="311"/>
      <c r="F80" s="311"/>
      <c r="G80" s="312"/>
      <c r="H80" s="310" t="s">
        <v>373</v>
      </c>
      <c r="I80" s="311"/>
      <c r="J80" s="311"/>
      <c r="K80" s="311"/>
      <c r="L80" s="312"/>
      <c r="M80" s="304"/>
      <c r="N80" s="305"/>
      <c r="O80" s="305"/>
      <c r="P80" s="305"/>
      <c r="Q80" s="305"/>
      <c r="R80" s="306"/>
      <c r="S80" s="310" t="s">
        <v>373</v>
      </c>
      <c r="T80" s="311"/>
      <c r="U80" s="311"/>
      <c r="V80" s="311"/>
      <c r="W80" s="311"/>
      <c r="X80" s="318" t="s">
        <v>189</v>
      </c>
      <c r="Y80" s="318"/>
      <c r="Z80" s="318"/>
      <c r="AA80" s="318"/>
    </row>
    <row r="81" spans="1:27" ht="15" customHeight="1" x14ac:dyDescent="0.15">
      <c r="A81" s="322"/>
      <c r="B81" s="316"/>
      <c r="C81" s="317"/>
      <c r="D81" s="313"/>
      <c r="E81" s="314"/>
      <c r="F81" s="314"/>
      <c r="G81" s="315"/>
      <c r="H81" s="313"/>
      <c r="I81" s="314"/>
      <c r="J81" s="314"/>
      <c r="K81" s="314"/>
      <c r="L81" s="315"/>
      <c r="M81" s="307"/>
      <c r="N81" s="308"/>
      <c r="O81" s="308"/>
      <c r="P81" s="308"/>
      <c r="Q81" s="308"/>
      <c r="R81" s="309"/>
      <c r="S81" s="313"/>
      <c r="T81" s="314"/>
      <c r="U81" s="314"/>
      <c r="V81" s="314"/>
      <c r="W81" s="314"/>
      <c r="X81" s="318"/>
      <c r="Y81" s="318"/>
      <c r="Z81" s="318"/>
      <c r="AA81" s="318"/>
    </row>
    <row r="82" spans="1:27" ht="15" customHeight="1" x14ac:dyDescent="0.15">
      <c r="A82" s="321">
        <v>35</v>
      </c>
      <c r="B82" s="304"/>
      <c r="C82" s="306"/>
      <c r="D82" s="310"/>
      <c r="E82" s="311"/>
      <c r="F82" s="311"/>
      <c r="G82" s="312"/>
      <c r="H82" s="310" t="s">
        <v>373</v>
      </c>
      <c r="I82" s="311"/>
      <c r="J82" s="311"/>
      <c r="K82" s="311"/>
      <c r="L82" s="312"/>
      <c r="M82" s="304"/>
      <c r="N82" s="305"/>
      <c r="O82" s="305"/>
      <c r="P82" s="305"/>
      <c r="Q82" s="305"/>
      <c r="R82" s="306"/>
      <c r="S82" s="310" t="s">
        <v>373</v>
      </c>
      <c r="T82" s="311"/>
      <c r="U82" s="311"/>
      <c r="V82" s="311"/>
      <c r="W82" s="311"/>
      <c r="X82" s="318" t="s">
        <v>189</v>
      </c>
      <c r="Y82" s="318"/>
      <c r="Z82" s="318"/>
      <c r="AA82" s="318"/>
    </row>
    <row r="83" spans="1:27" ht="15" customHeight="1" x14ac:dyDescent="0.15">
      <c r="A83" s="322"/>
      <c r="B83" s="316"/>
      <c r="C83" s="317"/>
      <c r="D83" s="313"/>
      <c r="E83" s="314"/>
      <c r="F83" s="314"/>
      <c r="G83" s="315"/>
      <c r="H83" s="313"/>
      <c r="I83" s="314"/>
      <c r="J83" s="314"/>
      <c r="K83" s="314"/>
      <c r="L83" s="315"/>
      <c r="M83" s="307"/>
      <c r="N83" s="308"/>
      <c r="O83" s="308"/>
      <c r="P83" s="308"/>
      <c r="Q83" s="308"/>
      <c r="R83" s="309"/>
      <c r="S83" s="313"/>
      <c r="T83" s="314"/>
      <c r="U83" s="314"/>
      <c r="V83" s="314"/>
      <c r="W83" s="314"/>
      <c r="X83" s="318"/>
      <c r="Y83" s="318"/>
      <c r="Z83" s="318"/>
      <c r="AA83" s="318"/>
    </row>
    <row r="84" spans="1:27" ht="15" customHeight="1" x14ac:dyDescent="0.15">
      <c r="A84" s="321">
        <v>36</v>
      </c>
      <c r="B84" s="304"/>
      <c r="C84" s="306"/>
      <c r="D84" s="310"/>
      <c r="E84" s="311"/>
      <c r="F84" s="311"/>
      <c r="G84" s="312"/>
      <c r="H84" s="310" t="s">
        <v>373</v>
      </c>
      <c r="I84" s="311"/>
      <c r="J84" s="311"/>
      <c r="K84" s="311"/>
      <c r="L84" s="312"/>
      <c r="M84" s="304"/>
      <c r="N84" s="305"/>
      <c r="O84" s="305"/>
      <c r="P84" s="305"/>
      <c r="Q84" s="305"/>
      <c r="R84" s="306"/>
      <c r="S84" s="310" t="s">
        <v>373</v>
      </c>
      <c r="T84" s="311"/>
      <c r="U84" s="311"/>
      <c r="V84" s="311"/>
      <c r="W84" s="311"/>
      <c r="X84" s="318" t="s">
        <v>189</v>
      </c>
      <c r="Y84" s="318"/>
      <c r="Z84" s="318"/>
      <c r="AA84" s="318"/>
    </row>
    <row r="85" spans="1:27" ht="15" customHeight="1" x14ac:dyDescent="0.15">
      <c r="A85" s="322"/>
      <c r="B85" s="316"/>
      <c r="C85" s="317"/>
      <c r="D85" s="313"/>
      <c r="E85" s="314"/>
      <c r="F85" s="314"/>
      <c r="G85" s="315"/>
      <c r="H85" s="313"/>
      <c r="I85" s="314"/>
      <c r="J85" s="314"/>
      <c r="K85" s="314"/>
      <c r="L85" s="315"/>
      <c r="M85" s="307"/>
      <c r="N85" s="308"/>
      <c r="O85" s="308"/>
      <c r="P85" s="308"/>
      <c r="Q85" s="308"/>
      <c r="R85" s="309"/>
      <c r="S85" s="313"/>
      <c r="T85" s="314"/>
      <c r="U85" s="314"/>
      <c r="V85" s="314"/>
      <c r="W85" s="314"/>
      <c r="X85" s="318"/>
      <c r="Y85" s="318"/>
      <c r="Z85" s="318"/>
      <c r="AA85" s="318"/>
    </row>
    <row r="86" spans="1:27" ht="15" customHeight="1" x14ac:dyDescent="0.15">
      <c r="A86" s="321">
        <v>37</v>
      </c>
      <c r="B86" s="304"/>
      <c r="C86" s="306"/>
      <c r="D86" s="310"/>
      <c r="E86" s="311"/>
      <c r="F86" s="311"/>
      <c r="G86" s="312"/>
      <c r="H86" s="310" t="s">
        <v>373</v>
      </c>
      <c r="I86" s="311"/>
      <c r="J86" s="311"/>
      <c r="K86" s="311"/>
      <c r="L86" s="312"/>
      <c r="M86" s="304"/>
      <c r="N86" s="305"/>
      <c r="O86" s="305"/>
      <c r="P86" s="305"/>
      <c r="Q86" s="305"/>
      <c r="R86" s="306"/>
      <c r="S86" s="310" t="s">
        <v>373</v>
      </c>
      <c r="T86" s="311"/>
      <c r="U86" s="311"/>
      <c r="V86" s="311"/>
      <c r="W86" s="311"/>
      <c r="X86" s="318" t="s">
        <v>189</v>
      </c>
      <c r="Y86" s="318"/>
      <c r="Z86" s="318"/>
      <c r="AA86" s="318"/>
    </row>
    <row r="87" spans="1:27" ht="15" customHeight="1" x14ac:dyDescent="0.15">
      <c r="A87" s="322"/>
      <c r="B87" s="316"/>
      <c r="C87" s="317"/>
      <c r="D87" s="313"/>
      <c r="E87" s="314"/>
      <c r="F87" s="314"/>
      <c r="G87" s="315"/>
      <c r="H87" s="313"/>
      <c r="I87" s="314"/>
      <c r="J87" s="314"/>
      <c r="K87" s="314"/>
      <c r="L87" s="315"/>
      <c r="M87" s="307"/>
      <c r="N87" s="308"/>
      <c r="O87" s="308"/>
      <c r="P87" s="308"/>
      <c r="Q87" s="308"/>
      <c r="R87" s="309"/>
      <c r="S87" s="313"/>
      <c r="T87" s="314"/>
      <c r="U87" s="314"/>
      <c r="V87" s="314"/>
      <c r="W87" s="314"/>
      <c r="X87" s="318"/>
      <c r="Y87" s="318"/>
      <c r="Z87" s="318"/>
      <c r="AA87" s="318"/>
    </row>
    <row r="88" spans="1:27" ht="15" customHeight="1" x14ac:dyDescent="0.15">
      <c r="A88" s="321">
        <v>38</v>
      </c>
      <c r="B88" s="304"/>
      <c r="C88" s="306"/>
      <c r="D88" s="310"/>
      <c r="E88" s="311"/>
      <c r="F88" s="311"/>
      <c r="G88" s="312"/>
      <c r="H88" s="310" t="s">
        <v>373</v>
      </c>
      <c r="I88" s="311"/>
      <c r="J88" s="311"/>
      <c r="K88" s="311"/>
      <c r="L88" s="312"/>
      <c r="M88" s="304"/>
      <c r="N88" s="305"/>
      <c r="O88" s="305"/>
      <c r="P88" s="305"/>
      <c r="Q88" s="305"/>
      <c r="R88" s="306"/>
      <c r="S88" s="310" t="s">
        <v>373</v>
      </c>
      <c r="T88" s="311"/>
      <c r="U88" s="311"/>
      <c r="V88" s="311"/>
      <c r="W88" s="311"/>
      <c r="X88" s="318" t="s">
        <v>189</v>
      </c>
      <c r="Y88" s="318"/>
      <c r="Z88" s="318"/>
      <c r="AA88" s="318"/>
    </row>
    <row r="89" spans="1:27" ht="15" customHeight="1" x14ac:dyDescent="0.15">
      <c r="A89" s="322"/>
      <c r="B89" s="316"/>
      <c r="C89" s="317"/>
      <c r="D89" s="313"/>
      <c r="E89" s="314"/>
      <c r="F89" s="314"/>
      <c r="G89" s="315"/>
      <c r="H89" s="313"/>
      <c r="I89" s="314"/>
      <c r="J89" s="314"/>
      <c r="K89" s="314"/>
      <c r="L89" s="315"/>
      <c r="M89" s="307"/>
      <c r="N89" s="308"/>
      <c r="O89" s="308"/>
      <c r="P89" s="308"/>
      <c r="Q89" s="308"/>
      <c r="R89" s="309"/>
      <c r="S89" s="313"/>
      <c r="T89" s="314"/>
      <c r="U89" s="314"/>
      <c r="V89" s="314"/>
      <c r="W89" s="314"/>
      <c r="X89" s="318"/>
      <c r="Y89" s="318"/>
      <c r="Z89" s="318"/>
      <c r="AA89" s="318"/>
    </row>
    <row r="90" spans="1:27" ht="15" customHeight="1" x14ac:dyDescent="0.15">
      <c r="A90" s="321">
        <v>39</v>
      </c>
      <c r="B90" s="304"/>
      <c r="C90" s="306"/>
      <c r="D90" s="310"/>
      <c r="E90" s="311"/>
      <c r="F90" s="311"/>
      <c r="G90" s="312"/>
      <c r="H90" s="310" t="s">
        <v>373</v>
      </c>
      <c r="I90" s="311"/>
      <c r="J90" s="311"/>
      <c r="K90" s="311"/>
      <c r="L90" s="312"/>
      <c r="M90" s="304"/>
      <c r="N90" s="305"/>
      <c r="O90" s="305"/>
      <c r="P90" s="305"/>
      <c r="Q90" s="305"/>
      <c r="R90" s="306"/>
      <c r="S90" s="310" t="s">
        <v>373</v>
      </c>
      <c r="T90" s="311"/>
      <c r="U90" s="311"/>
      <c r="V90" s="311"/>
      <c r="W90" s="311"/>
      <c r="X90" s="318" t="s">
        <v>189</v>
      </c>
      <c r="Y90" s="318"/>
      <c r="Z90" s="318"/>
      <c r="AA90" s="318"/>
    </row>
    <row r="91" spans="1:27" ht="15" customHeight="1" x14ac:dyDescent="0.15">
      <c r="A91" s="322"/>
      <c r="B91" s="316"/>
      <c r="C91" s="317"/>
      <c r="D91" s="313"/>
      <c r="E91" s="314"/>
      <c r="F91" s="314"/>
      <c r="G91" s="315"/>
      <c r="H91" s="313"/>
      <c r="I91" s="314"/>
      <c r="J91" s="314"/>
      <c r="K91" s="314"/>
      <c r="L91" s="315"/>
      <c r="M91" s="307"/>
      <c r="N91" s="308"/>
      <c r="O91" s="308"/>
      <c r="P91" s="308"/>
      <c r="Q91" s="308"/>
      <c r="R91" s="309"/>
      <c r="S91" s="313"/>
      <c r="T91" s="314"/>
      <c r="U91" s="314"/>
      <c r="V91" s="314"/>
      <c r="W91" s="314"/>
      <c r="X91" s="318"/>
      <c r="Y91" s="318"/>
      <c r="Z91" s="318"/>
      <c r="AA91" s="318"/>
    </row>
    <row r="92" spans="1:27" ht="15" customHeight="1" x14ac:dyDescent="0.15">
      <c r="A92" s="321">
        <v>40</v>
      </c>
      <c r="B92" s="304"/>
      <c r="C92" s="306"/>
      <c r="D92" s="310"/>
      <c r="E92" s="311"/>
      <c r="F92" s="311"/>
      <c r="G92" s="312"/>
      <c r="H92" s="310" t="s">
        <v>373</v>
      </c>
      <c r="I92" s="311"/>
      <c r="J92" s="311"/>
      <c r="K92" s="311"/>
      <c r="L92" s="312"/>
      <c r="M92" s="304"/>
      <c r="N92" s="305"/>
      <c r="O92" s="305"/>
      <c r="P92" s="305"/>
      <c r="Q92" s="305"/>
      <c r="R92" s="306"/>
      <c r="S92" s="310" t="s">
        <v>373</v>
      </c>
      <c r="T92" s="311"/>
      <c r="U92" s="311"/>
      <c r="V92" s="311"/>
      <c r="W92" s="311"/>
      <c r="X92" s="318" t="s">
        <v>189</v>
      </c>
      <c r="Y92" s="318"/>
      <c r="Z92" s="318"/>
      <c r="AA92" s="318"/>
    </row>
    <row r="93" spans="1:27" ht="15" customHeight="1" x14ac:dyDescent="0.15">
      <c r="A93" s="322"/>
      <c r="B93" s="316"/>
      <c r="C93" s="317"/>
      <c r="D93" s="313"/>
      <c r="E93" s="314"/>
      <c r="F93" s="314"/>
      <c r="G93" s="315"/>
      <c r="H93" s="313"/>
      <c r="I93" s="314"/>
      <c r="J93" s="314"/>
      <c r="K93" s="314"/>
      <c r="L93" s="315"/>
      <c r="M93" s="307"/>
      <c r="N93" s="308"/>
      <c r="O93" s="308"/>
      <c r="P93" s="308"/>
      <c r="Q93" s="308"/>
      <c r="R93" s="309"/>
      <c r="S93" s="313"/>
      <c r="T93" s="314"/>
      <c r="U93" s="314"/>
      <c r="V93" s="314"/>
      <c r="W93" s="314"/>
      <c r="X93" s="318"/>
      <c r="Y93" s="318"/>
      <c r="Z93" s="318"/>
      <c r="AA93" s="318"/>
    </row>
    <row r="94" spans="1:27" ht="15" customHeight="1" x14ac:dyDescent="0.15">
      <c r="A94" s="321">
        <v>41</v>
      </c>
      <c r="B94" s="304"/>
      <c r="C94" s="306"/>
      <c r="D94" s="310"/>
      <c r="E94" s="311"/>
      <c r="F94" s="311"/>
      <c r="G94" s="312"/>
      <c r="H94" s="310" t="s">
        <v>373</v>
      </c>
      <c r="I94" s="311"/>
      <c r="J94" s="311"/>
      <c r="K94" s="311"/>
      <c r="L94" s="312"/>
      <c r="M94" s="304"/>
      <c r="N94" s="305"/>
      <c r="O94" s="305"/>
      <c r="P94" s="305"/>
      <c r="Q94" s="305"/>
      <c r="R94" s="306"/>
      <c r="S94" s="310" t="s">
        <v>373</v>
      </c>
      <c r="T94" s="311"/>
      <c r="U94" s="311"/>
      <c r="V94" s="311"/>
      <c r="W94" s="311"/>
      <c r="X94" s="318" t="s">
        <v>189</v>
      </c>
      <c r="Y94" s="318"/>
      <c r="Z94" s="318"/>
      <c r="AA94" s="318"/>
    </row>
    <row r="95" spans="1:27" ht="15" customHeight="1" x14ac:dyDescent="0.15">
      <c r="A95" s="322"/>
      <c r="B95" s="316"/>
      <c r="C95" s="317"/>
      <c r="D95" s="313"/>
      <c r="E95" s="314"/>
      <c r="F95" s="314"/>
      <c r="G95" s="315"/>
      <c r="H95" s="313"/>
      <c r="I95" s="314"/>
      <c r="J95" s="314"/>
      <c r="K95" s="314"/>
      <c r="L95" s="315"/>
      <c r="M95" s="307"/>
      <c r="N95" s="308"/>
      <c r="O95" s="308"/>
      <c r="P95" s="308"/>
      <c r="Q95" s="308"/>
      <c r="R95" s="309"/>
      <c r="S95" s="313"/>
      <c r="T95" s="314"/>
      <c r="U95" s="314"/>
      <c r="V95" s="314"/>
      <c r="W95" s="314"/>
      <c r="X95" s="318"/>
      <c r="Y95" s="318"/>
      <c r="Z95" s="318"/>
      <c r="AA95" s="318"/>
    </row>
    <row r="96" spans="1:27" ht="15" customHeight="1" x14ac:dyDescent="0.15">
      <c r="A96" s="321">
        <v>42</v>
      </c>
      <c r="B96" s="304"/>
      <c r="C96" s="306"/>
      <c r="D96" s="310"/>
      <c r="E96" s="311"/>
      <c r="F96" s="311"/>
      <c r="G96" s="312"/>
      <c r="H96" s="310" t="s">
        <v>373</v>
      </c>
      <c r="I96" s="311"/>
      <c r="J96" s="311"/>
      <c r="K96" s="311"/>
      <c r="L96" s="312"/>
      <c r="M96" s="304"/>
      <c r="N96" s="305"/>
      <c r="O96" s="305"/>
      <c r="P96" s="305"/>
      <c r="Q96" s="305"/>
      <c r="R96" s="306"/>
      <c r="S96" s="310" t="s">
        <v>373</v>
      </c>
      <c r="T96" s="311"/>
      <c r="U96" s="311"/>
      <c r="V96" s="311"/>
      <c r="W96" s="311"/>
      <c r="X96" s="318" t="s">
        <v>189</v>
      </c>
      <c r="Y96" s="318"/>
      <c r="Z96" s="318"/>
      <c r="AA96" s="318"/>
    </row>
    <row r="97" spans="1:27" ht="15" customHeight="1" x14ac:dyDescent="0.15">
      <c r="A97" s="322"/>
      <c r="B97" s="316"/>
      <c r="C97" s="317"/>
      <c r="D97" s="313"/>
      <c r="E97" s="314"/>
      <c r="F97" s="314"/>
      <c r="G97" s="315"/>
      <c r="H97" s="313"/>
      <c r="I97" s="314"/>
      <c r="J97" s="314"/>
      <c r="K97" s="314"/>
      <c r="L97" s="315"/>
      <c r="M97" s="307"/>
      <c r="N97" s="308"/>
      <c r="O97" s="308"/>
      <c r="P97" s="308"/>
      <c r="Q97" s="308"/>
      <c r="R97" s="309"/>
      <c r="S97" s="313"/>
      <c r="T97" s="314"/>
      <c r="U97" s="314"/>
      <c r="V97" s="314"/>
      <c r="W97" s="314"/>
      <c r="X97" s="318"/>
      <c r="Y97" s="318"/>
      <c r="Z97" s="318"/>
      <c r="AA97" s="318"/>
    </row>
    <row r="98" spans="1:27" ht="15" customHeight="1" x14ac:dyDescent="0.15">
      <c r="A98" s="321">
        <v>43</v>
      </c>
      <c r="B98" s="304"/>
      <c r="C98" s="306"/>
      <c r="D98" s="310"/>
      <c r="E98" s="311"/>
      <c r="F98" s="311"/>
      <c r="G98" s="312"/>
      <c r="H98" s="310" t="s">
        <v>373</v>
      </c>
      <c r="I98" s="311"/>
      <c r="J98" s="311"/>
      <c r="K98" s="311"/>
      <c r="L98" s="312"/>
      <c r="M98" s="304"/>
      <c r="N98" s="305"/>
      <c r="O98" s="305"/>
      <c r="P98" s="305"/>
      <c r="Q98" s="305"/>
      <c r="R98" s="306"/>
      <c r="S98" s="310" t="s">
        <v>373</v>
      </c>
      <c r="T98" s="311"/>
      <c r="U98" s="311"/>
      <c r="V98" s="311"/>
      <c r="W98" s="311"/>
      <c r="X98" s="318" t="s">
        <v>189</v>
      </c>
      <c r="Y98" s="318"/>
      <c r="Z98" s="318"/>
      <c r="AA98" s="318"/>
    </row>
    <row r="99" spans="1:27" ht="15" customHeight="1" x14ac:dyDescent="0.15">
      <c r="A99" s="322"/>
      <c r="B99" s="316"/>
      <c r="C99" s="317"/>
      <c r="D99" s="313"/>
      <c r="E99" s="314"/>
      <c r="F99" s="314"/>
      <c r="G99" s="315"/>
      <c r="H99" s="313"/>
      <c r="I99" s="314"/>
      <c r="J99" s="314"/>
      <c r="K99" s="314"/>
      <c r="L99" s="315"/>
      <c r="M99" s="307"/>
      <c r="N99" s="308"/>
      <c r="O99" s="308"/>
      <c r="P99" s="308"/>
      <c r="Q99" s="308"/>
      <c r="R99" s="309"/>
      <c r="S99" s="313"/>
      <c r="T99" s="314"/>
      <c r="U99" s="314"/>
      <c r="V99" s="314"/>
      <c r="W99" s="314"/>
      <c r="X99" s="318"/>
      <c r="Y99" s="318"/>
      <c r="Z99" s="318"/>
      <c r="AA99" s="318"/>
    </row>
    <row r="100" spans="1:27" ht="15" customHeight="1" x14ac:dyDescent="0.15">
      <c r="A100" s="321">
        <v>44</v>
      </c>
      <c r="B100" s="304"/>
      <c r="C100" s="306"/>
      <c r="D100" s="310"/>
      <c r="E100" s="311"/>
      <c r="F100" s="311"/>
      <c r="G100" s="312"/>
      <c r="H100" s="310" t="s">
        <v>373</v>
      </c>
      <c r="I100" s="311"/>
      <c r="J100" s="311"/>
      <c r="K100" s="311"/>
      <c r="L100" s="312"/>
      <c r="M100" s="304"/>
      <c r="N100" s="305"/>
      <c r="O100" s="305"/>
      <c r="P100" s="305"/>
      <c r="Q100" s="305"/>
      <c r="R100" s="306"/>
      <c r="S100" s="310" t="s">
        <v>373</v>
      </c>
      <c r="T100" s="311"/>
      <c r="U100" s="311"/>
      <c r="V100" s="311"/>
      <c r="W100" s="311"/>
      <c r="X100" s="318" t="s">
        <v>189</v>
      </c>
      <c r="Y100" s="318"/>
      <c r="Z100" s="318"/>
      <c r="AA100" s="318"/>
    </row>
    <row r="101" spans="1:27" ht="15" customHeight="1" x14ac:dyDescent="0.15">
      <c r="A101" s="322"/>
      <c r="B101" s="316"/>
      <c r="C101" s="317"/>
      <c r="D101" s="313"/>
      <c r="E101" s="314"/>
      <c r="F101" s="314"/>
      <c r="G101" s="315"/>
      <c r="H101" s="313"/>
      <c r="I101" s="314"/>
      <c r="J101" s="314"/>
      <c r="K101" s="314"/>
      <c r="L101" s="315"/>
      <c r="M101" s="307"/>
      <c r="N101" s="308"/>
      <c r="O101" s="308"/>
      <c r="P101" s="308"/>
      <c r="Q101" s="308"/>
      <c r="R101" s="309"/>
      <c r="S101" s="313"/>
      <c r="T101" s="314"/>
      <c r="U101" s="314"/>
      <c r="V101" s="314"/>
      <c r="W101" s="314"/>
      <c r="X101" s="318"/>
      <c r="Y101" s="318"/>
      <c r="Z101" s="318"/>
      <c r="AA101" s="318"/>
    </row>
    <row r="102" spans="1:27" ht="15" customHeight="1" x14ac:dyDescent="0.15">
      <c r="A102" s="321">
        <v>45</v>
      </c>
      <c r="B102" s="304"/>
      <c r="C102" s="306"/>
      <c r="D102" s="310"/>
      <c r="E102" s="311"/>
      <c r="F102" s="311"/>
      <c r="G102" s="312"/>
      <c r="H102" s="310" t="s">
        <v>373</v>
      </c>
      <c r="I102" s="311"/>
      <c r="J102" s="311"/>
      <c r="K102" s="311"/>
      <c r="L102" s="312"/>
      <c r="M102" s="304"/>
      <c r="N102" s="305"/>
      <c r="O102" s="305"/>
      <c r="P102" s="305"/>
      <c r="Q102" s="305"/>
      <c r="R102" s="306"/>
      <c r="S102" s="310" t="s">
        <v>373</v>
      </c>
      <c r="T102" s="311"/>
      <c r="U102" s="311"/>
      <c r="V102" s="311"/>
      <c r="W102" s="311"/>
      <c r="X102" s="318" t="s">
        <v>189</v>
      </c>
      <c r="Y102" s="318"/>
      <c r="Z102" s="318"/>
      <c r="AA102" s="318"/>
    </row>
    <row r="103" spans="1:27" ht="15" customHeight="1" x14ac:dyDescent="0.15">
      <c r="A103" s="322"/>
      <c r="B103" s="316"/>
      <c r="C103" s="317"/>
      <c r="D103" s="313"/>
      <c r="E103" s="314"/>
      <c r="F103" s="314"/>
      <c r="G103" s="315"/>
      <c r="H103" s="313"/>
      <c r="I103" s="314"/>
      <c r="J103" s="314"/>
      <c r="K103" s="314"/>
      <c r="L103" s="315"/>
      <c r="M103" s="307"/>
      <c r="N103" s="308"/>
      <c r="O103" s="308"/>
      <c r="P103" s="308"/>
      <c r="Q103" s="308"/>
      <c r="R103" s="309"/>
      <c r="S103" s="313"/>
      <c r="T103" s="314"/>
      <c r="U103" s="314"/>
      <c r="V103" s="314"/>
      <c r="W103" s="314"/>
      <c r="X103" s="318"/>
      <c r="Y103" s="318"/>
      <c r="Z103" s="318"/>
      <c r="AA103" s="318"/>
    </row>
    <row r="104" spans="1:27" ht="15" customHeight="1" x14ac:dyDescent="0.15">
      <c r="A104" s="321">
        <v>46</v>
      </c>
      <c r="B104" s="304"/>
      <c r="C104" s="306"/>
      <c r="D104" s="310"/>
      <c r="E104" s="311"/>
      <c r="F104" s="311"/>
      <c r="G104" s="312"/>
      <c r="H104" s="310" t="s">
        <v>373</v>
      </c>
      <c r="I104" s="311"/>
      <c r="J104" s="311"/>
      <c r="K104" s="311"/>
      <c r="L104" s="312"/>
      <c r="M104" s="304"/>
      <c r="N104" s="305"/>
      <c r="O104" s="305"/>
      <c r="P104" s="305"/>
      <c r="Q104" s="305"/>
      <c r="R104" s="306"/>
      <c r="S104" s="310" t="s">
        <v>373</v>
      </c>
      <c r="T104" s="311"/>
      <c r="U104" s="311"/>
      <c r="V104" s="311"/>
      <c r="W104" s="311"/>
      <c r="X104" s="318" t="s">
        <v>189</v>
      </c>
      <c r="Y104" s="318"/>
      <c r="Z104" s="318"/>
      <c r="AA104" s="318"/>
    </row>
    <row r="105" spans="1:27" ht="15" customHeight="1" x14ac:dyDescent="0.15">
      <c r="A105" s="322"/>
      <c r="B105" s="316"/>
      <c r="C105" s="317"/>
      <c r="D105" s="313"/>
      <c r="E105" s="314"/>
      <c r="F105" s="314"/>
      <c r="G105" s="315"/>
      <c r="H105" s="313"/>
      <c r="I105" s="314"/>
      <c r="J105" s="314"/>
      <c r="K105" s="314"/>
      <c r="L105" s="315"/>
      <c r="M105" s="307"/>
      <c r="N105" s="308"/>
      <c r="O105" s="308"/>
      <c r="P105" s="308"/>
      <c r="Q105" s="308"/>
      <c r="R105" s="309"/>
      <c r="S105" s="313"/>
      <c r="T105" s="314"/>
      <c r="U105" s="314"/>
      <c r="V105" s="314"/>
      <c r="W105" s="314"/>
      <c r="X105" s="318"/>
      <c r="Y105" s="318"/>
      <c r="Z105" s="318"/>
      <c r="AA105" s="318"/>
    </row>
    <row r="106" spans="1:27" ht="15" customHeight="1" x14ac:dyDescent="0.15">
      <c r="A106" s="321">
        <v>47</v>
      </c>
      <c r="B106" s="304"/>
      <c r="C106" s="306"/>
      <c r="D106" s="310"/>
      <c r="E106" s="311"/>
      <c r="F106" s="311"/>
      <c r="G106" s="312"/>
      <c r="H106" s="310" t="s">
        <v>373</v>
      </c>
      <c r="I106" s="311"/>
      <c r="J106" s="311"/>
      <c r="K106" s="311"/>
      <c r="L106" s="312"/>
      <c r="M106" s="304"/>
      <c r="N106" s="305"/>
      <c r="O106" s="305"/>
      <c r="P106" s="305"/>
      <c r="Q106" s="305"/>
      <c r="R106" s="306"/>
      <c r="S106" s="310" t="s">
        <v>373</v>
      </c>
      <c r="T106" s="311"/>
      <c r="U106" s="311"/>
      <c r="V106" s="311"/>
      <c r="W106" s="311"/>
      <c r="X106" s="318" t="s">
        <v>189</v>
      </c>
      <c r="Y106" s="318"/>
      <c r="Z106" s="318"/>
      <c r="AA106" s="318"/>
    </row>
    <row r="107" spans="1:27" ht="15" customHeight="1" x14ac:dyDescent="0.15">
      <c r="A107" s="322"/>
      <c r="B107" s="316"/>
      <c r="C107" s="317"/>
      <c r="D107" s="313"/>
      <c r="E107" s="314"/>
      <c r="F107" s="314"/>
      <c r="G107" s="315"/>
      <c r="H107" s="313"/>
      <c r="I107" s="314"/>
      <c r="J107" s="314"/>
      <c r="K107" s="314"/>
      <c r="L107" s="315"/>
      <c r="M107" s="307"/>
      <c r="N107" s="308"/>
      <c r="O107" s="308"/>
      <c r="P107" s="308"/>
      <c r="Q107" s="308"/>
      <c r="R107" s="309"/>
      <c r="S107" s="313"/>
      <c r="T107" s="314"/>
      <c r="U107" s="314"/>
      <c r="V107" s="314"/>
      <c r="W107" s="314"/>
      <c r="X107" s="318"/>
      <c r="Y107" s="318"/>
      <c r="Z107" s="318"/>
      <c r="AA107" s="318"/>
    </row>
    <row r="108" spans="1:27" ht="15" customHeight="1" x14ac:dyDescent="0.15">
      <c r="A108" s="321">
        <v>48</v>
      </c>
      <c r="B108" s="304"/>
      <c r="C108" s="306"/>
      <c r="D108" s="310"/>
      <c r="E108" s="311"/>
      <c r="F108" s="311"/>
      <c r="G108" s="312"/>
      <c r="H108" s="310" t="s">
        <v>373</v>
      </c>
      <c r="I108" s="311"/>
      <c r="J108" s="311"/>
      <c r="K108" s="311"/>
      <c r="L108" s="312"/>
      <c r="M108" s="304"/>
      <c r="N108" s="305"/>
      <c r="O108" s="305"/>
      <c r="P108" s="305"/>
      <c r="Q108" s="305"/>
      <c r="R108" s="306"/>
      <c r="S108" s="310" t="s">
        <v>373</v>
      </c>
      <c r="T108" s="311"/>
      <c r="U108" s="311"/>
      <c r="V108" s="311"/>
      <c r="W108" s="311"/>
      <c r="X108" s="318" t="s">
        <v>189</v>
      </c>
      <c r="Y108" s="318"/>
      <c r="Z108" s="318"/>
      <c r="AA108" s="318"/>
    </row>
    <row r="109" spans="1:27" ht="15" customHeight="1" x14ac:dyDescent="0.15">
      <c r="A109" s="322"/>
      <c r="B109" s="316"/>
      <c r="C109" s="317"/>
      <c r="D109" s="313"/>
      <c r="E109" s="314"/>
      <c r="F109" s="314"/>
      <c r="G109" s="315"/>
      <c r="H109" s="313"/>
      <c r="I109" s="314"/>
      <c r="J109" s="314"/>
      <c r="K109" s="314"/>
      <c r="L109" s="315"/>
      <c r="M109" s="307"/>
      <c r="N109" s="308"/>
      <c r="O109" s="308"/>
      <c r="P109" s="308"/>
      <c r="Q109" s="308"/>
      <c r="R109" s="309"/>
      <c r="S109" s="313"/>
      <c r="T109" s="314"/>
      <c r="U109" s="314"/>
      <c r="V109" s="314"/>
      <c r="W109" s="314"/>
      <c r="X109" s="318"/>
      <c r="Y109" s="318"/>
      <c r="Z109" s="318"/>
      <c r="AA109" s="318"/>
    </row>
    <row r="110" spans="1:27" ht="15" customHeight="1" x14ac:dyDescent="0.15">
      <c r="A110" s="321">
        <v>49</v>
      </c>
      <c r="B110" s="304"/>
      <c r="C110" s="306"/>
      <c r="D110" s="310"/>
      <c r="E110" s="311"/>
      <c r="F110" s="311"/>
      <c r="G110" s="312"/>
      <c r="H110" s="310" t="s">
        <v>373</v>
      </c>
      <c r="I110" s="311"/>
      <c r="J110" s="311"/>
      <c r="K110" s="311"/>
      <c r="L110" s="312"/>
      <c r="M110" s="304"/>
      <c r="N110" s="305"/>
      <c r="O110" s="305"/>
      <c r="P110" s="305"/>
      <c r="Q110" s="305"/>
      <c r="R110" s="306"/>
      <c r="S110" s="310" t="s">
        <v>373</v>
      </c>
      <c r="T110" s="311"/>
      <c r="U110" s="311"/>
      <c r="V110" s="311"/>
      <c r="W110" s="311"/>
      <c r="X110" s="318" t="s">
        <v>189</v>
      </c>
      <c r="Y110" s="318"/>
      <c r="Z110" s="318"/>
      <c r="AA110" s="318"/>
    </row>
    <row r="111" spans="1:27" ht="15" customHeight="1" x14ac:dyDescent="0.15">
      <c r="A111" s="322"/>
      <c r="B111" s="316"/>
      <c r="C111" s="317"/>
      <c r="D111" s="313"/>
      <c r="E111" s="314"/>
      <c r="F111" s="314"/>
      <c r="G111" s="315"/>
      <c r="H111" s="313"/>
      <c r="I111" s="314"/>
      <c r="J111" s="314"/>
      <c r="K111" s="314"/>
      <c r="L111" s="315"/>
      <c r="M111" s="307"/>
      <c r="N111" s="308"/>
      <c r="O111" s="308"/>
      <c r="P111" s="308"/>
      <c r="Q111" s="308"/>
      <c r="R111" s="309"/>
      <c r="S111" s="313"/>
      <c r="T111" s="314"/>
      <c r="U111" s="314"/>
      <c r="V111" s="314"/>
      <c r="W111" s="314"/>
      <c r="X111" s="318"/>
      <c r="Y111" s="318"/>
      <c r="Z111" s="318"/>
      <c r="AA111" s="318"/>
    </row>
    <row r="112" spans="1:27" ht="15" customHeight="1" x14ac:dyDescent="0.15">
      <c r="A112" s="321">
        <v>50</v>
      </c>
      <c r="B112" s="304"/>
      <c r="C112" s="306"/>
      <c r="D112" s="310"/>
      <c r="E112" s="311"/>
      <c r="F112" s="311"/>
      <c r="G112" s="312"/>
      <c r="H112" s="310" t="s">
        <v>373</v>
      </c>
      <c r="I112" s="311"/>
      <c r="J112" s="311"/>
      <c r="K112" s="311"/>
      <c r="L112" s="312"/>
      <c r="M112" s="304"/>
      <c r="N112" s="305"/>
      <c r="O112" s="305"/>
      <c r="P112" s="305"/>
      <c r="Q112" s="305"/>
      <c r="R112" s="306"/>
      <c r="S112" s="310" t="s">
        <v>373</v>
      </c>
      <c r="T112" s="311"/>
      <c r="U112" s="311"/>
      <c r="V112" s="311"/>
      <c r="W112" s="311"/>
      <c r="X112" s="318" t="s">
        <v>189</v>
      </c>
      <c r="Y112" s="318"/>
      <c r="Z112" s="318"/>
      <c r="AA112" s="318"/>
    </row>
    <row r="113" spans="1:27" ht="15" customHeight="1" x14ac:dyDescent="0.15">
      <c r="A113" s="322"/>
      <c r="B113" s="316"/>
      <c r="C113" s="317"/>
      <c r="D113" s="313"/>
      <c r="E113" s="314"/>
      <c r="F113" s="314"/>
      <c r="G113" s="315"/>
      <c r="H113" s="313"/>
      <c r="I113" s="314"/>
      <c r="J113" s="314"/>
      <c r="K113" s="314"/>
      <c r="L113" s="315"/>
      <c r="M113" s="307"/>
      <c r="N113" s="308"/>
      <c r="O113" s="308"/>
      <c r="P113" s="308"/>
      <c r="Q113" s="308"/>
      <c r="R113" s="309"/>
      <c r="S113" s="313"/>
      <c r="T113" s="314"/>
      <c r="U113" s="314"/>
      <c r="V113" s="314"/>
      <c r="W113" s="314"/>
      <c r="X113" s="318"/>
      <c r="Y113" s="318"/>
      <c r="Z113" s="318"/>
      <c r="AA113" s="318"/>
    </row>
    <row r="114" spans="1:27" ht="15" customHeight="1" x14ac:dyDescent="0.15">
      <c r="A114" s="321">
        <v>51</v>
      </c>
      <c r="B114" s="304"/>
      <c r="C114" s="306"/>
      <c r="D114" s="310"/>
      <c r="E114" s="311"/>
      <c r="F114" s="311"/>
      <c r="G114" s="312"/>
      <c r="H114" s="310" t="s">
        <v>373</v>
      </c>
      <c r="I114" s="311"/>
      <c r="J114" s="311"/>
      <c r="K114" s="311"/>
      <c r="L114" s="312"/>
      <c r="M114" s="304"/>
      <c r="N114" s="305"/>
      <c r="O114" s="305"/>
      <c r="P114" s="305"/>
      <c r="Q114" s="305"/>
      <c r="R114" s="306"/>
      <c r="S114" s="310" t="s">
        <v>373</v>
      </c>
      <c r="T114" s="311"/>
      <c r="U114" s="311"/>
      <c r="V114" s="311"/>
      <c r="W114" s="311"/>
      <c r="X114" s="318" t="s">
        <v>189</v>
      </c>
      <c r="Y114" s="318"/>
      <c r="Z114" s="318"/>
      <c r="AA114" s="318"/>
    </row>
    <row r="115" spans="1:27" ht="15" customHeight="1" x14ac:dyDescent="0.15">
      <c r="A115" s="322"/>
      <c r="B115" s="316"/>
      <c r="C115" s="317"/>
      <c r="D115" s="313"/>
      <c r="E115" s="314"/>
      <c r="F115" s="314"/>
      <c r="G115" s="315"/>
      <c r="H115" s="313"/>
      <c r="I115" s="314"/>
      <c r="J115" s="314"/>
      <c r="K115" s="314"/>
      <c r="L115" s="315"/>
      <c r="M115" s="307"/>
      <c r="N115" s="308"/>
      <c r="O115" s="308"/>
      <c r="P115" s="308"/>
      <c r="Q115" s="308"/>
      <c r="R115" s="309"/>
      <c r="S115" s="313"/>
      <c r="T115" s="314"/>
      <c r="U115" s="314"/>
      <c r="V115" s="314"/>
      <c r="W115" s="314"/>
      <c r="X115" s="318"/>
      <c r="Y115" s="318"/>
      <c r="Z115" s="318"/>
      <c r="AA115" s="318"/>
    </row>
    <row r="116" spans="1:27" ht="15" customHeight="1" x14ac:dyDescent="0.15">
      <c r="A116" s="321">
        <v>52</v>
      </c>
      <c r="B116" s="304"/>
      <c r="C116" s="306"/>
      <c r="D116" s="310"/>
      <c r="E116" s="311"/>
      <c r="F116" s="311"/>
      <c r="G116" s="312"/>
      <c r="H116" s="310" t="s">
        <v>373</v>
      </c>
      <c r="I116" s="311"/>
      <c r="J116" s="311"/>
      <c r="K116" s="311"/>
      <c r="L116" s="312"/>
      <c r="M116" s="304"/>
      <c r="N116" s="305"/>
      <c r="O116" s="305"/>
      <c r="P116" s="305"/>
      <c r="Q116" s="305"/>
      <c r="R116" s="306"/>
      <c r="S116" s="310" t="s">
        <v>373</v>
      </c>
      <c r="T116" s="311"/>
      <c r="U116" s="311"/>
      <c r="V116" s="311"/>
      <c r="W116" s="311"/>
      <c r="X116" s="318" t="s">
        <v>189</v>
      </c>
      <c r="Y116" s="318"/>
      <c r="Z116" s="318"/>
      <c r="AA116" s="318"/>
    </row>
    <row r="117" spans="1:27" ht="15" customHeight="1" x14ac:dyDescent="0.15">
      <c r="A117" s="322"/>
      <c r="B117" s="316"/>
      <c r="C117" s="317"/>
      <c r="D117" s="313"/>
      <c r="E117" s="314"/>
      <c r="F117" s="314"/>
      <c r="G117" s="315"/>
      <c r="H117" s="313"/>
      <c r="I117" s="314"/>
      <c r="J117" s="314"/>
      <c r="K117" s="314"/>
      <c r="L117" s="315"/>
      <c r="M117" s="307"/>
      <c r="N117" s="308"/>
      <c r="O117" s="308"/>
      <c r="P117" s="308"/>
      <c r="Q117" s="308"/>
      <c r="R117" s="309"/>
      <c r="S117" s="313"/>
      <c r="T117" s="314"/>
      <c r="U117" s="314"/>
      <c r="V117" s="314"/>
      <c r="W117" s="314"/>
      <c r="X117" s="318"/>
      <c r="Y117" s="318"/>
      <c r="Z117" s="318"/>
      <c r="AA117" s="318"/>
    </row>
    <row r="118" spans="1:27" ht="15" customHeight="1" x14ac:dyDescent="0.15">
      <c r="A118" s="321">
        <v>53</v>
      </c>
      <c r="B118" s="304"/>
      <c r="C118" s="306"/>
      <c r="D118" s="310"/>
      <c r="E118" s="311"/>
      <c r="F118" s="311"/>
      <c r="G118" s="312"/>
      <c r="H118" s="310" t="s">
        <v>373</v>
      </c>
      <c r="I118" s="311"/>
      <c r="J118" s="311"/>
      <c r="K118" s="311"/>
      <c r="L118" s="312"/>
      <c r="M118" s="304"/>
      <c r="N118" s="305"/>
      <c r="O118" s="305"/>
      <c r="P118" s="305"/>
      <c r="Q118" s="305"/>
      <c r="R118" s="306"/>
      <c r="S118" s="310" t="s">
        <v>373</v>
      </c>
      <c r="T118" s="311"/>
      <c r="U118" s="311"/>
      <c r="V118" s="311"/>
      <c r="W118" s="311"/>
      <c r="X118" s="318" t="s">
        <v>189</v>
      </c>
      <c r="Y118" s="318"/>
      <c r="Z118" s="318"/>
      <c r="AA118" s="318"/>
    </row>
    <row r="119" spans="1:27" ht="15" customHeight="1" x14ac:dyDescent="0.15">
      <c r="A119" s="322"/>
      <c r="B119" s="316"/>
      <c r="C119" s="317"/>
      <c r="D119" s="313"/>
      <c r="E119" s="314"/>
      <c r="F119" s="314"/>
      <c r="G119" s="315"/>
      <c r="H119" s="313"/>
      <c r="I119" s="314"/>
      <c r="J119" s="314"/>
      <c r="K119" s="314"/>
      <c r="L119" s="315"/>
      <c r="M119" s="307"/>
      <c r="N119" s="308"/>
      <c r="O119" s="308"/>
      <c r="P119" s="308"/>
      <c r="Q119" s="308"/>
      <c r="R119" s="309"/>
      <c r="S119" s="313"/>
      <c r="T119" s="314"/>
      <c r="U119" s="314"/>
      <c r="V119" s="314"/>
      <c r="W119" s="314"/>
      <c r="X119" s="318"/>
      <c r="Y119" s="318"/>
      <c r="Z119" s="318"/>
      <c r="AA119" s="318"/>
    </row>
    <row r="120" spans="1:27" ht="15" customHeight="1" x14ac:dyDescent="0.15">
      <c r="A120" s="321">
        <v>54</v>
      </c>
      <c r="B120" s="304"/>
      <c r="C120" s="306"/>
      <c r="D120" s="310"/>
      <c r="E120" s="311"/>
      <c r="F120" s="311"/>
      <c r="G120" s="312"/>
      <c r="H120" s="310" t="s">
        <v>373</v>
      </c>
      <c r="I120" s="311"/>
      <c r="J120" s="311"/>
      <c r="K120" s="311"/>
      <c r="L120" s="312"/>
      <c r="M120" s="304"/>
      <c r="N120" s="305"/>
      <c r="O120" s="305"/>
      <c r="P120" s="305"/>
      <c r="Q120" s="305"/>
      <c r="R120" s="306"/>
      <c r="S120" s="310" t="s">
        <v>373</v>
      </c>
      <c r="T120" s="311"/>
      <c r="U120" s="311"/>
      <c r="V120" s="311"/>
      <c r="W120" s="311"/>
      <c r="X120" s="318" t="s">
        <v>189</v>
      </c>
      <c r="Y120" s="318"/>
      <c r="Z120" s="318"/>
      <c r="AA120" s="318"/>
    </row>
    <row r="121" spans="1:27" ht="15" customHeight="1" x14ac:dyDescent="0.15">
      <c r="A121" s="322"/>
      <c r="B121" s="316"/>
      <c r="C121" s="317"/>
      <c r="D121" s="313"/>
      <c r="E121" s="314"/>
      <c r="F121" s="314"/>
      <c r="G121" s="315"/>
      <c r="H121" s="313"/>
      <c r="I121" s="314"/>
      <c r="J121" s="314"/>
      <c r="K121" s="314"/>
      <c r="L121" s="315"/>
      <c r="M121" s="307"/>
      <c r="N121" s="308"/>
      <c r="O121" s="308"/>
      <c r="P121" s="308"/>
      <c r="Q121" s="308"/>
      <c r="R121" s="309"/>
      <c r="S121" s="313"/>
      <c r="T121" s="314"/>
      <c r="U121" s="314"/>
      <c r="V121" s="314"/>
      <c r="W121" s="314"/>
      <c r="X121" s="318"/>
      <c r="Y121" s="318"/>
      <c r="Z121" s="318"/>
      <c r="AA121" s="318"/>
    </row>
    <row r="122" spans="1:27" ht="15" customHeight="1" x14ac:dyDescent="0.15">
      <c r="A122" s="321">
        <v>55</v>
      </c>
      <c r="B122" s="304"/>
      <c r="C122" s="306"/>
      <c r="D122" s="310"/>
      <c r="E122" s="311"/>
      <c r="F122" s="311"/>
      <c r="G122" s="312"/>
      <c r="H122" s="310" t="s">
        <v>373</v>
      </c>
      <c r="I122" s="311"/>
      <c r="J122" s="311"/>
      <c r="K122" s="311"/>
      <c r="L122" s="312"/>
      <c r="M122" s="304"/>
      <c r="N122" s="305"/>
      <c r="O122" s="305"/>
      <c r="P122" s="305"/>
      <c r="Q122" s="305"/>
      <c r="R122" s="306"/>
      <c r="S122" s="310" t="s">
        <v>373</v>
      </c>
      <c r="T122" s="311"/>
      <c r="U122" s="311"/>
      <c r="V122" s="311"/>
      <c r="W122" s="311"/>
      <c r="X122" s="318" t="s">
        <v>189</v>
      </c>
      <c r="Y122" s="318"/>
      <c r="Z122" s="318"/>
      <c r="AA122" s="318"/>
    </row>
    <row r="123" spans="1:27" ht="15" customHeight="1" x14ac:dyDescent="0.15">
      <c r="A123" s="322"/>
      <c r="B123" s="316"/>
      <c r="C123" s="317"/>
      <c r="D123" s="313"/>
      <c r="E123" s="314"/>
      <c r="F123" s="314"/>
      <c r="G123" s="315"/>
      <c r="H123" s="313"/>
      <c r="I123" s="314"/>
      <c r="J123" s="314"/>
      <c r="K123" s="314"/>
      <c r="L123" s="315"/>
      <c r="M123" s="307"/>
      <c r="N123" s="308"/>
      <c r="O123" s="308"/>
      <c r="P123" s="308"/>
      <c r="Q123" s="308"/>
      <c r="R123" s="309"/>
      <c r="S123" s="313"/>
      <c r="T123" s="314"/>
      <c r="U123" s="314"/>
      <c r="V123" s="314"/>
      <c r="W123" s="314"/>
      <c r="X123" s="318"/>
      <c r="Y123" s="318"/>
      <c r="Z123" s="318"/>
      <c r="AA123" s="318"/>
    </row>
    <row r="124" spans="1:27" ht="15" customHeight="1" x14ac:dyDescent="0.15">
      <c r="A124" s="321">
        <v>56</v>
      </c>
      <c r="B124" s="304"/>
      <c r="C124" s="306"/>
      <c r="D124" s="310"/>
      <c r="E124" s="311"/>
      <c r="F124" s="311"/>
      <c r="G124" s="312"/>
      <c r="H124" s="310" t="s">
        <v>373</v>
      </c>
      <c r="I124" s="311"/>
      <c r="J124" s="311"/>
      <c r="K124" s="311"/>
      <c r="L124" s="312"/>
      <c r="M124" s="304"/>
      <c r="N124" s="305"/>
      <c r="O124" s="305"/>
      <c r="P124" s="305"/>
      <c r="Q124" s="305"/>
      <c r="R124" s="306"/>
      <c r="S124" s="310" t="s">
        <v>373</v>
      </c>
      <c r="T124" s="311"/>
      <c r="U124" s="311"/>
      <c r="V124" s="311"/>
      <c r="W124" s="311"/>
      <c r="X124" s="318" t="s">
        <v>189</v>
      </c>
      <c r="Y124" s="318"/>
      <c r="Z124" s="318"/>
      <c r="AA124" s="318"/>
    </row>
    <row r="125" spans="1:27" ht="15" customHeight="1" x14ac:dyDescent="0.15">
      <c r="A125" s="322"/>
      <c r="B125" s="316"/>
      <c r="C125" s="317"/>
      <c r="D125" s="313"/>
      <c r="E125" s="314"/>
      <c r="F125" s="314"/>
      <c r="G125" s="315"/>
      <c r="H125" s="313"/>
      <c r="I125" s="314"/>
      <c r="J125" s="314"/>
      <c r="K125" s="314"/>
      <c r="L125" s="315"/>
      <c r="M125" s="307"/>
      <c r="N125" s="308"/>
      <c r="O125" s="308"/>
      <c r="P125" s="308"/>
      <c r="Q125" s="308"/>
      <c r="R125" s="309"/>
      <c r="S125" s="313"/>
      <c r="T125" s="314"/>
      <c r="U125" s="314"/>
      <c r="V125" s="314"/>
      <c r="W125" s="314"/>
      <c r="X125" s="318"/>
      <c r="Y125" s="318"/>
      <c r="Z125" s="318"/>
      <c r="AA125" s="318"/>
    </row>
    <row r="126" spans="1:27" ht="15" customHeight="1" x14ac:dyDescent="0.15">
      <c r="A126" s="321">
        <v>57</v>
      </c>
      <c r="B126" s="304"/>
      <c r="C126" s="306"/>
      <c r="D126" s="310"/>
      <c r="E126" s="311"/>
      <c r="F126" s="311"/>
      <c r="G126" s="312"/>
      <c r="H126" s="310" t="s">
        <v>373</v>
      </c>
      <c r="I126" s="311"/>
      <c r="J126" s="311"/>
      <c r="K126" s="311"/>
      <c r="L126" s="312"/>
      <c r="M126" s="304"/>
      <c r="N126" s="305"/>
      <c r="O126" s="305"/>
      <c r="P126" s="305"/>
      <c r="Q126" s="305"/>
      <c r="R126" s="306"/>
      <c r="S126" s="310" t="s">
        <v>373</v>
      </c>
      <c r="T126" s="311"/>
      <c r="U126" s="311"/>
      <c r="V126" s="311"/>
      <c r="W126" s="311"/>
      <c r="X126" s="318" t="s">
        <v>189</v>
      </c>
      <c r="Y126" s="318"/>
      <c r="Z126" s="318"/>
      <c r="AA126" s="318"/>
    </row>
    <row r="127" spans="1:27" ht="15" customHeight="1" x14ac:dyDescent="0.15">
      <c r="A127" s="322"/>
      <c r="B127" s="316"/>
      <c r="C127" s="317"/>
      <c r="D127" s="313"/>
      <c r="E127" s="314"/>
      <c r="F127" s="314"/>
      <c r="G127" s="315"/>
      <c r="H127" s="313"/>
      <c r="I127" s="314"/>
      <c r="J127" s="314"/>
      <c r="K127" s="314"/>
      <c r="L127" s="315"/>
      <c r="M127" s="307"/>
      <c r="N127" s="308"/>
      <c r="O127" s="308"/>
      <c r="P127" s="308"/>
      <c r="Q127" s="308"/>
      <c r="R127" s="309"/>
      <c r="S127" s="313"/>
      <c r="T127" s="314"/>
      <c r="U127" s="314"/>
      <c r="V127" s="314"/>
      <c r="W127" s="314"/>
      <c r="X127" s="318"/>
      <c r="Y127" s="318"/>
      <c r="Z127" s="318"/>
      <c r="AA127" s="318"/>
    </row>
    <row r="128" spans="1:27" ht="15" customHeight="1" x14ac:dyDescent="0.15">
      <c r="A128" s="321">
        <v>58</v>
      </c>
      <c r="B128" s="304"/>
      <c r="C128" s="306"/>
      <c r="D128" s="310"/>
      <c r="E128" s="311"/>
      <c r="F128" s="311"/>
      <c r="G128" s="312"/>
      <c r="H128" s="310" t="s">
        <v>373</v>
      </c>
      <c r="I128" s="311"/>
      <c r="J128" s="311"/>
      <c r="K128" s="311"/>
      <c r="L128" s="312"/>
      <c r="M128" s="304"/>
      <c r="N128" s="305"/>
      <c r="O128" s="305"/>
      <c r="P128" s="305"/>
      <c r="Q128" s="305"/>
      <c r="R128" s="306"/>
      <c r="S128" s="310" t="s">
        <v>373</v>
      </c>
      <c r="T128" s="311"/>
      <c r="U128" s="311"/>
      <c r="V128" s="311"/>
      <c r="W128" s="311"/>
      <c r="X128" s="318" t="s">
        <v>189</v>
      </c>
      <c r="Y128" s="318"/>
      <c r="Z128" s="318"/>
      <c r="AA128" s="318"/>
    </row>
    <row r="129" spans="1:27" ht="15" customHeight="1" x14ac:dyDescent="0.15">
      <c r="A129" s="322"/>
      <c r="B129" s="316"/>
      <c r="C129" s="317"/>
      <c r="D129" s="313"/>
      <c r="E129" s="314"/>
      <c r="F129" s="314"/>
      <c r="G129" s="315"/>
      <c r="H129" s="313"/>
      <c r="I129" s="314"/>
      <c r="J129" s="314"/>
      <c r="K129" s="314"/>
      <c r="L129" s="315"/>
      <c r="M129" s="307"/>
      <c r="N129" s="308"/>
      <c r="O129" s="308"/>
      <c r="P129" s="308"/>
      <c r="Q129" s="308"/>
      <c r="R129" s="309"/>
      <c r="S129" s="313"/>
      <c r="T129" s="314"/>
      <c r="U129" s="314"/>
      <c r="V129" s="314"/>
      <c r="W129" s="314"/>
      <c r="X129" s="318"/>
      <c r="Y129" s="318"/>
      <c r="Z129" s="318"/>
      <c r="AA129" s="318"/>
    </row>
    <row r="130" spans="1:27" ht="15" customHeight="1" x14ac:dyDescent="0.15">
      <c r="A130" s="321">
        <v>59</v>
      </c>
      <c r="B130" s="304"/>
      <c r="C130" s="306"/>
      <c r="D130" s="310"/>
      <c r="E130" s="311"/>
      <c r="F130" s="311"/>
      <c r="G130" s="312"/>
      <c r="H130" s="310" t="s">
        <v>373</v>
      </c>
      <c r="I130" s="311"/>
      <c r="J130" s="311"/>
      <c r="K130" s="311"/>
      <c r="L130" s="312"/>
      <c r="M130" s="304"/>
      <c r="N130" s="305"/>
      <c r="O130" s="305"/>
      <c r="P130" s="305"/>
      <c r="Q130" s="305"/>
      <c r="R130" s="306"/>
      <c r="S130" s="310" t="s">
        <v>373</v>
      </c>
      <c r="T130" s="311"/>
      <c r="U130" s="311"/>
      <c r="V130" s="311"/>
      <c r="W130" s="311"/>
      <c r="X130" s="318" t="s">
        <v>189</v>
      </c>
      <c r="Y130" s="318"/>
      <c r="Z130" s="318"/>
      <c r="AA130" s="318"/>
    </row>
    <row r="131" spans="1:27" ht="15" customHeight="1" x14ac:dyDescent="0.15">
      <c r="A131" s="322"/>
      <c r="B131" s="316"/>
      <c r="C131" s="317"/>
      <c r="D131" s="313"/>
      <c r="E131" s="314"/>
      <c r="F131" s="314"/>
      <c r="G131" s="315"/>
      <c r="H131" s="313"/>
      <c r="I131" s="314"/>
      <c r="J131" s="314"/>
      <c r="K131" s="314"/>
      <c r="L131" s="315"/>
      <c r="M131" s="307"/>
      <c r="N131" s="308"/>
      <c r="O131" s="308"/>
      <c r="P131" s="308"/>
      <c r="Q131" s="308"/>
      <c r="R131" s="309"/>
      <c r="S131" s="313"/>
      <c r="T131" s="314"/>
      <c r="U131" s="314"/>
      <c r="V131" s="314"/>
      <c r="W131" s="314"/>
      <c r="X131" s="318"/>
      <c r="Y131" s="318"/>
      <c r="Z131" s="318"/>
      <c r="AA131" s="318"/>
    </row>
    <row r="132" spans="1:27" ht="15" customHeight="1" x14ac:dyDescent="0.15">
      <c r="A132" s="321">
        <v>60</v>
      </c>
      <c r="B132" s="304"/>
      <c r="C132" s="306"/>
      <c r="D132" s="310"/>
      <c r="E132" s="311"/>
      <c r="F132" s="311"/>
      <c r="G132" s="312"/>
      <c r="H132" s="310" t="s">
        <v>373</v>
      </c>
      <c r="I132" s="311"/>
      <c r="J132" s="311"/>
      <c r="K132" s="311"/>
      <c r="L132" s="312"/>
      <c r="M132" s="304"/>
      <c r="N132" s="305"/>
      <c r="O132" s="305"/>
      <c r="P132" s="305"/>
      <c r="Q132" s="305"/>
      <c r="R132" s="306"/>
      <c r="S132" s="310" t="s">
        <v>373</v>
      </c>
      <c r="T132" s="311"/>
      <c r="U132" s="311"/>
      <c r="V132" s="311"/>
      <c r="W132" s="311"/>
      <c r="X132" s="318" t="s">
        <v>189</v>
      </c>
      <c r="Y132" s="318"/>
      <c r="Z132" s="318"/>
      <c r="AA132" s="318"/>
    </row>
    <row r="133" spans="1:27" ht="15" customHeight="1" x14ac:dyDescent="0.15">
      <c r="A133" s="322"/>
      <c r="B133" s="316"/>
      <c r="C133" s="317"/>
      <c r="D133" s="313"/>
      <c r="E133" s="314"/>
      <c r="F133" s="314"/>
      <c r="G133" s="315"/>
      <c r="H133" s="313"/>
      <c r="I133" s="314"/>
      <c r="J133" s="314"/>
      <c r="K133" s="314"/>
      <c r="L133" s="315"/>
      <c r="M133" s="307"/>
      <c r="N133" s="308"/>
      <c r="O133" s="308"/>
      <c r="P133" s="308"/>
      <c r="Q133" s="308"/>
      <c r="R133" s="309"/>
      <c r="S133" s="313"/>
      <c r="T133" s="314"/>
      <c r="U133" s="314"/>
      <c r="V133" s="314"/>
      <c r="W133" s="314"/>
      <c r="X133" s="318"/>
      <c r="Y133" s="318"/>
      <c r="Z133" s="318"/>
      <c r="AA133" s="318"/>
    </row>
    <row r="134" spans="1:27" ht="15" customHeight="1" x14ac:dyDescent="0.15">
      <c r="A134" s="321">
        <v>61</v>
      </c>
      <c r="B134" s="304"/>
      <c r="C134" s="306"/>
      <c r="D134" s="310"/>
      <c r="E134" s="311"/>
      <c r="F134" s="311"/>
      <c r="G134" s="312"/>
      <c r="H134" s="310" t="s">
        <v>373</v>
      </c>
      <c r="I134" s="311"/>
      <c r="J134" s="311"/>
      <c r="K134" s="311"/>
      <c r="L134" s="312"/>
      <c r="M134" s="304"/>
      <c r="N134" s="305"/>
      <c r="O134" s="305"/>
      <c r="P134" s="305"/>
      <c r="Q134" s="305"/>
      <c r="R134" s="306"/>
      <c r="S134" s="310" t="s">
        <v>373</v>
      </c>
      <c r="T134" s="311"/>
      <c r="U134" s="311"/>
      <c r="V134" s="311"/>
      <c r="W134" s="311"/>
      <c r="X134" s="318" t="s">
        <v>189</v>
      </c>
      <c r="Y134" s="318"/>
      <c r="Z134" s="318"/>
      <c r="AA134" s="318"/>
    </row>
    <row r="135" spans="1:27" ht="15" customHeight="1" x14ac:dyDescent="0.15">
      <c r="A135" s="322"/>
      <c r="B135" s="316"/>
      <c r="C135" s="317"/>
      <c r="D135" s="313"/>
      <c r="E135" s="314"/>
      <c r="F135" s="314"/>
      <c r="G135" s="315"/>
      <c r="H135" s="313"/>
      <c r="I135" s="314"/>
      <c r="J135" s="314"/>
      <c r="K135" s="314"/>
      <c r="L135" s="315"/>
      <c r="M135" s="307"/>
      <c r="N135" s="308"/>
      <c r="O135" s="308"/>
      <c r="P135" s="308"/>
      <c r="Q135" s="308"/>
      <c r="R135" s="309"/>
      <c r="S135" s="313"/>
      <c r="T135" s="314"/>
      <c r="U135" s="314"/>
      <c r="V135" s="314"/>
      <c r="W135" s="314"/>
      <c r="X135" s="318"/>
      <c r="Y135" s="318"/>
      <c r="Z135" s="318"/>
      <c r="AA135" s="318"/>
    </row>
    <row r="136" spans="1:27" ht="15" customHeight="1" x14ac:dyDescent="0.15">
      <c r="A136" s="321">
        <v>62</v>
      </c>
      <c r="B136" s="304"/>
      <c r="C136" s="306"/>
      <c r="D136" s="310"/>
      <c r="E136" s="311"/>
      <c r="F136" s="311"/>
      <c r="G136" s="312"/>
      <c r="H136" s="310" t="s">
        <v>373</v>
      </c>
      <c r="I136" s="311"/>
      <c r="J136" s="311"/>
      <c r="K136" s="311"/>
      <c r="L136" s="312"/>
      <c r="M136" s="304"/>
      <c r="N136" s="305"/>
      <c r="O136" s="305"/>
      <c r="P136" s="305"/>
      <c r="Q136" s="305"/>
      <c r="R136" s="306"/>
      <c r="S136" s="310" t="s">
        <v>373</v>
      </c>
      <c r="T136" s="311"/>
      <c r="U136" s="311"/>
      <c r="V136" s="311"/>
      <c r="W136" s="311"/>
      <c r="X136" s="318" t="s">
        <v>189</v>
      </c>
      <c r="Y136" s="318"/>
      <c r="Z136" s="318"/>
      <c r="AA136" s="318"/>
    </row>
    <row r="137" spans="1:27" ht="15" customHeight="1" x14ac:dyDescent="0.15">
      <c r="A137" s="322"/>
      <c r="B137" s="316"/>
      <c r="C137" s="317"/>
      <c r="D137" s="313"/>
      <c r="E137" s="314"/>
      <c r="F137" s="314"/>
      <c r="G137" s="315"/>
      <c r="H137" s="313"/>
      <c r="I137" s="314"/>
      <c r="J137" s="314"/>
      <c r="K137" s="314"/>
      <c r="L137" s="315"/>
      <c r="M137" s="307"/>
      <c r="N137" s="308"/>
      <c r="O137" s="308"/>
      <c r="P137" s="308"/>
      <c r="Q137" s="308"/>
      <c r="R137" s="309"/>
      <c r="S137" s="313"/>
      <c r="T137" s="314"/>
      <c r="U137" s="314"/>
      <c r="V137" s="314"/>
      <c r="W137" s="314"/>
      <c r="X137" s="318"/>
      <c r="Y137" s="318"/>
      <c r="Z137" s="318"/>
      <c r="AA137" s="318"/>
    </row>
    <row r="138" spans="1:27" ht="15" customHeight="1" x14ac:dyDescent="0.15">
      <c r="A138" s="321">
        <v>63</v>
      </c>
      <c r="B138" s="304"/>
      <c r="C138" s="306"/>
      <c r="D138" s="310"/>
      <c r="E138" s="311"/>
      <c r="F138" s="311"/>
      <c r="G138" s="312"/>
      <c r="H138" s="310" t="s">
        <v>373</v>
      </c>
      <c r="I138" s="311"/>
      <c r="J138" s="311"/>
      <c r="K138" s="311"/>
      <c r="L138" s="312"/>
      <c r="M138" s="304"/>
      <c r="N138" s="305"/>
      <c r="O138" s="305"/>
      <c r="P138" s="305"/>
      <c r="Q138" s="305"/>
      <c r="R138" s="306"/>
      <c r="S138" s="310" t="s">
        <v>373</v>
      </c>
      <c r="T138" s="311"/>
      <c r="U138" s="311"/>
      <c r="V138" s="311"/>
      <c r="W138" s="311"/>
      <c r="X138" s="318" t="s">
        <v>189</v>
      </c>
      <c r="Y138" s="318"/>
      <c r="Z138" s="318"/>
      <c r="AA138" s="318"/>
    </row>
    <row r="139" spans="1:27" ht="15" customHeight="1" x14ac:dyDescent="0.15">
      <c r="A139" s="322"/>
      <c r="B139" s="316"/>
      <c r="C139" s="317"/>
      <c r="D139" s="313"/>
      <c r="E139" s="314"/>
      <c r="F139" s="314"/>
      <c r="G139" s="315"/>
      <c r="H139" s="313"/>
      <c r="I139" s="314"/>
      <c r="J139" s="314"/>
      <c r="K139" s="314"/>
      <c r="L139" s="315"/>
      <c r="M139" s="307"/>
      <c r="N139" s="308"/>
      <c r="O139" s="308"/>
      <c r="P139" s="308"/>
      <c r="Q139" s="308"/>
      <c r="R139" s="309"/>
      <c r="S139" s="313"/>
      <c r="T139" s="314"/>
      <c r="U139" s="314"/>
      <c r="V139" s="314"/>
      <c r="W139" s="314"/>
      <c r="X139" s="318"/>
      <c r="Y139" s="318"/>
      <c r="Z139" s="318"/>
      <c r="AA139" s="318"/>
    </row>
    <row r="140" spans="1:27" ht="15" customHeight="1" x14ac:dyDescent="0.15">
      <c r="A140" s="321">
        <v>64</v>
      </c>
      <c r="B140" s="304"/>
      <c r="C140" s="306"/>
      <c r="D140" s="310"/>
      <c r="E140" s="311"/>
      <c r="F140" s="311"/>
      <c r="G140" s="312"/>
      <c r="H140" s="310" t="s">
        <v>373</v>
      </c>
      <c r="I140" s="311"/>
      <c r="J140" s="311"/>
      <c r="K140" s="311"/>
      <c r="L140" s="312"/>
      <c r="M140" s="304"/>
      <c r="N140" s="305"/>
      <c r="O140" s="305"/>
      <c r="P140" s="305"/>
      <c r="Q140" s="305"/>
      <c r="R140" s="306"/>
      <c r="S140" s="310" t="s">
        <v>373</v>
      </c>
      <c r="T140" s="311"/>
      <c r="U140" s="311"/>
      <c r="V140" s="311"/>
      <c r="W140" s="311"/>
      <c r="X140" s="318" t="s">
        <v>189</v>
      </c>
      <c r="Y140" s="318"/>
      <c r="Z140" s="318"/>
      <c r="AA140" s="318"/>
    </row>
    <row r="141" spans="1:27" ht="15" customHeight="1" x14ac:dyDescent="0.15">
      <c r="A141" s="322"/>
      <c r="B141" s="316"/>
      <c r="C141" s="317"/>
      <c r="D141" s="313"/>
      <c r="E141" s="314"/>
      <c r="F141" s="314"/>
      <c r="G141" s="315"/>
      <c r="H141" s="313"/>
      <c r="I141" s="314"/>
      <c r="J141" s="314"/>
      <c r="K141" s="314"/>
      <c r="L141" s="315"/>
      <c r="M141" s="307"/>
      <c r="N141" s="308"/>
      <c r="O141" s="308"/>
      <c r="P141" s="308"/>
      <c r="Q141" s="308"/>
      <c r="R141" s="309"/>
      <c r="S141" s="313"/>
      <c r="T141" s="314"/>
      <c r="U141" s="314"/>
      <c r="V141" s="314"/>
      <c r="W141" s="314"/>
      <c r="X141" s="318"/>
      <c r="Y141" s="318"/>
      <c r="Z141" s="318"/>
      <c r="AA141" s="318"/>
    </row>
    <row r="142" spans="1:27" ht="15" customHeight="1" x14ac:dyDescent="0.15">
      <c r="A142" s="321">
        <v>65</v>
      </c>
      <c r="B142" s="304"/>
      <c r="C142" s="306"/>
      <c r="D142" s="310"/>
      <c r="E142" s="311"/>
      <c r="F142" s="311"/>
      <c r="G142" s="312"/>
      <c r="H142" s="310" t="s">
        <v>373</v>
      </c>
      <c r="I142" s="311"/>
      <c r="J142" s="311"/>
      <c r="K142" s="311"/>
      <c r="L142" s="312"/>
      <c r="M142" s="304"/>
      <c r="N142" s="305"/>
      <c r="O142" s="305"/>
      <c r="P142" s="305"/>
      <c r="Q142" s="305"/>
      <c r="R142" s="306"/>
      <c r="S142" s="310" t="s">
        <v>373</v>
      </c>
      <c r="T142" s="311"/>
      <c r="U142" s="311"/>
      <c r="V142" s="311"/>
      <c r="W142" s="311"/>
      <c r="X142" s="318" t="s">
        <v>189</v>
      </c>
      <c r="Y142" s="318"/>
      <c r="Z142" s="318"/>
      <c r="AA142" s="318"/>
    </row>
    <row r="143" spans="1:27" ht="15" customHeight="1" x14ac:dyDescent="0.15">
      <c r="A143" s="322"/>
      <c r="B143" s="316"/>
      <c r="C143" s="317"/>
      <c r="D143" s="313"/>
      <c r="E143" s="314"/>
      <c r="F143" s="314"/>
      <c r="G143" s="315"/>
      <c r="H143" s="313"/>
      <c r="I143" s="314"/>
      <c r="J143" s="314"/>
      <c r="K143" s="314"/>
      <c r="L143" s="315"/>
      <c r="M143" s="307"/>
      <c r="N143" s="308"/>
      <c r="O143" s="308"/>
      <c r="P143" s="308"/>
      <c r="Q143" s="308"/>
      <c r="R143" s="309"/>
      <c r="S143" s="313"/>
      <c r="T143" s="314"/>
      <c r="U143" s="314"/>
      <c r="V143" s="314"/>
      <c r="W143" s="314"/>
      <c r="X143" s="318"/>
      <c r="Y143" s="318"/>
      <c r="Z143" s="318"/>
      <c r="AA143" s="318"/>
    </row>
    <row r="144" spans="1:27" ht="15" customHeight="1" x14ac:dyDescent="0.15">
      <c r="A144" s="321">
        <v>66</v>
      </c>
      <c r="B144" s="304"/>
      <c r="C144" s="306"/>
      <c r="D144" s="310"/>
      <c r="E144" s="311"/>
      <c r="F144" s="311"/>
      <c r="G144" s="312"/>
      <c r="H144" s="310" t="s">
        <v>373</v>
      </c>
      <c r="I144" s="311"/>
      <c r="J144" s="311"/>
      <c r="K144" s="311"/>
      <c r="L144" s="312"/>
      <c r="M144" s="304"/>
      <c r="N144" s="305"/>
      <c r="O144" s="305"/>
      <c r="P144" s="305"/>
      <c r="Q144" s="305"/>
      <c r="R144" s="306"/>
      <c r="S144" s="310" t="s">
        <v>373</v>
      </c>
      <c r="T144" s="311"/>
      <c r="U144" s="311"/>
      <c r="V144" s="311"/>
      <c r="W144" s="311"/>
      <c r="X144" s="318" t="s">
        <v>189</v>
      </c>
      <c r="Y144" s="318"/>
      <c r="Z144" s="318"/>
      <c r="AA144" s="318"/>
    </row>
    <row r="145" spans="1:27" ht="15" customHeight="1" x14ac:dyDescent="0.15">
      <c r="A145" s="322"/>
      <c r="B145" s="316"/>
      <c r="C145" s="317"/>
      <c r="D145" s="313"/>
      <c r="E145" s="314"/>
      <c r="F145" s="314"/>
      <c r="G145" s="315"/>
      <c r="H145" s="313"/>
      <c r="I145" s="314"/>
      <c r="J145" s="314"/>
      <c r="K145" s="314"/>
      <c r="L145" s="315"/>
      <c r="M145" s="307"/>
      <c r="N145" s="308"/>
      <c r="O145" s="308"/>
      <c r="P145" s="308"/>
      <c r="Q145" s="308"/>
      <c r="R145" s="309"/>
      <c r="S145" s="313"/>
      <c r="T145" s="314"/>
      <c r="U145" s="314"/>
      <c r="V145" s="314"/>
      <c r="W145" s="314"/>
      <c r="X145" s="318"/>
      <c r="Y145" s="318"/>
      <c r="Z145" s="318"/>
      <c r="AA145" s="318"/>
    </row>
    <row r="146" spans="1:27" ht="15" customHeight="1" x14ac:dyDescent="0.15">
      <c r="A146" s="321">
        <v>67</v>
      </c>
      <c r="B146" s="304"/>
      <c r="C146" s="306"/>
      <c r="D146" s="310"/>
      <c r="E146" s="311"/>
      <c r="F146" s="311"/>
      <c r="G146" s="312"/>
      <c r="H146" s="310" t="s">
        <v>373</v>
      </c>
      <c r="I146" s="311"/>
      <c r="J146" s="311"/>
      <c r="K146" s="311"/>
      <c r="L146" s="312"/>
      <c r="M146" s="304"/>
      <c r="N146" s="305"/>
      <c r="O146" s="305"/>
      <c r="P146" s="305"/>
      <c r="Q146" s="305"/>
      <c r="R146" s="306"/>
      <c r="S146" s="310" t="s">
        <v>373</v>
      </c>
      <c r="T146" s="311"/>
      <c r="U146" s="311"/>
      <c r="V146" s="311"/>
      <c r="W146" s="311"/>
      <c r="X146" s="318" t="s">
        <v>189</v>
      </c>
      <c r="Y146" s="318"/>
      <c r="Z146" s="318"/>
      <c r="AA146" s="318"/>
    </row>
    <row r="147" spans="1:27" ht="15" customHeight="1" x14ac:dyDescent="0.15">
      <c r="A147" s="322"/>
      <c r="B147" s="316"/>
      <c r="C147" s="317"/>
      <c r="D147" s="313"/>
      <c r="E147" s="314"/>
      <c r="F147" s="314"/>
      <c r="G147" s="315"/>
      <c r="H147" s="313"/>
      <c r="I147" s="314"/>
      <c r="J147" s="314"/>
      <c r="K147" s="314"/>
      <c r="L147" s="315"/>
      <c r="M147" s="307"/>
      <c r="N147" s="308"/>
      <c r="O147" s="308"/>
      <c r="P147" s="308"/>
      <c r="Q147" s="308"/>
      <c r="R147" s="309"/>
      <c r="S147" s="313"/>
      <c r="T147" s="314"/>
      <c r="U147" s="314"/>
      <c r="V147" s="314"/>
      <c r="W147" s="314"/>
      <c r="X147" s="318"/>
      <c r="Y147" s="318"/>
      <c r="Z147" s="318"/>
      <c r="AA147" s="318"/>
    </row>
    <row r="148" spans="1:27" ht="15" customHeight="1" x14ac:dyDescent="0.15">
      <c r="A148" s="321">
        <v>68</v>
      </c>
      <c r="B148" s="304"/>
      <c r="C148" s="306"/>
      <c r="D148" s="310"/>
      <c r="E148" s="311"/>
      <c r="F148" s="311"/>
      <c r="G148" s="312"/>
      <c r="H148" s="310" t="s">
        <v>373</v>
      </c>
      <c r="I148" s="311"/>
      <c r="J148" s="311"/>
      <c r="K148" s="311"/>
      <c r="L148" s="312"/>
      <c r="M148" s="304"/>
      <c r="N148" s="305"/>
      <c r="O148" s="305"/>
      <c r="P148" s="305"/>
      <c r="Q148" s="305"/>
      <c r="R148" s="306"/>
      <c r="S148" s="310" t="s">
        <v>373</v>
      </c>
      <c r="T148" s="311"/>
      <c r="U148" s="311"/>
      <c r="V148" s="311"/>
      <c r="W148" s="311"/>
      <c r="X148" s="318" t="s">
        <v>189</v>
      </c>
      <c r="Y148" s="318"/>
      <c r="Z148" s="318"/>
      <c r="AA148" s="318"/>
    </row>
    <row r="149" spans="1:27" ht="15" customHeight="1" x14ac:dyDescent="0.15">
      <c r="A149" s="322"/>
      <c r="B149" s="316"/>
      <c r="C149" s="317"/>
      <c r="D149" s="313"/>
      <c r="E149" s="314"/>
      <c r="F149" s="314"/>
      <c r="G149" s="315"/>
      <c r="H149" s="313"/>
      <c r="I149" s="314"/>
      <c r="J149" s="314"/>
      <c r="K149" s="314"/>
      <c r="L149" s="315"/>
      <c r="M149" s="307"/>
      <c r="N149" s="308"/>
      <c r="O149" s="308"/>
      <c r="P149" s="308"/>
      <c r="Q149" s="308"/>
      <c r="R149" s="309"/>
      <c r="S149" s="313"/>
      <c r="T149" s="314"/>
      <c r="U149" s="314"/>
      <c r="V149" s="314"/>
      <c r="W149" s="314"/>
      <c r="X149" s="318"/>
      <c r="Y149" s="318"/>
      <c r="Z149" s="318"/>
      <c r="AA149" s="318"/>
    </row>
    <row r="150" spans="1:27" ht="15" customHeight="1" x14ac:dyDescent="0.15">
      <c r="A150" s="321">
        <v>69</v>
      </c>
      <c r="B150" s="304"/>
      <c r="C150" s="306"/>
      <c r="D150" s="310"/>
      <c r="E150" s="311"/>
      <c r="F150" s="311"/>
      <c r="G150" s="312"/>
      <c r="H150" s="310" t="s">
        <v>373</v>
      </c>
      <c r="I150" s="311"/>
      <c r="J150" s="311"/>
      <c r="K150" s="311"/>
      <c r="L150" s="312"/>
      <c r="M150" s="304"/>
      <c r="N150" s="305"/>
      <c r="O150" s="305"/>
      <c r="P150" s="305"/>
      <c r="Q150" s="305"/>
      <c r="R150" s="306"/>
      <c r="S150" s="310" t="s">
        <v>373</v>
      </c>
      <c r="T150" s="311"/>
      <c r="U150" s="311"/>
      <c r="V150" s="311"/>
      <c r="W150" s="311"/>
      <c r="X150" s="318" t="s">
        <v>189</v>
      </c>
      <c r="Y150" s="318"/>
      <c r="Z150" s="318"/>
      <c r="AA150" s="318"/>
    </row>
    <row r="151" spans="1:27" ht="15" customHeight="1" x14ac:dyDescent="0.15">
      <c r="A151" s="322"/>
      <c r="B151" s="316"/>
      <c r="C151" s="317"/>
      <c r="D151" s="313"/>
      <c r="E151" s="314"/>
      <c r="F151" s="314"/>
      <c r="G151" s="315"/>
      <c r="H151" s="313"/>
      <c r="I151" s="314"/>
      <c r="J151" s="314"/>
      <c r="K151" s="314"/>
      <c r="L151" s="315"/>
      <c r="M151" s="307"/>
      <c r="N151" s="308"/>
      <c r="O151" s="308"/>
      <c r="P151" s="308"/>
      <c r="Q151" s="308"/>
      <c r="R151" s="309"/>
      <c r="S151" s="313"/>
      <c r="T151" s="314"/>
      <c r="U151" s="314"/>
      <c r="V151" s="314"/>
      <c r="W151" s="314"/>
      <c r="X151" s="318"/>
      <c r="Y151" s="318"/>
      <c r="Z151" s="318"/>
      <c r="AA151" s="318"/>
    </row>
    <row r="152" spans="1:27" ht="15" customHeight="1" x14ac:dyDescent="0.15">
      <c r="A152" s="321">
        <v>70</v>
      </c>
      <c r="B152" s="304"/>
      <c r="C152" s="306"/>
      <c r="D152" s="310"/>
      <c r="E152" s="311"/>
      <c r="F152" s="311"/>
      <c r="G152" s="312"/>
      <c r="H152" s="310" t="s">
        <v>373</v>
      </c>
      <c r="I152" s="311"/>
      <c r="J152" s="311"/>
      <c r="K152" s="311"/>
      <c r="L152" s="312"/>
      <c r="M152" s="304"/>
      <c r="N152" s="305"/>
      <c r="O152" s="305"/>
      <c r="P152" s="305"/>
      <c r="Q152" s="305"/>
      <c r="R152" s="306"/>
      <c r="S152" s="310" t="s">
        <v>373</v>
      </c>
      <c r="T152" s="311"/>
      <c r="U152" s="311"/>
      <c r="V152" s="311"/>
      <c r="W152" s="311"/>
      <c r="X152" s="318" t="s">
        <v>189</v>
      </c>
      <c r="Y152" s="318"/>
      <c r="Z152" s="318"/>
      <c r="AA152" s="318"/>
    </row>
    <row r="153" spans="1:27" ht="15" customHeight="1" x14ac:dyDescent="0.15">
      <c r="A153" s="322"/>
      <c r="B153" s="316"/>
      <c r="C153" s="317"/>
      <c r="D153" s="313"/>
      <c r="E153" s="314"/>
      <c r="F153" s="314"/>
      <c r="G153" s="315"/>
      <c r="H153" s="313"/>
      <c r="I153" s="314"/>
      <c r="J153" s="314"/>
      <c r="K153" s="314"/>
      <c r="L153" s="315"/>
      <c r="M153" s="307"/>
      <c r="N153" s="308"/>
      <c r="O153" s="308"/>
      <c r="P153" s="308"/>
      <c r="Q153" s="308"/>
      <c r="R153" s="309"/>
      <c r="S153" s="313"/>
      <c r="T153" s="314"/>
      <c r="U153" s="314"/>
      <c r="V153" s="314"/>
      <c r="W153" s="314"/>
      <c r="X153" s="318"/>
      <c r="Y153" s="318"/>
      <c r="Z153" s="318"/>
      <c r="AA153" s="318"/>
    </row>
    <row r="154" spans="1:27" ht="15" customHeight="1" x14ac:dyDescent="0.15">
      <c r="A154" s="321">
        <v>71</v>
      </c>
      <c r="B154" s="304"/>
      <c r="C154" s="306"/>
      <c r="D154" s="310"/>
      <c r="E154" s="311"/>
      <c r="F154" s="311"/>
      <c r="G154" s="312"/>
      <c r="H154" s="310" t="s">
        <v>373</v>
      </c>
      <c r="I154" s="311"/>
      <c r="J154" s="311"/>
      <c r="K154" s="311"/>
      <c r="L154" s="312"/>
      <c r="M154" s="304"/>
      <c r="N154" s="305"/>
      <c r="O154" s="305"/>
      <c r="P154" s="305"/>
      <c r="Q154" s="305"/>
      <c r="R154" s="306"/>
      <c r="S154" s="310" t="s">
        <v>373</v>
      </c>
      <c r="T154" s="311"/>
      <c r="U154" s="311"/>
      <c r="V154" s="311"/>
      <c r="W154" s="311"/>
      <c r="X154" s="318" t="s">
        <v>189</v>
      </c>
      <c r="Y154" s="318"/>
      <c r="Z154" s="318"/>
      <c r="AA154" s="318"/>
    </row>
    <row r="155" spans="1:27" ht="15" customHeight="1" x14ac:dyDescent="0.15">
      <c r="A155" s="322"/>
      <c r="B155" s="316"/>
      <c r="C155" s="317"/>
      <c r="D155" s="313"/>
      <c r="E155" s="314"/>
      <c r="F155" s="314"/>
      <c r="G155" s="315"/>
      <c r="H155" s="313"/>
      <c r="I155" s="314"/>
      <c r="J155" s="314"/>
      <c r="K155" s="314"/>
      <c r="L155" s="315"/>
      <c r="M155" s="307"/>
      <c r="N155" s="308"/>
      <c r="O155" s="308"/>
      <c r="P155" s="308"/>
      <c r="Q155" s="308"/>
      <c r="R155" s="309"/>
      <c r="S155" s="313"/>
      <c r="T155" s="314"/>
      <c r="U155" s="314"/>
      <c r="V155" s="314"/>
      <c r="W155" s="314"/>
      <c r="X155" s="318"/>
      <c r="Y155" s="318"/>
      <c r="Z155" s="318"/>
      <c r="AA155" s="318"/>
    </row>
    <row r="156" spans="1:27" ht="15" customHeight="1" x14ac:dyDescent="0.15">
      <c r="A156" s="321">
        <v>72</v>
      </c>
      <c r="B156" s="304"/>
      <c r="C156" s="306"/>
      <c r="D156" s="310"/>
      <c r="E156" s="311"/>
      <c r="F156" s="311"/>
      <c r="G156" s="312"/>
      <c r="H156" s="310" t="s">
        <v>373</v>
      </c>
      <c r="I156" s="311"/>
      <c r="J156" s="311"/>
      <c r="K156" s="311"/>
      <c r="L156" s="312"/>
      <c r="M156" s="304"/>
      <c r="N156" s="305"/>
      <c r="O156" s="305"/>
      <c r="P156" s="305"/>
      <c r="Q156" s="305"/>
      <c r="R156" s="306"/>
      <c r="S156" s="310" t="s">
        <v>373</v>
      </c>
      <c r="T156" s="311"/>
      <c r="U156" s="311"/>
      <c r="V156" s="311"/>
      <c r="W156" s="311"/>
      <c r="X156" s="318" t="s">
        <v>189</v>
      </c>
      <c r="Y156" s="318"/>
      <c r="Z156" s="318"/>
      <c r="AA156" s="318"/>
    </row>
    <row r="157" spans="1:27" ht="15" customHeight="1" x14ac:dyDescent="0.15">
      <c r="A157" s="322"/>
      <c r="B157" s="316"/>
      <c r="C157" s="317"/>
      <c r="D157" s="313"/>
      <c r="E157" s="314"/>
      <c r="F157" s="314"/>
      <c r="G157" s="315"/>
      <c r="H157" s="313"/>
      <c r="I157" s="314"/>
      <c r="J157" s="314"/>
      <c r="K157" s="314"/>
      <c r="L157" s="315"/>
      <c r="M157" s="307"/>
      <c r="N157" s="308"/>
      <c r="O157" s="308"/>
      <c r="P157" s="308"/>
      <c r="Q157" s="308"/>
      <c r="R157" s="309"/>
      <c r="S157" s="313"/>
      <c r="T157" s="314"/>
      <c r="U157" s="314"/>
      <c r="V157" s="314"/>
      <c r="W157" s="314"/>
      <c r="X157" s="318"/>
      <c r="Y157" s="318"/>
      <c r="Z157" s="318"/>
      <c r="AA157" s="318"/>
    </row>
    <row r="158" spans="1:27" ht="15" customHeight="1" x14ac:dyDescent="0.15">
      <c r="A158" s="321">
        <v>73</v>
      </c>
      <c r="B158" s="304"/>
      <c r="C158" s="306"/>
      <c r="D158" s="310"/>
      <c r="E158" s="311"/>
      <c r="F158" s="311"/>
      <c r="G158" s="312"/>
      <c r="H158" s="310" t="s">
        <v>373</v>
      </c>
      <c r="I158" s="311"/>
      <c r="J158" s="311"/>
      <c r="K158" s="311"/>
      <c r="L158" s="312"/>
      <c r="M158" s="304"/>
      <c r="N158" s="305"/>
      <c r="O158" s="305"/>
      <c r="P158" s="305"/>
      <c r="Q158" s="305"/>
      <c r="R158" s="306"/>
      <c r="S158" s="310" t="s">
        <v>373</v>
      </c>
      <c r="T158" s="311"/>
      <c r="U158" s="311"/>
      <c r="V158" s="311"/>
      <c r="W158" s="311"/>
      <c r="X158" s="318" t="s">
        <v>189</v>
      </c>
      <c r="Y158" s="318"/>
      <c r="Z158" s="318"/>
      <c r="AA158" s="318"/>
    </row>
    <row r="159" spans="1:27" ht="15" customHeight="1" x14ac:dyDescent="0.15">
      <c r="A159" s="322"/>
      <c r="B159" s="316"/>
      <c r="C159" s="317"/>
      <c r="D159" s="313"/>
      <c r="E159" s="314"/>
      <c r="F159" s="314"/>
      <c r="G159" s="315"/>
      <c r="H159" s="313"/>
      <c r="I159" s="314"/>
      <c r="J159" s="314"/>
      <c r="K159" s="314"/>
      <c r="L159" s="315"/>
      <c r="M159" s="307"/>
      <c r="N159" s="308"/>
      <c r="O159" s="308"/>
      <c r="P159" s="308"/>
      <c r="Q159" s="308"/>
      <c r="R159" s="309"/>
      <c r="S159" s="313"/>
      <c r="T159" s="314"/>
      <c r="U159" s="314"/>
      <c r="V159" s="314"/>
      <c r="W159" s="314"/>
      <c r="X159" s="318"/>
      <c r="Y159" s="318"/>
      <c r="Z159" s="318"/>
      <c r="AA159" s="318"/>
    </row>
    <row r="160" spans="1:27" ht="15" customHeight="1" x14ac:dyDescent="0.15">
      <c r="A160" s="321">
        <v>74</v>
      </c>
      <c r="B160" s="304"/>
      <c r="C160" s="306"/>
      <c r="D160" s="310"/>
      <c r="E160" s="311"/>
      <c r="F160" s="311"/>
      <c r="G160" s="312"/>
      <c r="H160" s="310" t="s">
        <v>373</v>
      </c>
      <c r="I160" s="311"/>
      <c r="J160" s="311"/>
      <c r="K160" s="311"/>
      <c r="L160" s="312"/>
      <c r="M160" s="304"/>
      <c r="N160" s="305"/>
      <c r="O160" s="305"/>
      <c r="P160" s="305"/>
      <c r="Q160" s="305"/>
      <c r="R160" s="306"/>
      <c r="S160" s="310" t="s">
        <v>373</v>
      </c>
      <c r="T160" s="311"/>
      <c r="U160" s="311"/>
      <c r="V160" s="311"/>
      <c r="W160" s="311"/>
      <c r="X160" s="318" t="s">
        <v>189</v>
      </c>
      <c r="Y160" s="318"/>
      <c r="Z160" s="318"/>
      <c r="AA160" s="318"/>
    </row>
    <row r="161" spans="1:27" ht="15" customHeight="1" x14ac:dyDescent="0.15">
      <c r="A161" s="322"/>
      <c r="B161" s="316"/>
      <c r="C161" s="317"/>
      <c r="D161" s="313"/>
      <c r="E161" s="314"/>
      <c r="F161" s="314"/>
      <c r="G161" s="315"/>
      <c r="H161" s="313"/>
      <c r="I161" s="314"/>
      <c r="J161" s="314"/>
      <c r="K161" s="314"/>
      <c r="L161" s="315"/>
      <c r="M161" s="307"/>
      <c r="N161" s="308"/>
      <c r="O161" s="308"/>
      <c r="P161" s="308"/>
      <c r="Q161" s="308"/>
      <c r="R161" s="309"/>
      <c r="S161" s="313"/>
      <c r="T161" s="314"/>
      <c r="U161" s="314"/>
      <c r="V161" s="314"/>
      <c r="W161" s="314"/>
      <c r="X161" s="318"/>
      <c r="Y161" s="318"/>
      <c r="Z161" s="318"/>
      <c r="AA161" s="318"/>
    </row>
    <row r="162" spans="1:27" ht="15" customHeight="1" x14ac:dyDescent="0.15">
      <c r="A162" s="321">
        <v>75</v>
      </c>
      <c r="B162" s="304"/>
      <c r="C162" s="306"/>
      <c r="D162" s="310"/>
      <c r="E162" s="311"/>
      <c r="F162" s="311"/>
      <c r="G162" s="312"/>
      <c r="H162" s="310" t="s">
        <v>373</v>
      </c>
      <c r="I162" s="311"/>
      <c r="J162" s="311"/>
      <c r="K162" s="311"/>
      <c r="L162" s="312"/>
      <c r="M162" s="304"/>
      <c r="N162" s="305"/>
      <c r="O162" s="305"/>
      <c r="P162" s="305"/>
      <c r="Q162" s="305"/>
      <c r="R162" s="306"/>
      <c r="S162" s="310" t="s">
        <v>373</v>
      </c>
      <c r="T162" s="311"/>
      <c r="U162" s="311"/>
      <c r="V162" s="311"/>
      <c r="W162" s="311"/>
      <c r="X162" s="318" t="s">
        <v>189</v>
      </c>
      <c r="Y162" s="318"/>
      <c r="Z162" s="318"/>
      <c r="AA162" s="318"/>
    </row>
    <row r="163" spans="1:27" ht="15" customHeight="1" x14ac:dyDescent="0.15">
      <c r="A163" s="322"/>
      <c r="B163" s="316"/>
      <c r="C163" s="317"/>
      <c r="D163" s="313"/>
      <c r="E163" s="314"/>
      <c r="F163" s="314"/>
      <c r="G163" s="315"/>
      <c r="H163" s="313"/>
      <c r="I163" s="314"/>
      <c r="J163" s="314"/>
      <c r="K163" s="314"/>
      <c r="L163" s="315"/>
      <c r="M163" s="307"/>
      <c r="N163" s="308"/>
      <c r="O163" s="308"/>
      <c r="P163" s="308"/>
      <c r="Q163" s="308"/>
      <c r="R163" s="309"/>
      <c r="S163" s="313"/>
      <c r="T163" s="314"/>
      <c r="U163" s="314"/>
      <c r="V163" s="314"/>
      <c r="W163" s="314"/>
      <c r="X163" s="318"/>
      <c r="Y163" s="318"/>
      <c r="Z163" s="318"/>
      <c r="AA163" s="318"/>
    </row>
    <row r="164" spans="1:27" ht="15" customHeight="1" x14ac:dyDescent="0.15">
      <c r="A164" s="321">
        <v>76</v>
      </c>
      <c r="B164" s="304"/>
      <c r="C164" s="306"/>
      <c r="D164" s="310"/>
      <c r="E164" s="311"/>
      <c r="F164" s="311"/>
      <c r="G164" s="312"/>
      <c r="H164" s="310" t="s">
        <v>373</v>
      </c>
      <c r="I164" s="311"/>
      <c r="J164" s="311"/>
      <c r="K164" s="311"/>
      <c r="L164" s="312"/>
      <c r="M164" s="304"/>
      <c r="N164" s="305"/>
      <c r="O164" s="305"/>
      <c r="P164" s="305"/>
      <c r="Q164" s="305"/>
      <c r="R164" s="306"/>
      <c r="S164" s="310" t="s">
        <v>373</v>
      </c>
      <c r="T164" s="311"/>
      <c r="U164" s="311"/>
      <c r="V164" s="311"/>
      <c r="W164" s="311"/>
      <c r="X164" s="318" t="s">
        <v>189</v>
      </c>
      <c r="Y164" s="318"/>
      <c r="Z164" s="318"/>
      <c r="AA164" s="318"/>
    </row>
    <row r="165" spans="1:27" ht="15" customHeight="1" x14ac:dyDescent="0.15">
      <c r="A165" s="322"/>
      <c r="B165" s="316"/>
      <c r="C165" s="317"/>
      <c r="D165" s="313"/>
      <c r="E165" s="314"/>
      <c r="F165" s="314"/>
      <c r="G165" s="315"/>
      <c r="H165" s="313"/>
      <c r="I165" s="314"/>
      <c r="J165" s="314"/>
      <c r="K165" s="314"/>
      <c r="L165" s="315"/>
      <c r="M165" s="307"/>
      <c r="N165" s="308"/>
      <c r="O165" s="308"/>
      <c r="P165" s="308"/>
      <c r="Q165" s="308"/>
      <c r="R165" s="309"/>
      <c r="S165" s="313"/>
      <c r="T165" s="314"/>
      <c r="U165" s="314"/>
      <c r="V165" s="314"/>
      <c r="W165" s="314"/>
      <c r="X165" s="318"/>
      <c r="Y165" s="318"/>
      <c r="Z165" s="318"/>
      <c r="AA165" s="318"/>
    </row>
    <row r="166" spans="1:27" ht="15" customHeight="1" x14ac:dyDescent="0.15">
      <c r="A166" s="321">
        <v>77</v>
      </c>
      <c r="B166" s="304"/>
      <c r="C166" s="306"/>
      <c r="D166" s="310"/>
      <c r="E166" s="311"/>
      <c r="F166" s="311"/>
      <c r="G166" s="312"/>
      <c r="H166" s="310" t="s">
        <v>373</v>
      </c>
      <c r="I166" s="311"/>
      <c r="J166" s="311"/>
      <c r="K166" s="311"/>
      <c r="L166" s="312"/>
      <c r="M166" s="304"/>
      <c r="N166" s="305"/>
      <c r="O166" s="305"/>
      <c r="P166" s="305"/>
      <c r="Q166" s="305"/>
      <c r="R166" s="306"/>
      <c r="S166" s="310" t="s">
        <v>373</v>
      </c>
      <c r="T166" s="311"/>
      <c r="U166" s="311"/>
      <c r="V166" s="311"/>
      <c r="W166" s="311"/>
      <c r="X166" s="318" t="s">
        <v>189</v>
      </c>
      <c r="Y166" s="318"/>
      <c r="Z166" s="318"/>
      <c r="AA166" s="318"/>
    </row>
    <row r="167" spans="1:27" ht="15" customHeight="1" x14ac:dyDescent="0.15">
      <c r="A167" s="322"/>
      <c r="B167" s="316"/>
      <c r="C167" s="317"/>
      <c r="D167" s="313"/>
      <c r="E167" s="314"/>
      <c r="F167" s="314"/>
      <c r="G167" s="315"/>
      <c r="H167" s="313"/>
      <c r="I167" s="314"/>
      <c r="J167" s="314"/>
      <c r="K167" s="314"/>
      <c r="L167" s="315"/>
      <c r="M167" s="307"/>
      <c r="N167" s="308"/>
      <c r="O167" s="308"/>
      <c r="P167" s="308"/>
      <c r="Q167" s="308"/>
      <c r="R167" s="309"/>
      <c r="S167" s="313"/>
      <c r="T167" s="314"/>
      <c r="U167" s="314"/>
      <c r="V167" s="314"/>
      <c r="W167" s="314"/>
      <c r="X167" s="318"/>
      <c r="Y167" s="318"/>
      <c r="Z167" s="318"/>
      <c r="AA167" s="318"/>
    </row>
    <row r="168" spans="1:27" ht="15" customHeight="1" x14ac:dyDescent="0.15">
      <c r="A168" s="321">
        <v>78</v>
      </c>
      <c r="B168" s="304"/>
      <c r="C168" s="306"/>
      <c r="D168" s="310"/>
      <c r="E168" s="311"/>
      <c r="F168" s="311"/>
      <c r="G168" s="312"/>
      <c r="H168" s="310" t="s">
        <v>373</v>
      </c>
      <c r="I168" s="311"/>
      <c r="J168" s="311"/>
      <c r="K168" s="311"/>
      <c r="L168" s="312"/>
      <c r="M168" s="304"/>
      <c r="N168" s="305"/>
      <c r="O168" s="305"/>
      <c r="P168" s="305"/>
      <c r="Q168" s="305"/>
      <c r="R168" s="306"/>
      <c r="S168" s="310" t="s">
        <v>373</v>
      </c>
      <c r="T168" s="311"/>
      <c r="U168" s="311"/>
      <c r="V168" s="311"/>
      <c r="W168" s="311"/>
      <c r="X168" s="318" t="s">
        <v>189</v>
      </c>
      <c r="Y168" s="318"/>
      <c r="Z168" s="318"/>
      <c r="AA168" s="318"/>
    </row>
    <row r="169" spans="1:27" ht="15" customHeight="1" x14ac:dyDescent="0.15">
      <c r="A169" s="322"/>
      <c r="B169" s="316"/>
      <c r="C169" s="317"/>
      <c r="D169" s="313"/>
      <c r="E169" s="314"/>
      <c r="F169" s="314"/>
      <c r="G169" s="315"/>
      <c r="H169" s="313"/>
      <c r="I169" s="314"/>
      <c r="J169" s="314"/>
      <c r="K169" s="314"/>
      <c r="L169" s="315"/>
      <c r="M169" s="307"/>
      <c r="N169" s="308"/>
      <c r="O169" s="308"/>
      <c r="P169" s="308"/>
      <c r="Q169" s="308"/>
      <c r="R169" s="309"/>
      <c r="S169" s="313"/>
      <c r="T169" s="314"/>
      <c r="U169" s="314"/>
      <c r="V169" s="314"/>
      <c r="W169" s="314"/>
      <c r="X169" s="318"/>
      <c r="Y169" s="318"/>
      <c r="Z169" s="318"/>
      <c r="AA169" s="318"/>
    </row>
    <row r="170" spans="1:27" ht="15" customHeight="1" x14ac:dyDescent="0.15">
      <c r="A170" s="321">
        <v>79</v>
      </c>
      <c r="B170" s="304"/>
      <c r="C170" s="306"/>
      <c r="D170" s="310"/>
      <c r="E170" s="311"/>
      <c r="F170" s="311"/>
      <c r="G170" s="312"/>
      <c r="H170" s="310" t="s">
        <v>373</v>
      </c>
      <c r="I170" s="311"/>
      <c r="J170" s="311"/>
      <c r="K170" s="311"/>
      <c r="L170" s="312"/>
      <c r="M170" s="304"/>
      <c r="N170" s="305"/>
      <c r="O170" s="305"/>
      <c r="P170" s="305"/>
      <c r="Q170" s="305"/>
      <c r="R170" s="306"/>
      <c r="S170" s="310" t="s">
        <v>373</v>
      </c>
      <c r="T170" s="311"/>
      <c r="U170" s="311"/>
      <c r="V170" s="311"/>
      <c r="W170" s="311"/>
      <c r="X170" s="318" t="s">
        <v>189</v>
      </c>
      <c r="Y170" s="318"/>
      <c r="Z170" s="318"/>
      <c r="AA170" s="318"/>
    </row>
    <row r="171" spans="1:27" ht="15" customHeight="1" x14ac:dyDescent="0.15">
      <c r="A171" s="322"/>
      <c r="B171" s="316"/>
      <c r="C171" s="317"/>
      <c r="D171" s="313"/>
      <c r="E171" s="314"/>
      <c r="F171" s="314"/>
      <c r="G171" s="315"/>
      <c r="H171" s="313"/>
      <c r="I171" s="314"/>
      <c r="J171" s="314"/>
      <c r="K171" s="314"/>
      <c r="L171" s="315"/>
      <c r="M171" s="307"/>
      <c r="N171" s="308"/>
      <c r="O171" s="308"/>
      <c r="P171" s="308"/>
      <c r="Q171" s="308"/>
      <c r="R171" s="309"/>
      <c r="S171" s="313"/>
      <c r="T171" s="314"/>
      <c r="U171" s="314"/>
      <c r="V171" s="314"/>
      <c r="W171" s="314"/>
      <c r="X171" s="318"/>
      <c r="Y171" s="318"/>
      <c r="Z171" s="318"/>
      <c r="AA171" s="318"/>
    </row>
    <row r="172" spans="1:27" ht="15" customHeight="1" x14ac:dyDescent="0.15">
      <c r="A172" s="321">
        <v>80</v>
      </c>
      <c r="B172" s="304"/>
      <c r="C172" s="306"/>
      <c r="D172" s="310"/>
      <c r="E172" s="311"/>
      <c r="F172" s="311"/>
      <c r="G172" s="312"/>
      <c r="H172" s="310" t="s">
        <v>373</v>
      </c>
      <c r="I172" s="311"/>
      <c r="J172" s="311"/>
      <c r="K172" s="311"/>
      <c r="L172" s="312"/>
      <c r="M172" s="304"/>
      <c r="N172" s="305"/>
      <c r="O172" s="305"/>
      <c r="P172" s="305"/>
      <c r="Q172" s="305"/>
      <c r="R172" s="306"/>
      <c r="S172" s="310" t="s">
        <v>373</v>
      </c>
      <c r="T172" s="311"/>
      <c r="U172" s="311"/>
      <c r="V172" s="311"/>
      <c r="W172" s="311"/>
      <c r="X172" s="318" t="s">
        <v>189</v>
      </c>
      <c r="Y172" s="318"/>
      <c r="Z172" s="318"/>
      <c r="AA172" s="318"/>
    </row>
    <row r="173" spans="1:27" ht="15" customHeight="1" x14ac:dyDescent="0.15">
      <c r="A173" s="322"/>
      <c r="B173" s="316"/>
      <c r="C173" s="317"/>
      <c r="D173" s="313"/>
      <c r="E173" s="314"/>
      <c r="F173" s="314"/>
      <c r="G173" s="315"/>
      <c r="H173" s="313"/>
      <c r="I173" s="314"/>
      <c r="J173" s="314"/>
      <c r="K173" s="314"/>
      <c r="L173" s="315"/>
      <c r="M173" s="307"/>
      <c r="N173" s="308"/>
      <c r="O173" s="308"/>
      <c r="P173" s="308"/>
      <c r="Q173" s="308"/>
      <c r="R173" s="309"/>
      <c r="S173" s="313"/>
      <c r="T173" s="314"/>
      <c r="U173" s="314"/>
      <c r="V173" s="314"/>
      <c r="W173" s="314"/>
      <c r="X173" s="318"/>
      <c r="Y173" s="318"/>
      <c r="Z173" s="318"/>
      <c r="AA173" s="318"/>
    </row>
    <row r="174" spans="1:27" ht="15" customHeight="1" x14ac:dyDescent="0.15">
      <c r="A174" s="321">
        <v>81</v>
      </c>
      <c r="B174" s="304"/>
      <c r="C174" s="306"/>
      <c r="D174" s="310"/>
      <c r="E174" s="311"/>
      <c r="F174" s="311"/>
      <c r="G174" s="312"/>
      <c r="H174" s="310" t="s">
        <v>373</v>
      </c>
      <c r="I174" s="311"/>
      <c r="J174" s="311"/>
      <c r="K174" s="311"/>
      <c r="L174" s="312"/>
      <c r="M174" s="304"/>
      <c r="N174" s="305"/>
      <c r="O174" s="305"/>
      <c r="P174" s="305"/>
      <c r="Q174" s="305"/>
      <c r="R174" s="306"/>
      <c r="S174" s="310" t="s">
        <v>373</v>
      </c>
      <c r="T174" s="311"/>
      <c r="U174" s="311"/>
      <c r="V174" s="311"/>
      <c r="W174" s="311"/>
      <c r="X174" s="318" t="s">
        <v>189</v>
      </c>
      <c r="Y174" s="318"/>
      <c r="Z174" s="318"/>
      <c r="AA174" s="318"/>
    </row>
    <row r="175" spans="1:27" ht="15" customHeight="1" x14ac:dyDescent="0.15">
      <c r="A175" s="322"/>
      <c r="B175" s="316"/>
      <c r="C175" s="317"/>
      <c r="D175" s="313"/>
      <c r="E175" s="314"/>
      <c r="F175" s="314"/>
      <c r="G175" s="315"/>
      <c r="H175" s="313"/>
      <c r="I175" s="314"/>
      <c r="J175" s="314"/>
      <c r="K175" s="314"/>
      <c r="L175" s="315"/>
      <c r="M175" s="307"/>
      <c r="N175" s="308"/>
      <c r="O175" s="308"/>
      <c r="P175" s="308"/>
      <c r="Q175" s="308"/>
      <c r="R175" s="309"/>
      <c r="S175" s="313"/>
      <c r="T175" s="314"/>
      <c r="U175" s="314"/>
      <c r="V175" s="314"/>
      <c r="W175" s="314"/>
      <c r="X175" s="318"/>
      <c r="Y175" s="318"/>
      <c r="Z175" s="318"/>
      <c r="AA175" s="318"/>
    </row>
    <row r="176" spans="1:27" ht="15" customHeight="1" x14ac:dyDescent="0.15">
      <c r="A176" s="321">
        <v>82</v>
      </c>
      <c r="B176" s="304"/>
      <c r="C176" s="306"/>
      <c r="D176" s="310"/>
      <c r="E176" s="311"/>
      <c r="F176" s="311"/>
      <c r="G176" s="312"/>
      <c r="H176" s="310" t="s">
        <v>373</v>
      </c>
      <c r="I176" s="311"/>
      <c r="J176" s="311"/>
      <c r="K176" s="311"/>
      <c r="L176" s="312"/>
      <c r="M176" s="304"/>
      <c r="N176" s="305"/>
      <c r="O176" s="305"/>
      <c r="P176" s="305"/>
      <c r="Q176" s="305"/>
      <c r="R176" s="306"/>
      <c r="S176" s="310" t="s">
        <v>373</v>
      </c>
      <c r="T176" s="311"/>
      <c r="U176" s="311"/>
      <c r="V176" s="311"/>
      <c r="W176" s="311"/>
      <c r="X176" s="318" t="s">
        <v>189</v>
      </c>
      <c r="Y176" s="318"/>
      <c r="Z176" s="318"/>
      <c r="AA176" s="318"/>
    </row>
    <row r="177" spans="1:27" ht="15" customHeight="1" x14ac:dyDescent="0.15">
      <c r="A177" s="322"/>
      <c r="B177" s="316"/>
      <c r="C177" s="317"/>
      <c r="D177" s="313"/>
      <c r="E177" s="314"/>
      <c r="F177" s="314"/>
      <c r="G177" s="315"/>
      <c r="H177" s="313"/>
      <c r="I177" s="314"/>
      <c r="J177" s="314"/>
      <c r="K177" s="314"/>
      <c r="L177" s="315"/>
      <c r="M177" s="307"/>
      <c r="N177" s="308"/>
      <c r="O177" s="308"/>
      <c r="P177" s="308"/>
      <c r="Q177" s="308"/>
      <c r="R177" s="309"/>
      <c r="S177" s="313"/>
      <c r="T177" s="314"/>
      <c r="U177" s="314"/>
      <c r="V177" s="314"/>
      <c r="W177" s="314"/>
      <c r="X177" s="318"/>
      <c r="Y177" s="318"/>
      <c r="Z177" s="318"/>
      <c r="AA177" s="318"/>
    </row>
    <row r="178" spans="1:27" ht="15" customHeight="1" x14ac:dyDescent="0.15">
      <c r="A178" s="321">
        <v>83</v>
      </c>
      <c r="B178" s="304"/>
      <c r="C178" s="306"/>
      <c r="D178" s="310"/>
      <c r="E178" s="311"/>
      <c r="F178" s="311"/>
      <c r="G178" s="312"/>
      <c r="H178" s="310" t="s">
        <v>373</v>
      </c>
      <c r="I178" s="311"/>
      <c r="J178" s="311"/>
      <c r="K178" s="311"/>
      <c r="L178" s="312"/>
      <c r="M178" s="304"/>
      <c r="N178" s="305"/>
      <c r="O178" s="305"/>
      <c r="P178" s="305"/>
      <c r="Q178" s="305"/>
      <c r="R178" s="306"/>
      <c r="S178" s="310" t="s">
        <v>373</v>
      </c>
      <c r="T178" s="311"/>
      <c r="U178" s="311"/>
      <c r="V178" s="311"/>
      <c r="W178" s="311"/>
      <c r="X178" s="318" t="s">
        <v>189</v>
      </c>
      <c r="Y178" s="318"/>
      <c r="Z178" s="318"/>
      <c r="AA178" s="318"/>
    </row>
    <row r="179" spans="1:27" ht="15" customHeight="1" x14ac:dyDescent="0.15">
      <c r="A179" s="322"/>
      <c r="B179" s="316"/>
      <c r="C179" s="317"/>
      <c r="D179" s="313"/>
      <c r="E179" s="314"/>
      <c r="F179" s="314"/>
      <c r="G179" s="315"/>
      <c r="H179" s="313"/>
      <c r="I179" s="314"/>
      <c r="J179" s="314"/>
      <c r="K179" s="314"/>
      <c r="L179" s="315"/>
      <c r="M179" s="307"/>
      <c r="N179" s="308"/>
      <c r="O179" s="308"/>
      <c r="P179" s="308"/>
      <c r="Q179" s="308"/>
      <c r="R179" s="309"/>
      <c r="S179" s="313"/>
      <c r="T179" s="314"/>
      <c r="U179" s="314"/>
      <c r="V179" s="314"/>
      <c r="W179" s="314"/>
      <c r="X179" s="318"/>
      <c r="Y179" s="318"/>
      <c r="Z179" s="318"/>
      <c r="AA179" s="318"/>
    </row>
    <row r="180" spans="1:27" ht="15" customHeight="1" x14ac:dyDescent="0.15">
      <c r="A180" s="321">
        <v>84</v>
      </c>
      <c r="B180" s="304"/>
      <c r="C180" s="306"/>
      <c r="D180" s="310"/>
      <c r="E180" s="311"/>
      <c r="F180" s="311"/>
      <c r="G180" s="312"/>
      <c r="H180" s="310" t="s">
        <v>373</v>
      </c>
      <c r="I180" s="311"/>
      <c r="J180" s="311"/>
      <c r="K180" s="311"/>
      <c r="L180" s="312"/>
      <c r="M180" s="304"/>
      <c r="N180" s="305"/>
      <c r="O180" s="305"/>
      <c r="P180" s="305"/>
      <c r="Q180" s="305"/>
      <c r="R180" s="306"/>
      <c r="S180" s="310" t="s">
        <v>373</v>
      </c>
      <c r="T180" s="311"/>
      <c r="U180" s="311"/>
      <c r="V180" s="311"/>
      <c r="W180" s="311"/>
      <c r="X180" s="318" t="s">
        <v>189</v>
      </c>
      <c r="Y180" s="318"/>
      <c r="Z180" s="318"/>
      <c r="AA180" s="318"/>
    </row>
    <row r="181" spans="1:27" ht="15" customHeight="1" x14ac:dyDescent="0.15">
      <c r="A181" s="322"/>
      <c r="B181" s="316"/>
      <c r="C181" s="317"/>
      <c r="D181" s="313"/>
      <c r="E181" s="314"/>
      <c r="F181" s="314"/>
      <c r="G181" s="315"/>
      <c r="H181" s="313"/>
      <c r="I181" s="314"/>
      <c r="J181" s="314"/>
      <c r="K181" s="314"/>
      <c r="L181" s="315"/>
      <c r="M181" s="307"/>
      <c r="N181" s="308"/>
      <c r="O181" s="308"/>
      <c r="P181" s="308"/>
      <c r="Q181" s="308"/>
      <c r="R181" s="309"/>
      <c r="S181" s="313"/>
      <c r="T181" s="314"/>
      <c r="U181" s="314"/>
      <c r="V181" s="314"/>
      <c r="W181" s="314"/>
      <c r="X181" s="318"/>
      <c r="Y181" s="318"/>
      <c r="Z181" s="318"/>
      <c r="AA181" s="318"/>
    </row>
    <row r="182" spans="1:27" ht="15" customHeight="1" x14ac:dyDescent="0.15">
      <c r="A182" s="321">
        <v>85</v>
      </c>
      <c r="B182" s="304"/>
      <c r="C182" s="306"/>
      <c r="D182" s="310"/>
      <c r="E182" s="311"/>
      <c r="F182" s="311"/>
      <c r="G182" s="312"/>
      <c r="H182" s="310" t="s">
        <v>373</v>
      </c>
      <c r="I182" s="311"/>
      <c r="J182" s="311"/>
      <c r="K182" s="311"/>
      <c r="L182" s="312"/>
      <c r="M182" s="304"/>
      <c r="N182" s="305"/>
      <c r="O182" s="305"/>
      <c r="P182" s="305"/>
      <c r="Q182" s="305"/>
      <c r="R182" s="306"/>
      <c r="S182" s="310" t="s">
        <v>373</v>
      </c>
      <c r="T182" s="311"/>
      <c r="U182" s="311"/>
      <c r="V182" s="311"/>
      <c r="W182" s="311"/>
      <c r="X182" s="318" t="s">
        <v>189</v>
      </c>
      <c r="Y182" s="318"/>
      <c r="Z182" s="318"/>
      <c r="AA182" s="318"/>
    </row>
    <row r="183" spans="1:27" ht="15" customHeight="1" x14ac:dyDescent="0.15">
      <c r="A183" s="322"/>
      <c r="B183" s="316"/>
      <c r="C183" s="317"/>
      <c r="D183" s="313"/>
      <c r="E183" s="314"/>
      <c r="F183" s="314"/>
      <c r="G183" s="315"/>
      <c r="H183" s="313"/>
      <c r="I183" s="314"/>
      <c r="J183" s="314"/>
      <c r="K183" s="314"/>
      <c r="L183" s="315"/>
      <c r="M183" s="307"/>
      <c r="N183" s="308"/>
      <c r="O183" s="308"/>
      <c r="P183" s="308"/>
      <c r="Q183" s="308"/>
      <c r="R183" s="309"/>
      <c r="S183" s="313"/>
      <c r="T183" s="314"/>
      <c r="U183" s="314"/>
      <c r="V183" s="314"/>
      <c r="W183" s="314"/>
      <c r="X183" s="318"/>
      <c r="Y183" s="318"/>
      <c r="Z183" s="318"/>
      <c r="AA183" s="318"/>
    </row>
    <row r="184" spans="1:27" ht="15" customHeight="1" x14ac:dyDescent="0.15">
      <c r="A184" s="321">
        <v>86</v>
      </c>
      <c r="B184" s="304"/>
      <c r="C184" s="306"/>
      <c r="D184" s="310"/>
      <c r="E184" s="311"/>
      <c r="F184" s="311"/>
      <c r="G184" s="312"/>
      <c r="H184" s="310" t="s">
        <v>373</v>
      </c>
      <c r="I184" s="311"/>
      <c r="J184" s="311"/>
      <c r="K184" s="311"/>
      <c r="L184" s="312"/>
      <c r="M184" s="304"/>
      <c r="N184" s="305"/>
      <c r="O184" s="305"/>
      <c r="P184" s="305"/>
      <c r="Q184" s="305"/>
      <c r="R184" s="306"/>
      <c r="S184" s="310" t="s">
        <v>373</v>
      </c>
      <c r="T184" s="311"/>
      <c r="U184" s="311"/>
      <c r="V184" s="311"/>
      <c r="W184" s="311"/>
      <c r="X184" s="318" t="s">
        <v>189</v>
      </c>
      <c r="Y184" s="318"/>
      <c r="Z184" s="318"/>
      <c r="AA184" s="318"/>
    </row>
    <row r="185" spans="1:27" ht="15" customHeight="1" x14ac:dyDescent="0.15">
      <c r="A185" s="322"/>
      <c r="B185" s="316"/>
      <c r="C185" s="317"/>
      <c r="D185" s="313"/>
      <c r="E185" s="314"/>
      <c r="F185" s="314"/>
      <c r="G185" s="315"/>
      <c r="H185" s="313"/>
      <c r="I185" s="314"/>
      <c r="J185" s="314"/>
      <c r="K185" s="314"/>
      <c r="L185" s="315"/>
      <c r="M185" s="307"/>
      <c r="N185" s="308"/>
      <c r="O185" s="308"/>
      <c r="P185" s="308"/>
      <c r="Q185" s="308"/>
      <c r="R185" s="309"/>
      <c r="S185" s="313"/>
      <c r="T185" s="314"/>
      <c r="U185" s="314"/>
      <c r="V185" s="314"/>
      <c r="W185" s="314"/>
      <c r="X185" s="318"/>
      <c r="Y185" s="318"/>
      <c r="Z185" s="318"/>
      <c r="AA185" s="318"/>
    </row>
    <row r="186" spans="1:27" ht="15" customHeight="1" x14ac:dyDescent="0.15">
      <c r="A186" s="321">
        <v>87</v>
      </c>
      <c r="B186" s="304"/>
      <c r="C186" s="306"/>
      <c r="D186" s="310"/>
      <c r="E186" s="311"/>
      <c r="F186" s="311"/>
      <c r="G186" s="312"/>
      <c r="H186" s="310" t="s">
        <v>373</v>
      </c>
      <c r="I186" s="311"/>
      <c r="J186" s="311"/>
      <c r="K186" s="311"/>
      <c r="L186" s="312"/>
      <c r="M186" s="304"/>
      <c r="N186" s="305"/>
      <c r="O186" s="305"/>
      <c r="P186" s="305"/>
      <c r="Q186" s="305"/>
      <c r="R186" s="306"/>
      <c r="S186" s="310" t="s">
        <v>373</v>
      </c>
      <c r="T186" s="311"/>
      <c r="U186" s="311"/>
      <c r="V186" s="311"/>
      <c r="W186" s="311"/>
      <c r="X186" s="318" t="s">
        <v>189</v>
      </c>
      <c r="Y186" s="318"/>
      <c r="Z186" s="318"/>
      <c r="AA186" s="318"/>
    </row>
    <row r="187" spans="1:27" ht="15" customHeight="1" x14ac:dyDescent="0.15">
      <c r="A187" s="322"/>
      <c r="B187" s="316"/>
      <c r="C187" s="317"/>
      <c r="D187" s="313"/>
      <c r="E187" s="314"/>
      <c r="F187" s="314"/>
      <c r="G187" s="315"/>
      <c r="H187" s="313"/>
      <c r="I187" s="314"/>
      <c r="J187" s="314"/>
      <c r="K187" s="314"/>
      <c r="L187" s="315"/>
      <c r="M187" s="307"/>
      <c r="N187" s="308"/>
      <c r="O187" s="308"/>
      <c r="P187" s="308"/>
      <c r="Q187" s="308"/>
      <c r="R187" s="309"/>
      <c r="S187" s="313"/>
      <c r="T187" s="314"/>
      <c r="U187" s="314"/>
      <c r="V187" s="314"/>
      <c r="W187" s="314"/>
      <c r="X187" s="318"/>
      <c r="Y187" s="318"/>
      <c r="Z187" s="318"/>
      <c r="AA187" s="318"/>
    </row>
    <row r="188" spans="1:27" ht="15" customHeight="1" x14ac:dyDescent="0.15">
      <c r="A188" s="321">
        <v>88</v>
      </c>
      <c r="B188" s="304"/>
      <c r="C188" s="306"/>
      <c r="D188" s="310"/>
      <c r="E188" s="311"/>
      <c r="F188" s="311"/>
      <c r="G188" s="312"/>
      <c r="H188" s="310" t="s">
        <v>373</v>
      </c>
      <c r="I188" s="311"/>
      <c r="J188" s="311"/>
      <c r="K188" s="311"/>
      <c r="L188" s="312"/>
      <c r="M188" s="304"/>
      <c r="N188" s="305"/>
      <c r="O188" s="305"/>
      <c r="P188" s="305"/>
      <c r="Q188" s="305"/>
      <c r="R188" s="306"/>
      <c r="S188" s="310" t="s">
        <v>373</v>
      </c>
      <c r="T188" s="311"/>
      <c r="U188" s="311"/>
      <c r="V188" s="311"/>
      <c r="W188" s="311"/>
      <c r="X188" s="318" t="s">
        <v>189</v>
      </c>
      <c r="Y188" s="318"/>
      <c r="Z188" s="318"/>
      <c r="AA188" s="318"/>
    </row>
    <row r="189" spans="1:27" ht="15" customHeight="1" x14ac:dyDescent="0.15">
      <c r="A189" s="322"/>
      <c r="B189" s="316"/>
      <c r="C189" s="317"/>
      <c r="D189" s="313"/>
      <c r="E189" s="314"/>
      <c r="F189" s="314"/>
      <c r="G189" s="315"/>
      <c r="H189" s="313"/>
      <c r="I189" s="314"/>
      <c r="J189" s="314"/>
      <c r="K189" s="314"/>
      <c r="L189" s="315"/>
      <c r="M189" s="307"/>
      <c r="N189" s="308"/>
      <c r="O189" s="308"/>
      <c r="P189" s="308"/>
      <c r="Q189" s="308"/>
      <c r="R189" s="309"/>
      <c r="S189" s="313"/>
      <c r="T189" s="314"/>
      <c r="U189" s="314"/>
      <c r="V189" s="314"/>
      <c r="W189" s="314"/>
      <c r="X189" s="318"/>
      <c r="Y189" s="318"/>
      <c r="Z189" s="318"/>
      <c r="AA189" s="318"/>
    </row>
    <row r="190" spans="1:27" ht="15" customHeight="1" x14ac:dyDescent="0.15">
      <c r="A190" s="321">
        <v>89</v>
      </c>
      <c r="B190" s="304"/>
      <c r="C190" s="306"/>
      <c r="D190" s="310"/>
      <c r="E190" s="311"/>
      <c r="F190" s="311"/>
      <c r="G190" s="312"/>
      <c r="H190" s="310" t="s">
        <v>373</v>
      </c>
      <c r="I190" s="311"/>
      <c r="J190" s="311"/>
      <c r="K190" s="311"/>
      <c r="L190" s="312"/>
      <c r="M190" s="304"/>
      <c r="N190" s="305"/>
      <c r="O190" s="305"/>
      <c r="P190" s="305"/>
      <c r="Q190" s="305"/>
      <c r="R190" s="306"/>
      <c r="S190" s="310" t="s">
        <v>373</v>
      </c>
      <c r="T190" s="311"/>
      <c r="U190" s="311"/>
      <c r="V190" s="311"/>
      <c r="W190" s="311"/>
      <c r="X190" s="318" t="s">
        <v>189</v>
      </c>
      <c r="Y190" s="318"/>
      <c r="Z190" s="318"/>
      <c r="AA190" s="318"/>
    </row>
    <row r="191" spans="1:27" ht="15" customHeight="1" x14ac:dyDescent="0.15">
      <c r="A191" s="322"/>
      <c r="B191" s="316"/>
      <c r="C191" s="317"/>
      <c r="D191" s="313"/>
      <c r="E191" s="314"/>
      <c r="F191" s="314"/>
      <c r="G191" s="315"/>
      <c r="H191" s="313"/>
      <c r="I191" s="314"/>
      <c r="J191" s="314"/>
      <c r="K191" s="314"/>
      <c r="L191" s="315"/>
      <c r="M191" s="307"/>
      <c r="N191" s="308"/>
      <c r="O191" s="308"/>
      <c r="P191" s="308"/>
      <c r="Q191" s="308"/>
      <c r="R191" s="309"/>
      <c r="S191" s="313"/>
      <c r="T191" s="314"/>
      <c r="U191" s="314"/>
      <c r="V191" s="314"/>
      <c r="W191" s="314"/>
      <c r="X191" s="318"/>
      <c r="Y191" s="318"/>
      <c r="Z191" s="318"/>
      <c r="AA191" s="318"/>
    </row>
    <row r="192" spans="1:27" ht="15" customHeight="1" x14ac:dyDescent="0.15">
      <c r="A192" s="321">
        <v>90</v>
      </c>
      <c r="B192" s="304"/>
      <c r="C192" s="306"/>
      <c r="D192" s="310"/>
      <c r="E192" s="311"/>
      <c r="F192" s="311"/>
      <c r="G192" s="312"/>
      <c r="H192" s="310" t="s">
        <v>373</v>
      </c>
      <c r="I192" s="311"/>
      <c r="J192" s="311"/>
      <c r="K192" s="311"/>
      <c r="L192" s="312"/>
      <c r="M192" s="304"/>
      <c r="N192" s="305"/>
      <c r="O192" s="305"/>
      <c r="P192" s="305"/>
      <c r="Q192" s="305"/>
      <c r="R192" s="306"/>
      <c r="S192" s="310" t="s">
        <v>373</v>
      </c>
      <c r="T192" s="311"/>
      <c r="U192" s="311"/>
      <c r="V192" s="311"/>
      <c r="W192" s="311"/>
      <c r="X192" s="318" t="s">
        <v>189</v>
      </c>
      <c r="Y192" s="318"/>
      <c r="Z192" s="318"/>
      <c r="AA192" s="318"/>
    </row>
    <row r="193" spans="1:27" ht="15" customHeight="1" x14ac:dyDescent="0.15">
      <c r="A193" s="322"/>
      <c r="B193" s="316"/>
      <c r="C193" s="317"/>
      <c r="D193" s="313"/>
      <c r="E193" s="314"/>
      <c r="F193" s="314"/>
      <c r="G193" s="315"/>
      <c r="H193" s="313"/>
      <c r="I193" s="314"/>
      <c r="J193" s="314"/>
      <c r="K193" s="314"/>
      <c r="L193" s="315"/>
      <c r="M193" s="307"/>
      <c r="N193" s="308"/>
      <c r="O193" s="308"/>
      <c r="P193" s="308"/>
      <c r="Q193" s="308"/>
      <c r="R193" s="309"/>
      <c r="S193" s="313"/>
      <c r="T193" s="314"/>
      <c r="U193" s="314"/>
      <c r="V193" s="314"/>
      <c r="W193" s="314"/>
      <c r="X193" s="318"/>
      <c r="Y193" s="318"/>
      <c r="Z193" s="318"/>
      <c r="AA193" s="318"/>
    </row>
    <row r="194" spans="1:27" ht="15" customHeight="1" x14ac:dyDescent="0.15">
      <c r="A194" s="321">
        <v>91</v>
      </c>
      <c r="B194" s="304"/>
      <c r="C194" s="306"/>
      <c r="D194" s="310"/>
      <c r="E194" s="311"/>
      <c r="F194" s="311"/>
      <c r="G194" s="312"/>
      <c r="H194" s="310" t="s">
        <v>373</v>
      </c>
      <c r="I194" s="311"/>
      <c r="J194" s="311"/>
      <c r="K194" s="311"/>
      <c r="L194" s="312"/>
      <c r="M194" s="304"/>
      <c r="N194" s="305"/>
      <c r="O194" s="305"/>
      <c r="P194" s="305"/>
      <c r="Q194" s="305"/>
      <c r="R194" s="306"/>
      <c r="S194" s="310" t="s">
        <v>373</v>
      </c>
      <c r="T194" s="311"/>
      <c r="U194" s="311"/>
      <c r="V194" s="311"/>
      <c r="W194" s="311"/>
      <c r="X194" s="318" t="s">
        <v>189</v>
      </c>
      <c r="Y194" s="318"/>
      <c r="Z194" s="318"/>
      <c r="AA194" s="318"/>
    </row>
    <row r="195" spans="1:27" ht="15" customHeight="1" x14ac:dyDescent="0.15">
      <c r="A195" s="322"/>
      <c r="B195" s="316"/>
      <c r="C195" s="317"/>
      <c r="D195" s="313"/>
      <c r="E195" s="314"/>
      <c r="F195" s="314"/>
      <c r="G195" s="315"/>
      <c r="H195" s="313"/>
      <c r="I195" s="314"/>
      <c r="J195" s="314"/>
      <c r="K195" s="314"/>
      <c r="L195" s="315"/>
      <c r="M195" s="307"/>
      <c r="N195" s="308"/>
      <c r="O195" s="308"/>
      <c r="P195" s="308"/>
      <c r="Q195" s="308"/>
      <c r="R195" s="309"/>
      <c r="S195" s="313"/>
      <c r="T195" s="314"/>
      <c r="U195" s="314"/>
      <c r="V195" s="314"/>
      <c r="W195" s="314"/>
      <c r="X195" s="318"/>
      <c r="Y195" s="318"/>
      <c r="Z195" s="318"/>
      <c r="AA195" s="318"/>
    </row>
    <row r="196" spans="1:27" ht="15" customHeight="1" x14ac:dyDescent="0.15">
      <c r="A196" s="321">
        <v>92</v>
      </c>
      <c r="B196" s="304"/>
      <c r="C196" s="306"/>
      <c r="D196" s="310"/>
      <c r="E196" s="311"/>
      <c r="F196" s="311"/>
      <c r="G196" s="312"/>
      <c r="H196" s="310" t="s">
        <v>373</v>
      </c>
      <c r="I196" s="311"/>
      <c r="J196" s="311"/>
      <c r="K196" s="311"/>
      <c r="L196" s="312"/>
      <c r="M196" s="304"/>
      <c r="N196" s="305"/>
      <c r="O196" s="305"/>
      <c r="P196" s="305"/>
      <c r="Q196" s="305"/>
      <c r="R196" s="306"/>
      <c r="S196" s="310" t="s">
        <v>373</v>
      </c>
      <c r="T196" s="311"/>
      <c r="U196" s="311"/>
      <c r="V196" s="311"/>
      <c r="W196" s="311"/>
      <c r="X196" s="318" t="s">
        <v>189</v>
      </c>
      <c r="Y196" s="318"/>
      <c r="Z196" s="318"/>
      <c r="AA196" s="318"/>
    </row>
    <row r="197" spans="1:27" ht="15" customHeight="1" x14ac:dyDescent="0.15">
      <c r="A197" s="322"/>
      <c r="B197" s="316"/>
      <c r="C197" s="317"/>
      <c r="D197" s="313"/>
      <c r="E197" s="314"/>
      <c r="F197" s="314"/>
      <c r="G197" s="315"/>
      <c r="H197" s="313"/>
      <c r="I197" s="314"/>
      <c r="J197" s="314"/>
      <c r="K197" s="314"/>
      <c r="L197" s="315"/>
      <c r="M197" s="307"/>
      <c r="N197" s="308"/>
      <c r="O197" s="308"/>
      <c r="P197" s="308"/>
      <c r="Q197" s="308"/>
      <c r="R197" s="309"/>
      <c r="S197" s="313"/>
      <c r="T197" s="314"/>
      <c r="U197" s="314"/>
      <c r="V197" s="314"/>
      <c r="W197" s="314"/>
      <c r="X197" s="318"/>
      <c r="Y197" s="318"/>
      <c r="Z197" s="318"/>
      <c r="AA197" s="318"/>
    </row>
    <row r="198" spans="1:27" ht="15" customHeight="1" x14ac:dyDescent="0.15">
      <c r="A198" s="321">
        <v>93</v>
      </c>
      <c r="B198" s="304"/>
      <c r="C198" s="306"/>
      <c r="D198" s="310"/>
      <c r="E198" s="311"/>
      <c r="F198" s="311"/>
      <c r="G198" s="312"/>
      <c r="H198" s="310" t="s">
        <v>373</v>
      </c>
      <c r="I198" s="311"/>
      <c r="J198" s="311"/>
      <c r="K198" s="311"/>
      <c r="L198" s="312"/>
      <c r="M198" s="304"/>
      <c r="N198" s="305"/>
      <c r="O198" s="305"/>
      <c r="P198" s="305"/>
      <c r="Q198" s="305"/>
      <c r="R198" s="306"/>
      <c r="S198" s="310" t="s">
        <v>373</v>
      </c>
      <c r="T198" s="311"/>
      <c r="U198" s="311"/>
      <c r="V198" s="311"/>
      <c r="W198" s="311"/>
      <c r="X198" s="318" t="s">
        <v>189</v>
      </c>
      <c r="Y198" s="318"/>
      <c r="Z198" s="318"/>
      <c r="AA198" s="318"/>
    </row>
    <row r="199" spans="1:27" ht="15" customHeight="1" x14ac:dyDescent="0.15">
      <c r="A199" s="322"/>
      <c r="B199" s="316"/>
      <c r="C199" s="317"/>
      <c r="D199" s="313"/>
      <c r="E199" s="314"/>
      <c r="F199" s="314"/>
      <c r="G199" s="315"/>
      <c r="H199" s="313"/>
      <c r="I199" s="314"/>
      <c r="J199" s="314"/>
      <c r="K199" s="314"/>
      <c r="L199" s="315"/>
      <c r="M199" s="307"/>
      <c r="N199" s="308"/>
      <c r="O199" s="308"/>
      <c r="P199" s="308"/>
      <c r="Q199" s="308"/>
      <c r="R199" s="309"/>
      <c r="S199" s="313"/>
      <c r="T199" s="314"/>
      <c r="U199" s="314"/>
      <c r="V199" s="314"/>
      <c r="W199" s="314"/>
      <c r="X199" s="318"/>
      <c r="Y199" s="318"/>
      <c r="Z199" s="318"/>
      <c r="AA199" s="318"/>
    </row>
    <row r="200" spans="1:27" ht="15" customHeight="1" x14ac:dyDescent="0.15">
      <c r="A200" s="321">
        <v>94</v>
      </c>
      <c r="B200" s="304"/>
      <c r="C200" s="306"/>
      <c r="D200" s="310"/>
      <c r="E200" s="311"/>
      <c r="F200" s="311"/>
      <c r="G200" s="312"/>
      <c r="H200" s="310" t="s">
        <v>373</v>
      </c>
      <c r="I200" s="311"/>
      <c r="J200" s="311"/>
      <c r="K200" s="311"/>
      <c r="L200" s="312"/>
      <c r="M200" s="304"/>
      <c r="N200" s="305"/>
      <c r="O200" s="305"/>
      <c r="P200" s="305"/>
      <c r="Q200" s="305"/>
      <c r="R200" s="306"/>
      <c r="S200" s="310" t="s">
        <v>373</v>
      </c>
      <c r="T200" s="311"/>
      <c r="U200" s="311"/>
      <c r="V200" s="311"/>
      <c r="W200" s="311"/>
      <c r="X200" s="318" t="s">
        <v>189</v>
      </c>
      <c r="Y200" s="318"/>
      <c r="Z200" s="318"/>
      <c r="AA200" s="318"/>
    </row>
    <row r="201" spans="1:27" ht="15" customHeight="1" x14ac:dyDescent="0.15">
      <c r="A201" s="322"/>
      <c r="B201" s="316"/>
      <c r="C201" s="317"/>
      <c r="D201" s="313"/>
      <c r="E201" s="314"/>
      <c r="F201" s="314"/>
      <c r="G201" s="315"/>
      <c r="H201" s="313"/>
      <c r="I201" s="314"/>
      <c r="J201" s="314"/>
      <c r="K201" s="314"/>
      <c r="L201" s="315"/>
      <c r="M201" s="307"/>
      <c r="N201" s="308"/>
      <c r="O201" s="308"/>
      <c r="P201" s="308"/>
      <c r="Q201" s="308"/>
      <c r="R201" s="309"/>
      <c r="S201" s="313"/>
      <c r="T201" s="314"/>
      <c r="U201" s="314"/>
      <c r="V201" s="314"/>
      <c r="W201" s="314"/>
      <c r="X201" s="318"/>
      <c r="Y201" s="318"/>
      <c r="Z201" s="318"/>
      <c r="AA201" s="318"/>
    </row>
    <row r="202" spans="1:27" ht="15" customHeight="1" x14ac:dyDescent="0.15">
      <c r="A202" s="321">
        <v>95</v>
      </c>
      <c r="B202" s="304"/>
      <c r="C202" s="306"/>
      <c r="D202" s="310"/>
      <c r="E202" s="311"/>
      <c r="F202" s="311"/>
      <c r="G202" s="312"/>
      <c r="H202" s="310" t="s">
        <v>373</v>
      </c>
      <c r="I202" s="311"/>
      <c r="J202" s="311"/>
      <c r="K202" s="311"/>
      <c r="L202" s="312"/>
      <c r="M202" s="304"/>
      <c r="N202" s="305"/>
      <c r="O202" s="305"/>
      <c r="P202" s="305"/>
      <c r="Q202" s="305"/>
      <c r="R202" s="306"/>
      <c r="S202" s="310" t="s">
        <v>373</v>
      </c>
      <c r="T202" s="311"/>
      <c r="U202" s="311"/>
      <c r="V202" s="311"/>
      <c r="W202" s="311"/>
      <c r="X202" s="318" t="s">
        <v>189</v>
      </c>
      <c r="Y202" s="318"/>
      <c r="Z202" s="318"/>
      <c r="AA202" s="318"/>
    </row>
    <row r="203" spans="1:27" ht="15" customHeight="1" x14ac:dyDescent="0.15">
      <c r="A203" s="322"/>
      <c r="B203" s="316"/>
      <c r="C203" s="317"/>
      <c r="D203" s="313"/>
      <c r="E203" s="314"/>
      <c r="F203" s="314"/>
      <c r="G203" s="315"/>
      <c r="H203" s="313"/>
      <c r="I203" s="314"/>
      <c r="J203" s="314"/>
      <c r="K203" s="314"/>
      <c r="L203" s="315"/>
      <c r="M203" s="307"/>
      <c r="N203" s="308"/>
      <c r="O203" s="308"/>
      <c r="P203" s="308"/>
      <c r="Q203" s="308"/>
      <c r="R203" s="309"/>
      <c r="S203" s="313"/>
      <c r="T203" s="314"/>
      <c r="U203" s="314"/>
      <c r="V203" s="314"/>
      <c r="W203" s="314"/>
      <c r="X203" s="318"/>
      <c r="Y203" s="318"/>
      <c r="Z203" s="318"/>
      <c r="AA203" s="318"/>
    </row>
    <row r="204" spans="1:27" ht="15" customHeight="1" x14ac:dyDescent="0.15">
      <c r="A204" s="321">
        <v>96</v>
      </c>
      <c r="B204" s="304"/>
      <c r="C204" s="306"/>
      <c r="D204" s="310"/>
      <c r="E204" s="311"/>
      <c r="F204" s="311"/>
      <c r="G204" s="312"/>
      <c r="H204" s="310" t="s">
        <v>373</v>
      </c>
      <c r="I204" s="311"/>
      <c r="J204" s="311"/>
      <c r="K204" s="311"/>
      <c r="L204" s="312"/>
      <c r="M204" s="304"/>
      <c r="N204" s="305"/>
      <c r="O204" s="305"/>
      <c r="P204" s="305"/>
      <c r="Q204" s="305"/>
      <c r="R204" s="306"/>
      <c r="S204" s="310" t="s">
        <v>373</v>
      </c>
      <c r="T204" s="311"/>
      <c r="U204" s="311"/>
      <c r="V204" s="311"/>
      <c r="W204" s="311"/>
      <c r="X204" s="318" t="s">
        <v>189</v>
      </c>
      <c r="Y204" s="318"/>
      <c r="Z204" s="318"/>
      <c r="AA204" s="318"/>
    </row>
    <row r="205" spans="1:27" ht="15" customHeight="1" x14ac:dyDescent="0.15">
      <c r="A205" s="322"/>
      <c r="B205" s="316"/>
      <c r="C205" s="317"/>
      <c r="D205" s="313"/>
      <c r="E205" s="314"/>
      <c r="F205" s="314"/>
      <c r="G205" s="315"/>
      <c r="H205" s="313"/>
      <c r="I205" s="314"/>
      <c r="J205" s="314"/>
      <c r="K205" s="314"/>
      <c r="L205" s="315"/>
      <c r="M205" s="307"/>
      <c r="N205" s="308"/>
      <c r="O205" s="308"/>
      <c r="P205" s="308"/>
      <c r="Q205" s="308"/>
      <c r="R205" s="309"/>
      <c r="S205" s="313"/>
      <c r="T205" s="314"/>
      <c r="U205" s="314"/>
      <c r="V205" s="314"/>
      <c r="W205" s="314"/>
      <c r="X205" s="318"/>
      <c r="Y205" s="318"/>
      <c r="Z205" s="318"/>
      <c r="AA205" s="318"/>
    </row>
    <row r="206" spans="1:27" ht="15" customHeight="1" x14ac:dyDescent="0.15">
      <c r="A206" s="321">
        <v>97</v>
      </c>
      <c r="B206" s="304"/>
      <c r="C206" s="306"/>
      <c r="D206" s="310"/>
      <c r="E206" s="311"/>
      <c r="F206" s="311"/>
      <c r="G206" s="312"/>
      <c r="H206" s="310" t="s">
        <v>373</v>
      </c>
      <c r="I206" s="311"/>
      <c r="J206" s="311"/>
      <c r="K206" s="311"/>
      <c r="L206" s="312"/>
      <c r="M206" s="304"/>
      <c r="N206" s="305"/>
      <c r="O206" s="305"/>
      <c r="P206" s="305"/>
      <c r="Q206" s="305"/>
      <c r="R206" s="306"/>
      <c r="S206" s="310" t="s">
        <v>373</v>
      </c>
      <c r="T206" s="311"/>
      <c r="U206" s="311"/>
      <c r="V206" s="311"/>
      <c r="W206" s="311"/>
      <c r="X206" s="318" t="s">
        <v>189</v>
      </c>
      <c r="Y206" s="318"/>
      <c r="Z206" s="318"/>
      <c r="AA206" s="318"/>
    </row>
    <row r="207" spans="1:27" ht="15" customHeight="1" x14ac:dyDescent="0.15">
      <c r="A207" s="322"/>
      <c r="B207" s="316"/>
      <c r="C207" s="317"/>
      <c r="D207" s="313"/>
      <c r="E207" s="314"/>
      <c r="F207" s="314"/>
      <c r="G207" s="315"/>
      <c r="H207" s="313"/>
      <c r="I207" s="314"/>
      <c r="J207" s="314"/>
      <c r="K207" s="314"/>
      <c r="L207" s="315"/>
      <c r="M207" s="307"/>
      <c r="N207" s="308"/>
      <c r="O207" s="308"/>
      <c r="P207" s="308"/>
      <c r="Q207" s="308"/>
      <c r="R207" s="309"/>
      <c r="S207" s="313"/>
      <c r="T207" s="314"/>
      <c r="U207" s="314"/>
      <c r="V207" s="314"/>
      <c r="W207" s="314"/>
      <c r="X207" s="318"/>
      <c r="Y207" s="318"/>
      <c r="Z207" s="318"/>
      <c r="AA207" s="318"/>
    </row>
    <row r="208" spans="1:27" ht="15" customHeight="1" x14ac:dyDescent="0.15">
      <c r="A208" s="321">
        <v>98</v>
      </c>
      <c r="B208" s="304"/>
      <c r="C208" s="306"/>
      <c r="D208" s="310"/>
      <c r="E208" s="311"/>
      <c r="F208" s="311"/>
      <c r="G208" s="312"/>
      <c r="H208" s="310" t="s">
        <v>373</v>
      </c>
      <c r="I208" s="311"/>
      <c r="J208" s="311"/>
      <c r="K208" s="311"/>
      <c r="L208" s="312"/>
      <c r="M208" s="304"/>
      <c r="N208" s="305"/>
      <c r="O208" s="305"/>
      <c r="P208" s="305"/>
      <c r="Q208" s="305"/>
      <c r="R208" s="306"/>
      <c r="S208" s="310" t="s">
        <v>373</v>
      </c>
      <c r="T208" s="311"/>
      <c r="U208" s="311"/>
      <c r="V208" s="311"/>
      <c r="W208" s="311"/>
      <c r="X208" s="318" t="s">
        <v>189</v>
      </c>
      <c r="Y208" s="318"/>
      <c r="Z208" s="318"/>
      <c r="AA208" s="318"/>
    </row>
    <row r="209" spans="1:27" ht="15" customHeight="1" x14ac:dyDescent="0.15">
      <c r="A209" s="322"/>
      <c r="B209" s="316"/>
      <c r="C209" s="317"/>
      <c r="D209" s="313"/>
      <c r="E209" s="314"/>
      <c r="F209" s="314"/>
      <c r="G209" s="315"/>
      <c r="H209" s="313"/>
      <c r="I209" s="314"/>
      <c r="J209" s="314"/>
      <c r="K209" s="314"/>
      <c r="L209" s="315"/>
      <c r="M209" s="307"/>
      <c r="N209" s="308"/>
      <c r="O209" s="308"/>
      <c r="P209" s="308"/>
      <c r="Q209" s="308"/>
      <c r="R209" s="309"/>
      <c r="S209" s="313"/>
      <c r="T209" s="314"/>
      <c r="U209" s="314"/>
      <c r="V209" s="314"/>
      <c r="W209" s="314"/>
      <c r="X209" s="318"/>
      <c r="Y209" s="318"/>
      <c r="Z209" s="318"/>
      <c r="AA209" s="318"/>
    </row>
    <row r="210" spans="1:27" ht="15" customHeight="1" x14ac:dyDescent="0.15">
      <c r="A210" s="321">
        <v>99</v>
      </c>
      <c r="B210" s="304"/>
      <c r="C210" s="306"/>
      <c r="D210" s="310"/>
      <c r="E210" s="311"/>
      <c r="F210" s="311"/>
      <c r="G210" s="312"/>
      <c r="H210" s="310" t="s">
        <v>373</v>
      </c>
      <c r="I210" s="311"/>
      <c r="J210" s="311"/>
      <c r="K210" s="311"/>
      <c r="L210" s="312"/>
      <c r="M210" s="304"/>
      <c r="N210" s="305"/>
      <c r="O210" s="305"/>
      <c r="P210" s="305"/>
      <c r="Q210" s="305"/>
      <c r="R210" s="306"/>
      <c r="S210" s="310" t="s">
        <v>373</v>
      </c>
      <c r="T210" s="311"/>
      <c r="U210" s="311"/>
      <c r="V210" s="311"/>
      <c r="W210" s="311"/>
      <c r="X210" s="318" t="s">
        <v>189</v>
      </c>
      <c r="Y210" s="318"/>
      <c r="Z210" s="318"/>
      <c r="AA210" s="318"/>
    </row>
    <row r="211" spans="1:27" ht="15" customHeight="1" x14ac:dyDescent="0.15">
      <c r="A211" s="322"/>
      <c r="B211" s="316"/>
      <c r="C211" s="317"/>
      <c r="D211" s="313"/>
      <c r="E211" s="314"/>
      <c r="F211" s="314"/>
      <c r="G211" s="315"/>
      <c r="H211" s="313"/>
      <c r="I211" s="314"/>
      <c r="J211" s="314"/>
      <c r="K211" s="314"/>
      <c r="L211" s="315"/>
      <c r="M211" s="307"/>
      <c r="N211" s="308"/>
      <c r="O211" s="308"/>
      <c r="P211" s="308"/>
      <c r="Q211" s="308"/>
      <c r="R211" s="309"/>
      <c r="S211" s="313"/>
      <c r="T211" s="314"/>
      <c r="U211" s="314"/>
      <c r="V211" s="314"/>
      <c r="W211" s="314"/>
      <c r="X211" s="318"/>
      <c r="Y211" s="318"/>
      <c r="Z211" s="318"/>
      <c r="AA211" s="318"/>
    </row>
    <row r="212" spans="1:27" ht="15" customHeight="1" x14ac:dyDescent="0.15">
      <c r="A212" s="319">
        <v>100</v>
      </c>
      <c r="B212" s="304"/>
      <c r="C212" s="306"/>
      <c r="D212" s="310"/>
      <c r="E212" s="311"/>
      <c r="F212" s="311"/>
      <c r="G212" s="312"/>
      <c r="H212" s="310" t="s">
        <v>373</v>
      </c>
      <c r="I212" s="311"/>
      <c r="J212" s="311"/>
      <c r="K212" s="311"/>
      <c r="L212" s="312"/>
      <c r="M212" s="304"/>
      <c r="N212" s="305"/>
      <c r="O212" s="305"/>
      <c r="P212" s="305"/>
      <c r="Q212" s="305"/>
      <c r="R212" s="306"/>
      <c r="S212" s="310" t="s">
        <v>373</v>
      </c>
      <c r="T212" s="311"/>
      <c r="U212" s="311"/>
      <c r="V212" s="311"/>
      <c r="W212" s="311"/>
      <c r="X212" s="318" t="s">
        <v>189</v>
      </c>
      <c r="Y212" s="318"/>
      <c r="Z212" s="318"/>
      <c r="AA212" s="318"/>
    </row>
    <row r="213" spans="1:27" ht="15" customHeight="1" x14ac:dyDescent="0.15">
      <c r="A213" s="320"/>
      <c r="B213" s="316"/>
      <c r="C213" s="317"/>
      <c r="D213" s="313"/>
      <c r="E213" s="314"/>
      <c r="F213" s="314"/>
      <c r="G213" s="315"/>
      <c r="H213" s="313"/>
      <c r="I213" s="314"/>
      <c r="J213" s="314"/>
      <c r="K213" s="314"/>
      <c r="L213" s="315"/>
      <c r="M213" s="307"/>
      <c r="N213" s="308"/>
      <c r="O213" s="308"/>
      <c r="P213" s="308"/>
      <c r="Q213" s="308"/>
      <c r="R213" s="309"/>
      <c r="S213" s="313"/>
      <c r="T213" s="314"/>
      <c r="U213" s="314"/>
      <c r="V213" s="314"/>
      <c r="W213" s="314"/>
      <c r="X213" s="318"/>
      <c r="Y213" s="318"/>
      <c r="Z213" s="318"/>
      <c r="AA213" s="318"/>
    </row>
    <row r="214" spans="1:27" ht="15" customHeight="1" x14ac:dyDescent="0.15">
      <c r="A214" s="319">
        <v>101</v>
      </c>
      <c r="B214" s="304"/>
      <c r="C214" s="306"/>
      <c r="D214" s="310"/>
      <c r="E214" s="311"/>
      <c r="F214" s="311"/>
      <c r="G214" s="312"/>
      <c r="H214" s="310" t="s">
        <v>373</v>
      </c>
      <c r="I214" s="311"/>
      <c r="J214" s="311"/>
      <c r="K214" s="311"/>
      <c r="L214" s="312"/>
      <c r="M214" s="304"/>
      <c r="N214" s="305"/>
      <c r="O214" s="305"/>
      <c r="P214" s="305"/>
      <c r="Q214" s="305"/>
      <c r="R214" s="306"/>
      <c r="S214" s="310" t="s">
        <v>373</v>
      </c>
      <c r="T214" s="311"/>
      <c r="U214" s="311"/>
      <c r="V214" s="311"/>
      <c r="W214" s="311"/>
      <c r="X214" s="318" t="s">
        <v>189</v>
      </c>
      <c r="Y214" s="318"/>
      <c r="Z214" s="318"/>
      <c r="AA214" s="318"/>
    </row>
    <row r="215" spans="1:27" ht="15" customHeight="1" x14ac:dyDescent="0.15">
      <c r="A215" s="320"/>
      <c r="B215" s="316"/>
      <c r="C215" s="317"/>
      <c r="D215" s="313"/>
      <c r="E215" s="314"/>
      <c r="F215" s="314"/>
      <c r="G215" s="315"/>
      <c r="H215" s="313"/>
      <c r="I215" s="314"/>
      <c r="J215" s="314"/>
      <c r="K215" s="314"/>
      <c r="L215" s="315"/>
      <c r="M215" s="307"/>
      <c r="N215" s="308"/>
      <c r="O215" s="308"/>
      <c r="P215" s="308"/>
      <c r="Q215" s="308"/>
      <c r="R215" s="309"/>
      <c r="S215" s="313"/>
      <c r="T215" s="314"/>
      <c r="U215" s="314"/>
      <c r="V215" s="314"/>
      <c r="W215" s="314"/>
      <c r="X215" s="318"/>
      <c r="Y215" s="318"/>
      <c r="Z215" s="318"/>
      <c r="AA215" s="318"/>
    </row>
    <row r="216" spans="1:27" ht="15" customHeight="1" x14ac:dyDescent="0.15">
      <c r="A216" s="319">
        <v>102</v>
      </c>
      <c r="B216" s="304"/>
      <c r="C216" s="306"/>
      <c r="D216" s="310"/>
      <c r="E216" s="311"/>
      <c r="F216" s="311"/>
      <c r="G216" s="312"/>
      <c r="H216" s="310" t="s">
        <v>373</v>
      </c>
      <c r="I216" s="311"/>
      <c r="J216" s="311"/>
      <c r="K216" s="311"/>
      <c r="L216" s="312"/>
      <c r="M216" s="304"/>
      <c r="N216" s="305"/>
      <c r="O216" s="305"/>
      <c r="P216" s="305"/>
      <c r="Q216" s="305"/>
      <c r="R216" s="306"/>
      <c r="S216" s="310" t="s">
        <v>373</v>
      </c>
      <c r="T216" s="311"/>
      <c r="U216" s="311"/>
      <c r="V216" s="311"/>
      <c r="W216" s="311"/>
      <c r="X216" s="318" t="s">
        <v>189</v>
      </c>
      <c r="Y216" s="318"/>
      <c r="Z216" s="318"/>
      <c r="AA216" s="318"/>
    </row>
    <row r="217" spans="1:27" ht="15" customHeight="1" x14ac:dyDescent="0.15">
      <c r="A217" s="320"/>
      <c r="B217" s="316"/>
      <c r="C217" s="317"/>
      <c r="D217" s="313"/>
      <c r="E217" s="314"/>
      <c r="F217" s="314"/>
      <c r="G217" s="315"/>
      <c r="H217" s="313"/>
      <c r="I217" s="314"/>
      <c r="J217" s="314"/>
      <c r="K217" s="314"/>
      <c r="L217" s="315"/>
      <c r="M217" s="307"/>
      <c r="N217" s="308"/>
      <c r="O217" s="308"/>
      <c r="P217" s="308"/>
      <c r="Q217" s="308"/>
      <c r="R217" s="309"/>
      <c r="S217" s="313"/>
      <c r="T217" s="314"/>
      <c r="U217" s="314"/>
      <c r="V217" s="314"/>
      <c r="W217" s="314"/>
      <c r="X217" s="318"/>
      <c r="Y217" s="318"/>
      <c r="Z217" s="318"/>
      <c r="AA217" s="318"/>
    </row>
    <row r="218" spans="1:27" ht="15" customHeight="1" x14ac:dyDescent="0.15">
      <c r="A218" s="319">
        <v>103</v>
      </c>
      <c r="B218" s="304"/>
      <c r="C218" s="306"/>
      <c r="D218" s="310"/>
      <c r="E218" s="311"/>
      <c r="F218" s="311"/>
      <c r="G218" s="312"/>
      <c r="H218" s="310" t="s">
        <v>373</v>
      </c>
      <c r="I218" s="311"/>
      <c r="J218" s="311"/>
      <c r="K218" s="311"/>
      <c r="L218" s="312"/>
      <c r="M218" s="304"/>
      <c r="N218" s="305"/>
      <c r="O218" s="305"/>
      <c r="P218" s="305"/>
      <c r="Q218" s="305"/>
      <c r="R218" s="306"/>
      <c r="S218" s="310" t="s">
        <v>373</v>
      </c>
      <c r="T218" s="311"/>
      <c r="U218" s="311"/>
      <c r="V218" s="311"/>
      <c r="W218" s="311"/>
      <c r="X218" s="318" t="s">
        <v>189</v>
      </c>
      <c r="Y218" s="318"/>
      <c r="Z218" s="318"/>
      <c r="AA218" s="318"/>
    </row>
    <row r="219" spans="1:27" ht="15" customHeight="1" x14ac:dyDescent="0.15">
      <c r="A219" s="320"/>
      <c r="B219" s="316"/>
      <c r="C219" s="317"/>
      <c r="D219" s="313"/>
      <c r="E219" s="314"/>
      <c r="F219" s="314"/>
      <c r="G219" s="315"/>
      <c r="H219" s="313"/>
      <c r="I219" s="314"/>
      <c r="J219" s="314"/>
      <c r="K219" s="314"/>
      <c r="L219" s="315"/>
      <c r="M219" s="307"/>
      <c r="N219" s="308"/>
      <c r="O219" s="308"/>
      <c r="P219" s="308"/>
      <c r="Q219" s="308"/>
      <c r="R219" s="309"/>
      <c r="S219" s="313"/>
      <c r="T219" s="314"/>
      <c r="U219" s="314"/>
      <c r="V219" s="314"/>
      <c r="W219" s="314"/>
      <c r="X219" s="318"/>
      <c r="Y219" s="318"/>
      <c r="Z219" s="318"/>
      <c r="AA219" s="318"/>
    </row>
    <row r="220" spans="1:27" ht="15" customHeight="1" x14ac:dyDescent="0.15">
      <c r="A220" s="319">
        <v>104</v>
      </c>
      <c r="B220" s="304"/>
      <c r="C220" s="306"/>
      <c r="D220" s="310"/>
      <c r="E220" s="311"/>
      <c r="F220" s="311"/>
      <c r="G220" s="312"/>
      <c r="H220" s="310" t="s">
        <v>373</v>
      </c>
      <c r="I220" s="311"/>
      <c r="J220" s="311"/>
      <c r="K220" s="311"/>
      <c r="L220" s="312"/>
      <c r="M220" s="304"/>
      <c r="N220" s="305"/>
      <c r="O220" s="305"/>
      <c r="P220" s="305"/>
      <c r="Q220" s="305"/>
      <c r="R220" s="306"/>
      <c r="S220" s="310" t="s">
        <v>373</v>
      </c>
      <c r="T220" s="311"/>
      <c r="U220" s="311"/>
      <c r="V220" s="311"/>
      <c r="W220" s="311"/>
      <c r="X220" s="318" t="s">
        <v>189</v>
      </c>
      <c r="Y220" s="318"/>
      <c r="Z220" s="318"/>
      <c r="AA220" s="318"/>
    </row>
    <row r="221" spans="1:27" ht="15" customHeight="1" x14ac:dyDescent="0.15">
      <c r="A221" s="320"/>
      <c r="B221" s="316"/>
      <c r="C221" s="317"/>
      <c r="D221" s="313"/>
      <c r="E221" s="314"/>
      <c r="F221" s="314"/>
      <c r="G221" s="315"/>
      <c r="H221" s="313"/>
      <c r="I221" s="314"/>
      <c r="J221" s="314"/>
      <c r="K221" s="314"/>
      <c r="L221" s="315"/>
      <c r="M221" s="307"/>
      <c r="N221" s="308"/>
      <c r="O221" s="308"/>
      <c r="P221" s="308"/>
      <c r="Q221" s="308"/>
      <c r="R221" s="309"/>
      <c r="S221" s="313"/>
      <c r="T221" s="314"/>
      <c r="U221" s="314"/>
      <c r="V221" s="314"/>
      <c r="W221" s="314"/>
      <c r="X221" s="318"/>
      <c r="Y221" s="318"/>
      <c r="Z221" s="318"/>
      <c r="AA221" s="318"/>
    </row>
    <row r="222" spans="1:27" ht="15" customHeight="1" x14ac:dyDescent="0.15">
      <c r="A222" s="319">
        <v>105</v>
      </c>
      <c r="B222" s="304"/>
      <c r="C222" s="306"/>
      <c r="D222" s="310"/>
      <c r="E222" s="311"/>
      <c r="F222" s="311"/>
      <c r="G222" s="312"/>
      <c r="H222" s="310" t="s">
        <v>373</v>
      </c>
      <c r="I222" s="311"/>
      <c r="J222" s="311"/>
      <c r="K222" s="311"/>
      <c r="L222" s="312"/>
      <c r="M222" s="304"/>
      <c r="N222" s="305"/>
      <c r="O222" s="305"/>
      <c r="P222" s="305"/>
      <c r="Q222" s="305"/>
      <c r="R222" s="306"/>
      <c r="S222" s="310" t="s">
        <v>373</v>
      </c>
      <c r="T222" s="311"/>
      <c r="U222" s="311"/>
      <c r="V222" s="311"/>
      <c r="W222" s="311"/>
      <c r="X222" s="318" t="s">
        <v>189</v>
      </c>
      <c r="Y222" s="318"/>
      <c r="Z222" s="318"/>
      <c r="AA222" s="318"/>
    </row>
    <row r="223" spans="1:27" ht="15" customHeight="1" x14ac:dyDescent="0.15">
      <c r="A223" s="320"/>
      <c r="B223" s="316"/>
      <c r="C223" s="317"/>
      <c r="D223" s="313"/>
      <c r="E223" s="314"/>
      <c r="F223" s="314"/>
      <c r="G223" s="315"/>
      <c r="H223" s="313"/>
      <c r="I223" s="314"/>
      <c r="J223" s="314"/>
      <c r="K223" s="314"/>
      <c r="L223" s="315"/>
      <c r="M223" s="307"/>
      <c r="N223" s="308"/>
      <c r="O223" s="308"/>
      <c r="P223" s="308"/>
      <c r="Q223" s="308"/>
      <c r="R223" s="309"/>
      <c r="S223" s="313"/>
      <c r="T223" s="314"/>
      <c r="U223" s="314"/>
      <c r="V223" s="314"/>
      <c r="W223" s="314"/>
      <c r="X223" s="318"/>
      <c r="Y223" s="318"/>
      <c r="Z223" s="318"/>
      <c r="AA223" s="318"/>
    </row>
    <row r="224" spans="1:27" ht="15" customHeight="1" x14ac:dyDescent="0.15">
      <c r="A224" s="319">
        <v>106</v>
      </c>
      <c r="B224" s="304"/>
      <c r="C224" s="306"/>
      <c r="D224" s="310"/>
      <c r="E224" s="311"/>
      <c r="F224" s="311"/>
      <c r="G224" s="312"/>
      <c r="H224" s="310" t="s">
        <v>373</v>
      </c>
      <c r="I224" s="311"/>
      <c r="J224" s="311"/>
      <c r="K224" s="311"/>
      <c r="L224" s="312"/>
      <c r="M224" s="304"/>
      <c r="N224" s="305"/>
      <c r="O224" s="305"/>
      <c r="P224" s="305"/>
      <c r="Q224" s="305"/>
      <c r="R224" s="306"/>
      <c r="S224" s="310" t="s">
        <v>373</v>
      </c>
      <c r="T224" s="311"/>
      <c r="U224" s="311"/>
      <c r="V224" s="311"/>
      <c r="W224" s="311"/>
      <c r="X224" s="318" t="s">
        <v>189</v>
      </c>
      <c r="Y224" s="318"/>
      <c r="Z224" s="318"/>
      <c r="AA224" s="318"/>
    </row>
    <row r="225" spans="1:27" ht="15" customHeight="1" x14ac:dyDescent="0.15">
      <c r="A225" s="320"/>
      <c r="B225" s="316"/>
      <c r="C225" s="317"/>
      <c r="D225" s="313"/>
      <c r="E225" s="314"/>
      <c r="F225" s="314"/>
      <c r="G225" s="315"/>
      <c r="H225" s="313"/>
      <c r="I225" s="314"/>
      <c r="J225" s="314"/>
      <c r="K225" s="314"/>
      <c r="L225" s="315"/>
      <c r="M225" s="307"/>
      <c r="N225" s="308"/>
      <c r="O225" s="308"/>
      <c r="P225" s="308"/>
      <c r="Q225" s="308"/>
      <c r="R225" s="309"/>
      <c r="S225" s="313"/>
      <c r="T225" s="314"/>
      <c r="U225" s="314"/>
      <c r="V225" s="314"/>
      <c r="W225" s="314"/>
      <c r="X225" s="318"/>
      <c r="Y225" s="318"/>
      <c r="Z225" s="318"/>
      <c r="AA225" s="318"/>
    </row>
    <row r="226" spans="1:27" ht="15" customHeight="1" x14ac:dyDescent="0.15">
      <c r="A226" s="319">
        <v>107</v>
      </c>
      <c r="B226" s="304"/>
      <c r="C226" s="306"/>
      <c r="D226" s="310"/>
      <c r="E226" s="311"/>
      <c r="F226" s="311"/>
      <c r="G226" s="312"/>
      <c r="H226" s="310" t="s">
        <v>373</v>
      </c>
      <c r="I226" s="311"/>
      <c r="J226" s="311"/>
      <c r="K226" s="311"/>
      <c r="L226" s="312"/>
      <c r="M226" s="304"/>
      <c r="N226" s="305"/>
      <c r="O226" s="305"/>
      <c r="P226" s="305"/>
      <c r="Q226" s="305"/>
      <c r="R226" s="306"/>
      <c r="S226" s="310" t="s">
        <v>373</v>
      </c>
      <c r="T226" s="311"/>
      <c r="U226" s="311"/>
      <c r="V226" s="311"/>
      <c r="W226" s="311"/>
      <c r="X226" s="318" t="s">
        <v>189</v>
      </c>
      <c r="Y226" s="318"/>
      <c r="Z226" s="318"/>
      <c r="AA226" s="318"/>
    </row>
    <row r="227" spans="1:27" ht="15" customHeight="1" x14ac:dyDescent="0.15">
      <c r="A227" s="320"/>
      <c r="B227" s="316"/>
      <c r="C227" s="317"/>
      <c r="D227" s="313"/>
      <c r="E227" s="314"/>
      <c r="F227" s="314"/>
      <c r="G227" s="315"/>
      <c r="H227" s="313"/>
      <c r="I227" s="314"/>
      <c r="J227" s="314"/>
      <c r="K227" s="314"/>
      <c r="L227" s="315"/>
      <c r="M227" s="307"/>
      <c r="N227" s="308"/>
      <c r="O227" s="308"/>
      <c r="P227" s="308"/>
      <c r="Q227" s="308"/>
      <c r="R227" s="309"/>
      <c r="S227" s="313"/>
      <c r="T227" s="314"/>
      <c r="U227" s="314"/>
      <c r="V227" s="314"/>
      <c r="W227" s="314"/>
      <c r="X227" s="318"/>
      <c r="Y227" s="318"/>
      <c r="Z227" s="318"/>
      <c r="AA227" s="318"/>
    </row>
    <row r="228" spans="1:27" ht="15" customHeight="1" x14ac:dyDescent="0.15">
      <c r="A228" s="319">
        <v>108</v>
      </c>
      <c r="B228" s="304"/>
      <c r="C228" s="306"/>
      <c r="D228" s="310"/>
      <c r="E228" s="311"/>
      <c r="F228" s="311"/>
      <c r="G228" s="312"/>
      <c r="H228" s="310" t="s">
        <v>373</v>
      </c>
      <c r="I228" s="311"/>
      <c r="J228" s="311"/>
      <c r="K228" s="311"/>
      <c r="L228" s="312"/>
      <c r="M228" s="304"/>
      <c r="N228" s="305"/>
      <c r="O228" s="305"/>
      <c r="P228" s="305"/>
      <c r="Q228" s="305"/>
      <c r="R228" s="306"/>
      <c r="S228" s="310" t="s">
        <v>373</v>
      </c>
      <c r="T228" s="311"/>
      <c r="U228" s="311"/>
      <c r="V228" s="311"/>
      <c r="W228" s="311"/>
      <c r="X228" s="318" t="s">
        <v>189</v>
      </c>
      <c r="Y228" s="318"/>
      <c r="Z228" s="318"/>
      <c r="AA228" s="318"/>
    </row>
    <row r="229" spans="1:27" ht="15" customHeight="1" x14ac:dyDescent="0.15">
      <c r="A229" s="320"/>
      <c r="B229" s="316"/>
      <c r="C229" s="317"/>
      <c r="D229" s="313"/>
      <c r="E229" s="314"/>
      <c r="F229" s="314"/>
      <c r="G229" s="315"/>
      <c r="H229" s="313"/>
      <c r="I229" s="314"/>
      <c r="J229" s="314"/>
      <c r="K229" s="314"/>
      <c r="L229" s="315"/>
      <c r="M229" s="307"/>
      <c r="N229" s="308"/>
      <c r="O229" s="308"/>
      <c r="P229" s="308"/>
      <c r="Q229" s="308"/>
      <c r="R229" s="309"/>
      <c r="S229" s="313"/>
      <c r="T229" s="314"/>
      <c r="U229" s="314"/>
      <c r="V229" s="314"/>
      <c r="W229" s="314"/>
      <c r="X229" s="318"/>
      <c r="Y229" s="318"/>
      <c r="Z229" s="318"/>
      <c r="AA229" s="318"/>
    </row>
    <row r="230" spans="1:27" ht="15" customHeight="1" x14ac:dyDescent="0.15">
      <c r="A230" s="319">
        <v>109</v>
      </c>
      <c r="B230" s="304"/>
      <c r="C230" s="306"/>
      <c r="D230" s="310"/>
      <c r="E230" s="311"/>
      <c r="F230" s="311"/>
      <c r="G230" s="312"/>
      <c r="H230" s="310" t="s">
        <v>373</v>
      </c>
      <c r="I230" s="311"/>
      <c r="J230" s="311"/>
      <c r="K230" s="311"/>
      <c r="L230" s="312"/>
      <c r="M230" s="304"/>
      <c r="N230" s="305"/>
      <c r="O230" s="305"/>
      <c r="P230" s="305"/>
      <c r="Q230" s="305"/>
      <c r="R230" s="306"/>
      <c r="S230" s="310" t="s">
        <v>373</v>
      </c>
      <c r="T230" s="311"/>
      <c r="U230" s="311"/>
      <c r="V230" s="311"/>
      <c r="W230" s="311"/>
      <c r="X230" s="318" t="s">
        <v>189</v>
      </c>
      <c r="Y230" s="318"/>
      <c r="Z230" s="318"/>
      <c r="AA230" s="318"/>
    </row>
    <row r="231" spans="1:27" ht="14.25" x14ac:dyDescent="0.15">
      <c r="A231" s="320"/>
      <c r="B231" s="316"/>
      <c r="C231" s="317"/>
      <c r="D231" s="313"/>
      <c r="E231" s="314"/>
      <c r="F231" s="314"/>
      <c r="G231" s="315"/>
      <c r="H231" s="313"/>
      <c r="I231" s="314"/>
      <c r="J231" s="314"/>
      <c r="K231" s="314"/>
      <c r="L231" s="315"/>
      <c r="M231" s="307"/>
      <c r="N231" s="308"/>
      <c r="O231" s="308"/>
      <c r="P231" s="308"/>
      <c r="Q231" s="308"/>
      <c r="R231" s="309"/>
      <c r="S231" s="313"/>
      <c r="T231" s="314"/>
      <c r="U231" s="314"/>
      <c r="V231" s="314"/>
      <c r="W231" s="314"/>
      <c r="X231" s="318"/>
      <c r="Y231" s="318"/>
      <c r="Z231" s="318"/>
      <c r="AA231" s="318"/>
    </row>
    <row r="232" spans="1:27" ht="14.25" x14ac:dyDescent="0.15">
      <c r="A232" s="319">
        <v>110</v>
      </c>
      <c r="B232" s="304"/>
      <c r="C232" s="306"/>
      <c r="D232" s="310"/>
      <c r="E232" s="311"/>
      <c r="F232" s="311"/>
      <c r="G232" s="312"/>
      <c r="H232" s="310" t="s">
        <v>373</v>
      </c>
      <c r="I232" s="311"/>
      <c r="J232" s="311"/>
      <c r="K232" s="311"/>
      <c r="L232" s="312"/>
      <c r="M232" s="304"/>
      <c r="N232" s="305"/>
      <c r="O232" s="305"/>
      <c r="P232" s="305"/>
      <c r="Q232" s="305"/>
      <c r="R232" s="306"/>
      <c r="S232" s="310" t="s">
        <v>373</v>
      </c>
      <c r="T232" s="311"/>
      <c r="U232" s="311"/>
      <c r="V232" s="311"/>
      <c r="W232" s="311"/>
      <c r="X232" s="318" t="s">
        <v>189</v>
      </c>
      <c r="Y232" s="318"/>
      <c r="Z232" s="318"/>
      <c r="AA232" s="318"/>
    </row>
    <row r="233" spans="1:27" ht="14.25" x14ac:dyDescent="0.15">
      <c r="A233" s="320"/>
      <c r="B233" s="316"/>
      <c r="C233" s="317"/>
      <c r="D233" s="313"/>
      <c r="E233" s="314"/>
      <c r="F233" s="314"/>
      <c r="G233" s="315"/>
      <c r="H233" s="313"/>
      <c r="I233" s="314"/>
      <c r="J233" s="314"/>
      <c r="K233" s="314"/>
      <c r="L233" s="315"/>
      <c r="M233" s="307"/>
      <c r="N233" s="308"/>
      <c r="O233" s="308"/>
      <c r="P233" s="308"/>
      <c r="Q233" s="308"/>
      <c r="R233" s="309"/>
      <c r="S233" s="313"/>
      <c r="T233" s="314"/>
      <c r="U233" s="314"/>
      <c r="V233" s="314"/>
      <c r="W233" s="314"/>
      <c r="X233" s="318"/>
      <c r="Y233" s="318"/>
      <c r="Z233" s="318"/>
      <c r="AA233" s="318"/>
    </row>
    <row r="234" spans="1:27" ht="14.25" x14ac:dyDescent="0.15">
      <c r="A234" s="319">
        <v>111</v>
      </c>
      <c r="B234" s="304"/>
      <c r="C234" s="306"/>
      <c r="D234" s="310"/>
      <c r="E234" s="311"/>
      <c r="F234" s="311"/>
      <c r="G234" s="312"/>
      <c r="H234" s="310" t="s">
        <v>373</v>
      </c>
      <c r="I234" s="311"/>
      <c r="J234" s="311"/>
      <c r="K234" s="311"/>
      <c r="L234" s="312"/>
      <c r="M234" s="304"/>
      <c r="N234" s="305"/>
      <c r="O234" s="305"/>
      <c r="P234" s="305"/>
      <c r="Q234" s="305"/>
      <c r="R234" s="306"/>
      <c r="S234" s="310" t="s">
        <v>373</v>
      </c>
      <c r="T234" s="311"/>
      <c r="U234" s="311"/>
      <c r="V234" s="311"/>
      <c r="W234" s="311"/>
      <c r="X234" s="318" t="s">
        <v>189</v>
      </c>
      <c r="Y234" s="318"/>
      <c r="Z234" s="318"/>
      <c r="AA234" s="318"/>
    </row>
    <row r="235" spans="1:27" ht="14.25" x14ac:dyDescent="0.15">
      <c r="A235" s="320"/>
      <c r="B235" s="316"/>
      <c r="C235" s="317"/>
      <c r="D235" s="313"/>
      <c r="E235" s="314"/>
      <c r="F235" s="314"/>
      <c r="G235" s="315"/>
      <c r="H235" s="313"/>
      <c r="I235" s="314"/>
      <c r="J235" s="314"/>
      <c r="K235" s="314"/>
      <c r="L235" s="315"/>
      <c r="M235" s="307"/>
      <c r="N235" s="308"/>
      <c r="O235" s="308"/>
      <c r="P235" s="308"/>
      <c r="Q235" s="308"/>
      <c r="R235" s="309"/>
      <c r="S235" s="313"/>
      <c r="T235" s="314"/>
      <c r="U235" s="314"/>
      <c r="V235" s="314"/>
      <c r="W235" s="314"/>
      <c r="X235" s="318"/>
      <c r="Y235" s="318"/>
      <c r="Z235" s="318"/>
      <c r="AA235" s="318"/>
    </row>
    <row r="236" spans="1:27" ht="14.25" x14ac:dyDescent="0.15">
      <c r="A236" s="319">
        <v>112</v>
      </c>
      <c r="B236" s="304"/>
      <c r="C236" s="306"/>
      <c r="D236" s="310"/>
      <c r="E236" s="311"/>
      <c r="F236" s="311"/>
      <c r="G236" s="312"/>
      <c r="H236" s="310" t="s">
        <v>373</v>
      </c>
      <c r="I236" s="311"/>
      <c r="J236" s="311"/>
      <c r="K236" s="311"/>
      <c r="L236" s="312"/>
      <c r="M236" s="304"/>
      <c r="N236" s="305"/>
      <c r="O236" s="305"/>
      <c r="P236" s="305"/>
      <c r="Q236" s="305"/>
      <c r="R236" s="306"/>
      <c r="S236" s="310" t="s">
        <v>373</v>
      </c>
      <c r="T236" s="311"/>
      <c r="U236" s="311"/>
      <c r="V236" s="311"/>
      <c r="W236" s="311"/>
      <c r="X236" s="318" t="s">
        <v>189</v>
      </c>
      <c r="Y236" s="318"/>
      <c r="Z236" s="318"/>
      <c r="AA236" s="318"/>
    </row>
    <row r="237" spans="1:27" ht="14.25" x14ac:dyDescent="0.15">
      <c r="A237" s="320"/>
      <c r="B237" s="316"/>
      <c r="C237" s="317"/>
      <c r="D237" s="313"/>
      <c r="E237" s="314"/>
      <c r="F237" s="314"/>
      <c r="G237" s="315"/>
      <c r="H237" s="313"/>
      <c r="I237" s="314"/>
      <c r="J237" s="314"/>
      <c r="K237" s="314"/>
      <c r="L237" s="315"/>
      <c r="M237" s="307"/>
      <c r="N237" s="308"/>
      <c r="O237" s="308"/>
      <c r="P237" s="308"/>
      <c r="Q237" s="308"/>
      <c r="R237" s="309"/>
      <c r="S237" s="313"/>
      <c r="T237" s="314"/>
      <c r="U237" s="314"/>
      <c r="V237" s="314"/>
      <c r="W237" s="314"/>
      <c r="X237" s="318"/>
      <c r="Y237" s="318"/>
      <c r="Z237" s="318"/>
      <c r="AA237" s="318"/>
    </row>
    <row r="238" spans="1:27" ht="14.25" x14ac:dyDescent="0.15">
      <c r="A238" s="319">
        <v>113</v>
      </c>
      <c r="B238" s="304"/>
      <c r="C238" s="306"/>
      <c r="D238" s="310"/>
      <c r="E238" s="311"/>
      <c r="F238" s="311"/>
      <c r="G238" s="312"/>
      <c r="H238" s="310" t="s">
        <v>373</v>
      </c>
      <c r="I238" s="311"/>
      <c r="J238" s="311"/>
      <c r="K238" s="311"/>
      <c r="L238" s="312"/>
      <c r="M238" s="304"/>
      <c r="N238" s="305"/>
      <c r="O238" s="305"/>
      <c r="P238" s="305"/>
      <c r="Q238" s="305"/>
      <c r="R238" s="306"/>
      <c r="S238" s="310" t="s">
        <v>373</v>
      </c>
      <c r="T238" s="311"/>
      <c r="U238" s="311"/>
      <c r="V238" s="311"/>
      <c r="W238" s="311"/>
      <c r="X238" s="318" t="s">
        <v>189</v>
      </c>
      <c r="Y238" s="318"/>
      <c r="Z238" s="318"/>
      <c r="AA238" s="318"/>
    </row>
    <row r="239" spans="1:27" ht="14.25" x14ac:dyDescent="0.15">
      <c r="A239" s="320"/>
      <c r="B239" s="316"/>
      <c r="C239" s="317"/>
      <c r="D239" s="313"/>
      <c r="E239" s="314"/>
      <c r="F239" s="314"/>
      <c r="G239" s="315"/>
      <c r="H239" s="313"/>
      <c r="I239" s="314"/>
      <c r="J239" s="314"/>
      <c r="K239" s="314"/>
      <c r="L239" s="315"/>
      <c r="M239" s="307"/>
      <c r="N239" s="308"/>
      <c r="O239" s="308"/>
      <c r="P239" s="308"/>
      <c r="Q239" s="308"/>
      <c r="R239" s="309"/>
      <c r="S239" s="313"/>
      <c r="T239" s="314"/>
      <c r="U239" s="314"/>
      <c r="V239" s="314"/>
      <c r="W239" s="314"/>
      <c r="X239" s="318"/>
      <c r="Y239" s="318"/>
      <c r="Z239" s="318"/>
      <c r="AA239" s="318"/>
    </row>
    <row r="240" spans="1:27" ht="14.25" x14ac:dyDescent="0.15">
      <c r="A240" s="319">
        <v>114</v>
      </c>
      <c r="B240" s="304"/>
      <c r="C240" s="306"/>
      <c r="D240" s="310"/>
      <c r="E240" s="311"/>
      <c r="F240" s="311"/>
      <c r="G240" s="312"/>
      <c r="H240" s="310" t="s">
        <v>373</v>
      </c>
      <c r="I240" s="311"/>
      <c r="J240" s="311"/>
      <c r="K240" s="311"/>
      <c r="L240" s="312"/>
      <c r="M240" s="304"/>
      <c r="N240" s="305"/>
      <c r="O240" s="305"/>
      <c r="P240" s="305"/>
      <c r="Q240" s="305"/>
      <c r="R240" s="306"/>
      <c r="S240" s="310" t="s">
        <v>373</v>
      </c>
      <c r="T240" s="311"/>
      <c r="U240" s="311"/>
      <c r="V240" s="311"/>
      <c r="W240" s="311"/>
      <c r="X240" s="318" t="s">
        <v>189</v>
      </c>
      <c r="Y240" s="318"/>
      <c r="Z240" s="318"/>
      <c r="AA240" s="318"/>
    </row>
    <row r="241" spans="1:27" ht="14.25" x14ac:dyDescent="0.15">
      <c r="A241" s="320"/>
      <c r="B241" s="316"/>
      <c r="C241" s="317"/>
      <c r="D241" s="313"/>
      <c r="E241" s="314"/>
      <c r="F241" s="314"/>
      <c r="G241" s="315"/>
      <c r="H241" s="313"/>
      <c r="I241" s="314"/>
      <c r="J241" s="314"/>
      <c r="K241" s="314"/>
      <c r="L241" s="315"/>
      <c r="M241" s="307"/>
      <c r="N241" s="308"/>
      <c r="O241" s="308"/>
      <c r="P241" s="308"/>
      <c r="Q241" s="308"/>
      <c r="R241" s="309"/>
      <c r="S241" s="313"/>
      <c r="T241" s="314"/>
      <c r="U241" s="314"/>
      <c r="V241" s="314"/>
      <c r="W241" s="314"/>
      <c r="X241" s="318"/>
      <c r="Y241" s="318"/>
      <c r="Z241" s="318"/>
      <c r="AA241" s="318"/>
    </row>
    <row r="242" spans="1:27" ht="14.25" x14ac:dyDescent="0.15">
      <c r="A242" s="319">
        <v>115</v>
      </c>
      <c r="B242" s="304"/>
      <c r="C242" s="306"/>
      <c r="D242" s="310"/>
      <c r="E242" s="311"/>
      <c r="F242" s="311"/>
      <c r="G242" s="312"/>
      <c r="H242" s="310" t="s">
        <v>373</v>
      </c>
      <c r="I242" s="311"/>
      <c r="J242" s="311"/>
      <c r="K242" s="311"/>
      <c r="L242" s="312"/>
      <c r="M242" s="304"/>
      <c r="N242" s="305"/>
      <c r="O242" s="305"/>
      <c r="P242" s="305"/>
      <c r="Q242" s="305"/>
      <c r="R242" s="306"/>
      <c r="S242" s="310" t="s">
        <v>373</v>
      </c>
      <c r="T242" s="311"/>
      <c r="U242" s="311"/>
      <c r="V242" s="311"/>
      <c r="W242" s="311"/>
      <c r="X242" s="318" t="s">
        <v>189</v>
      </c>
      <c r="Y242" s="318"/>
      <c r="Z242" s="318"/>
      <c r="AA242" s="318"/>
    </row>
    <row r="243" spans="1:27" ht="14.25" x14ac:dyDescent="0.15">
      <c r="A243" s="320"/>
      <c r="B243" s="316"/>
      <c r="C243" s="317"/>
      <c r="D243" s="313"/>
      <c r="E243" s="314"/>
      <c r="F243" s="314"/>
      <c r="G243" s="315"/>
      <c r="H243" s="313"/>
      <c r="I243" s="314"/>
      <c r="J243" s="314"/>
      <c r="K243" s="314"/>
      <c r="L243" s="315"/>
      <c r="M243" s="307"/>
      <c r="N243" s="308"/>
      <c r="O243" s="308"/>
      <c r="P243" s="308"/>
      <c r="Q243" s="308"/>
      <c r="R243" s="309"/>
      <c r="S243" s="313"/>
      <c r="T243" s="314"/>
      <c r="U243" s="314"/>
      <c r="V243" s="314"/>
      <c r="W243" s="314"/>
      <c r="X243" s="318"/>
      <c r="Y243" s="318"/>
      <c r="Z243" s="318"/>
      <c r="AA243" s="318"/>
    </row>
    <row r="244" spans="1:27" ht="14.25" x14ac:dyDescent="0.15">
      <c r="A244" s="319">
        <v>116</v>
      </c>
      <c r="B244" s="304"/>
      <c r="C244" s="306"/>
      <c r="D244" s="310"/>
      <c r="E244" s="311"/>
      <c r="F244" s="311"/>
      <c r="G244" s="312"/>
      <c r="H244" s="310" t="s">
        <v>373</v>
      </c>
      <c r="I244" s="311"/>
      <c r="J244" s="311"/>
      <c r="K244" s="311"/>
      <c r="L244" s="312"/>
      <c r="M244" s="304"/>
      <c r="N244" s="305"/>
      <c r="O244" s="305"/>
      <c r="P244" s="305"/>
      <c r="Q244" s="305"/>
      <c r="R244" s="306"/>
      <c r="S244" s="310" t="s">
        <v>373</v>
      </c>
      <c r="T244" s="311"/>
      <c r="U244" s="311"/>
      <c r="V244" s="311"/>
      <c r="W244" s="311"/>
      <c r="X244" s="318" t="s">
        <v>189</v>
      </c>
      <c r="Y244" s="318"/>
      <c r="Z244" s="318"/>
      <c r="AA244" s="318"/>
    </row>
    <row r="245" spans="1:27" ht="14.25" x14ac:dyDescent="0.15">
      <c r="A245" s="320"/>
      <c r="B245" s="316"/>
      <c r="C245" s="317"/>
      <c r="D245" s="313"/>
      <c r="E245" s="314"/>
      <c r="F245" s="314"/>
      <c r="G245" s="315"/>
      <c r="H245" s="313"/>
      <c r="I245" s="314"/>
      <c r="J245" s="314"/>
      <c r="K245" s="314"/>
      <c r="L245" s="315"/>
      <c r="M245" s="307"/>
      <c r="N245" s="308"/>
      <c r="O245" s="308"/>
      <c r="P245" s="308"/>
      <c r="Q245" s="308"/>
      <c r="R245" s="309"/>
      <c r="S245" s="313"/>
      <c r="T245" s="314"/>
      <c r="U245" s="314"/>
      <c r="V245" s="314"/>
      <c r="W245" s="314"/>
      <c r="X245" s="318"/>
      <c r="Y245" s="318"/>
      <c r="Z245" s="318"/>
      <c r="AA245" s="318"/>
    </row>
    <row r="246" spans="1:27" ht="14.25" x14ac:dyDescent="0.15">
      <c r="A246" s="319">
        <v>117</v>
      </c>
      <c r="B246" s="304"/>
      <c r="C246" s="306"/>
      <c r="D246" s="310"/>
      <c r="E246" s="311"/>
      <c r="F246" s="311"/>
      <c r="G246" s="312"/>
      <c r="H246" s="310" t="s">
        <v>373</v>
      </c>
      <c r="I246" s="311"/>
      <c r="J246" s="311"/>
      <c r="K246" s="311"/>
      <c r="L246" s="312"/>
      <c r="M246" s="304"/>
      <c r="N246" s="305"/>
      <c r="O246" s="305"/>
      <c r="P246" s="305"/>
      <c r="Q246" s="305"/>
      <c r="R246" s="306"/>
      <c r="S246" s="310" t="s">
        <v>373</v>
      </c>
      <c r="T246" s="311"/>
      <c r="U246" s="311"/>
      <c r="V246" s="311"/>
      <c r="W246" s="311"/>
      <c r="X246" s="318" t="s">
        <v>189</v>
      </c>
      <c r="Y246" s="318"/>
      <c r="Z246" s="318"/>
      <c r="AA246" s="318"/>
    </row>
    <row r="247" spans="1:27" ht="14.25" x14ac:dyDescent="0.15">
      <c r="A247" s="320"/>
      <c r="B247" s="316"/>
      <c r="C247" s="317"/>
      <c r="D247" s="313"/>
      <c r="E247" s="314"/>
      <c r="F247" s="314"/>
      <c r="G247" s="315"/>
      <c r="H247" s="313"/>
      <c r="I247" s="314"/>
      <c r="J247" s="314"/>
      <c r="K247" s="314"/>
      <c r="L247" s="315"/>
      <c r="M247" s="307"/>
      <c r="N247" s="308"/>
      <c r="O247" s="308"/>
      <c r="P247" s="308"/>
      <c r="Q247" s="308"/>
      <c r="R247" s="309"/>
      <c r="S247" s="313"/>
      <c r="T247" s="314"/>
      <c r="U247" s="314"/>
      <c r="V247" s="314"/>
      <c r="W247" s="314"/>
      <c r="X247" s="318"/>
      <c r="Y247" s="318"/>
      <c r="Z247" s="318"/>
      <c r="AA247" s="318"/>
    </row>
    <row r="248" spans="1:27" ht="14.25" x14ac:dyDescent="0.15">
      <c r="A248" s="319">
        <v>118</v>
      </c>
      <c r="B248" s="304"/>
      <c r="C248" s="306"/>
      <c r="D248" s="310"/>
      <c r="E248" s="311"/>
      <c r="F248" s="311"/>
      <c r="G248" s="312"/>
      <c r="H248" s="310" t="s">
        <v>373</v>
      </c>
      <c r="I248" s="311"/>
      <c r="J248" s="311"/>
      <c r="K248" s="311"/>
      <c r="L248" s="312"/>
      <c r="M248" s="304"/>
      <c r="N248" s="305"/>
      <c r="O248" s="305"/>
      <c r="P248" s="305"/>
      <c r="Q248" s="305"/>
      <c r="R248" s="306"/>
      <c r="S248" s="310" t="s">
        <v>373</v>
      </c>
      <c r="T248" s="311"/>
      <c r="U248" s="311"/>
      <c r="V248" s="311"/>
      <c r="W248" s="311"/>
      <c r="X248" s="318" t="s">
        <v>189</v>
      </c>
      <c r="Y248" s="318"/>
      <c r="Z248" s="318"/>
      <c r="AA248" s="318"/>
    </row>
    <row r="249" spans="1:27" ht="14.25" x14ac:dyDescent="0.15">
      <c r="A249" s="320"/>
      <c r="B249" s="316"/>
      <c r="C249" s="317"/>
      <c r="D249" s="313"/>
      <c r="E249" s="314"/>
      <c r="F249" s="314"/>
      <c r="G249" s="315"/>
      <c r="H249" s="313"/>
      <c r="I249" s="314"/>
      <c r="J249" s="314"/>
      <c r="K249" s="314"/>
      <c r="L249" s="315"/>
      <c r="M249" s="307"/>
      <c r="N249" s="308"/>
      <c r="O249" s="308"/>
      <c r="P249" s="308"/>
      <c r="Q249" s="308"/>
      <c r="R249" s="309"/>
      <c r="S249" s="313"/>
      <c r="T249" s="314"/>
      <c r="U249" s="314"/>
      <c r="V249" s="314"/>
      <c r="W249" s="314"/>
      <c r="X249" s="318"/>
      <c r="Y249" s="318"/>
      <c r="Z249" s="318"/>
      <c r="AA249" s="318"/>
    </row>
    <row r="250" spans="1:27" ht="14.25" x14ac:dyDescent="0.15">
      <c r="A250" s="319">
        <v>119</v>
      </c>
      <c r="B250" s="304"/>
      <c r="C250" s="306"/>
      <c r="D250" s="310"/>
      <c r="E250" s="311"/>
      <c r="F250" s="311"/>
      <c r="G250" s="312"/>
      <c r="H250" s="310" t="s">
        <v>373</v>
      </c>
      <c r="I250" s="311"/>
      <c r="J250" s="311"/>
      <c r="K250" s="311"/>
      <c r="L250" s="312"/>
      <c r="M250" s="304"/>
      <c r="N250" s="305"/>
      <c r="O250" s="305"/>
      <c r="P250" s="305"/>
      <c r="Q250" s="305"/>
      <c r="R250" s="306"/>
      <c r="S250" s="310" t="s">
        <v>373</v>
      </c>
      <c r="T250" s="311"/>
      <c r="U250" s="311"/>
      <c r="V250" s="311"/>
      <c r="W250" s="311"/>
      <c r="X250" s="318" t="s">
        <v>189</v>
      </c>
      <c r="Y250" s="318"/>
      <c r="Z250" s="318"/>
      <c r="AA250" s="318"/>
    </row>
    <row r="251" spans="1:27" ht="14.25" x14ac:dyDescent="0.15">
      <c r="A251" s="320"/>
      <c r="B251" s="316"/>
      <c r="C251" s="317"/>
      <c r="D251" s="313"/>
      <c r="E251" s="314"/>
      <c r="F251" s="314"/>
      <c r="G251" s="315"/>
      <c r="H251" s="313"/>
      <c r="I251" s="314"/>
      <c r="J251" s="314"/>
      <c r="K251" s="314"/>
      <c r="L251" s="315"/>
      <c r="M251" s="307"/>
      <c r="N251" s="308"/>
      <c r="O251" s="308"/>
      <c r="P251" s="308"/>
      <c r="Q251" s="308"/>
      <c r="R251" s="309"/>
      <c r="S251" s="313"/>
      <c r="T251" s="314"/>
      <c r="U251" s="314"/>
      <c r="V251" s="314"/>
      <c r="W251" s="314"/>
      <c r="X251" s="318"/>
      <c r="Y251" s="318"/>
      <c r="Z251" s="318"/>
      <c r="AA251" s="318"/>
    </row>
    <row r="252" spans="1:27" ht="14.25" x14ac:dyDescent="0.15">
      <c r="A252" s="319">
        <v>120</v>
      </c>
      <c r="B252" s="304"/>
      <c r="C252" s="306"/>
      <c r="D252" s="310"/>
      <c r="E252" s="311"/>
      <c r="F252" s="311"/>
      <c r="G252" s="312"/>
      <c r="H252" s="310" t="s">
        <v>373</v>
      </c>
      <c r="I252" s="311"/>
      <c r="J252" s="311"/>
      <c r="K252" s="311"/>
      <c r="L252" s="312"/>
      <c r="M252" s="304"/>
      <c r="N252" s="305"/>
      <c r="O252" s="305"/>
      <c r="P252" s="305"/>
      <c r="Q252" s="305"/>
      <c r="R252" s="306"/>
      <c r="S252" s="310" t="s">
        <v>373</v>
      </c>
      <c r="T252" s="311"/>
      <c r="U252" s="311"/>
      <c r="V252" s="311"/>
      <c r="W252" s="311"/>
      <c r="X252" s="318" t="s">
        <v>189</v>
      </c>
      <c r="Y252" s="318"/>
      <c r="Z252" s="318"/>
      <c r="AA252" s="318"/>
    </row>
    <row r="253" spans="1:27" ht="14.25" x14ac:dyDescent="0.15">
      <c r="A253" s="320"/>
      <c r="B253" s="316"/>
      <c r="C253" s="317"/>
      <c r="D253" s="313"/>
      <c r="E253" s="314"/>
      <c r="F253" s="314"/>
      <c r="G253" s="315"/>
      <c r="H253" s="313"/>
      <c r="I253" s="314"/>
      <c r="J253" s="314"/>
      <c r="K253" s="314"/>
      <c r="L253" s="315"/>
      <c r="M253" s="307"/>
      <c r="N253" s="308"/>
      <c r="O253" s="308"/>
      <c r="P253" s="308"/>
      <c r="Q253" s="308"/>
      <c r="R253" s="309"/>
      <c r="S253" s="313"/>
      <c r="T253" s="314"/>
      <c r="U253" s="314"/>
      <c r="V253" s="314"/>
      <c r="W253" s="314"/>
      <c r="X253" s="318"/>
      <c r="Y253" s="318"/>
      <c r="Z253" s="318"/>
      <c r="AA253" s="318"/>
    </row>
  </sheetData>
  <protectedRanges>
    <protectedRange sqref="Q3:Q5 X3:X5" name="範囲1"/>
  </protectedRanges>
  <mergeCells count="972">
    <mergeCell ref="X252:AA253"/>
    <mergeCell ref="M253:R253"/>
    <mergeCell ref="A252:A253"/>
    <mergeCell ref="B252:C253"/>
    <mergeCell ref="D252:G253"/>
    <mergeCell ref="H252:L253"/>
    <mergeCell ref="M252:R252"/>
    <mergeCell ref="S252:W253"/>
    <mergeCell ref="X248:AA249"/>
    <mergeCell ref="M249:R249"/>
    <mergeCell ref="A250:A251"/>
    <mergeCell ref="B250:C251"/>
    <mergeCell ref="D250:G251"/>
    <mergeCell ref="H250:L251"/>
    <mergeCell ref="M250:R250"/>
    <mergeCell ref="S250:W251"/>
    <mergeCell ref="X250:AA251"/>
    <mergeCell ref="M251:R251"/>
    <mergeCell ref="A248:A249"/>
    <mergeCell ref="B248:C249"/>
    <mergeCell ref="D248:G249"/>
    <mergeCell ref="H248:L249"/>
    <mergeCell ref="M248:R248"/>
    <mergeCell ref="S248:W249"/>
    <mergeCell ref="X244:AA245"/>
    <mergeCell ref="M245:R245"/>
    <mergeCell ref="A246:A247"/>
    <mergeCell ref="B246:C247"/>
    <mergeCell ref="D246:G247"/>
    <mergeCell ref="H246:L247"/>
    <mergeCell ref="M246:R246"/>
    <mergeCell ref="S246:W247"/>
    <mergeCell ref="X246:AA247"/>
    <mergeCell ref="M247:R247"/>
    <mergeCell ref="A244:A245"/>
    <mergeCell ref="B244:C245"/>
    <mergeCell ref="D244:G245"/>
    <mergeCell ref="H244:L245"/>
    <mergeCell ref="M244:R244"/>
    <mergeCell ref="S244:W245"/>
    <mergeCell ref="X240:AA241"/>
    <mergeCell ref="M241:R241"/>
    <mergeCell ref="A242:A243"/>
    <mergeCell ref="B242:C243"/>
    <mergeCell ref="D242:G243"/>
    <mergeCell ref="H242:L243"/>
    <mergeCell ref="M242:R242"/>
    <mergeCell ref="S242:W243"/>
    <mergeCell ref="X242:AA243"/>
    <mergeCell ref="M243:R243"/>
    <mergeCell ref="A240:A241"/>
    <mergeCell ref="B240:C241"/>
    <mergeCell ref="D240:G241"/>
    <mergeCell ref="H240:L241"/>
    <mergeCell ref="M240:R240"/>
    <mergeCell ref="S240:W241"/>
    <mergeCell ref="X236:AA237"/>
    <mergeCell ref="M237:R237"/>
    <mergeCell ref="A238:A239"/>
    <mergeCell ref="B238:C239"/>
    <mergeCell ref="D238:G239"/>
    <mergeCell ref="H238:L239"/>
    <mergeCell ref="M238:R238"/>
    <mergeCell ref="S238:W239"/>
    <mergeCell ref="X238:AA239"/>
    <mergeCell ref="M239:R239"/>
    <mergeCell ref="A236:A237"/>
    <mergeCell ref="B236:C237"/>
    <mergeCell ref="D236:G237"/>
    <mergeCell ref="H236:L237"/>
    <mergeCell ref="M236:R236"/>
    <mergeCell ref="S236:W237"/>
    <mergeCell ref="X232:AA233"/>
    <mergeCell ref="M233:R233"/>
    <mergeCell ref="A234:A235"/>
    <mergeCell ref="B234:C235"/>
    <mergeCell ref="D234:G235"/>
    <mergeCell ref="H234:L235"/>
    <mergeCell ref="M234:R234"/>
    <mergeCell ref="S234:W235"/>
    <mergeCell ref="X234:AA235"/>
    <mergeCell ref="M235:R235"/>
    <mergeCell ref="A232:A233"/>
    <mergeCell ref="B232:C233"/>
    <mergeCell ref="D232:G233"/>
    <mergeCell ref="H232:L233"/>
    <mergeCell ref="M232:R232"/>
    <mergeCell ref="S232:W233"/>
    <mergeCell ref="X228:AA229"/>
    <mergeCell ref="M229:R229"/>
    <mergeCell ref="A230:A231"/>
    <mergeCell ref="B230:C231"/>
    <mergeCell ref="D230:G231"/>
    <mergeCell ref="H230:L231"/>
    <mergeCell ref="M230:R230"/>
    <mergeCell ref="S230:W231"/>
    <mergeCell ref="X230:AA231"/>
    <mergeCell ref="M231:R231"/>
    <mergeCell ref="A228:A229"/>
    <mergeCell ref="B228:C229"/>
    <mergeCell ref="D228:G229"/>
    <mergeCell ref="H228:L229"/>
    <mergeCell ref="M228:R228"/>
    <mergeCell ref="S228:W229"/>
    <mergeCell ref="X224:AA225"/>
    <mergeCell ref="M225:R225"/>
    <mergeCell ref="A226:A227"/>
    <mergeCell ref="B226:C227"/>
    <mergeCell ref="D226:G227"/>
    <mergeCell ref="H226:L227"/>
    <mergeCell ref="M226:R226"/>
    <mergeCell ref="S226:W227"/>
    <mergeCell ref="X226:AA227"/>
    <mergeCell ref="M227:R227"/>
    <mergeCell ref="A224:A225"/>
    <mergeCell ref="B224:C225"/>
    <mergeCell ref="D224:G225"/>
    <mergeCell ref="H224:L225"/>
    <mergeCell ref="M224:R224"/>
    <mergeCell ref="S224:W225"/>
    <mergeCell ref="X220:AA221"/>
    <mergeCell ref="M221:R221"/>
    <mergeCell ref="A222:A223"/>
    <mergeCell ref="B222:C223"/>
    <mergeCell ref="D222:G223"/>
    <mergeCell ref="H222:L223"/>
    <mergeCell ref="M222:R222"/>
    <mergeCell ref="S222:W223"/>
    <mergeCell ref="X222:AA223"/>
    <mergeCell ref="M223:R223"/>
    <mergeCell ref="A220:A221"/>
    <mergeCell ref="B220:C221"/>
    <mergeCell ref="D220:G221"/>
    <mergeCell ref="H220:L221"/>
    <mergeCell ref="M220:R220"/>
    <mergeCell ref="S220:W221"/>
    <mergeCell ref="X216:AA217"/>
    <mergeCell ref="M217:R217"/>
    <mergeCell ref="A218:A219"/>
    <mergeCell ref="B218:C219"/>
    <mergeCell ref="D218:G219"/>
    <mergeCell ref="H218:L219"/>
    <mergeCell ref="M218:R218"/>
    <mergeCell ref="S218:W219"/>
    <mergeCell ref="X218:AA219"/>
    <mergeCell ref="M219:R219"/>
    <mergeCell ref="A216:A217"/>
    <mergeCell ref="B216:C217"/>
    <mergeCell ref="D216:G217"/>
    <mergeCell ref="H216:L217"/>
    <mergeCell ref="M216:R216"/>
    <mergeCell ref="S216:W217"/>
    <mergeCell ref="X212:AA213"/>
    <mergeCell ref="M213:R213"/>
    <mergeCell ref="A214:A215"/>
    <mergeCell ref="B214:C215"/>
    <mergeCell ref="D214:G215"/>
    <mergeCell ref="H214:L215"/>
    <mergeCell ref="M214:R214"/>
    <mergeCell ref="S214:W215"/>
    <mergeCell ref="X214:AA215"/>
    <mergeCell ref="M215:R215"/>
    <mergeCell ref="A212:A213"/>
    <mergeCell ref="B212:C213"/>
    <mergeCell ref="D212:G213"/>
    <mergeCell ref="H212:L213"/>
    <mergeCell ref="M212:R212"/>
    <mergeCell ref="S212:W213"/>
    <mergeCell ref="X208:AA209"/>
    <mergeCell ref="M209:R209"/>
    <mergeCell ref="A210:A211"/>
    <mergeCell ref="B210:C211"/>
    <mergeCell ref="D210:G211"/>
    <mergeCell ref="H210:L211"/>
    <mergeCell ref="M210:R210"/>
    <mergeCell ref="S210:W211"/>
    <mergeCell ref="X210:AA211"/>
    <mergeCell ref="M211:R211"/>
    <mergeCell ref="A208:A209"/>
    <mergeCell ref="B208:C209"/>
    <mergeCell ref="D208:G209"/>
    <mergeCell ref="H208:L209"/>
    <mergeCell ref="M208:R208"/>
    <mergeCell ref="S208:W209"/>
    <mergeCell ref="X204:AA205"/>
    <mergeCell ref="M205:R205"/>
    <mergeCell ref="A206:A207"/>
    <mergeCell ref="B206:C207"/>
    <mergeCell ref="D206:G207"/>
    <mergeCell ref="H206:L207"/>
    <mergeCell ref="M206:R206"/>
    <mergeCell ref="S206:W207"/>
    <mergeCell ref="X206:AA207"/>
    <mergeCell ref="M207:R207"/>
    <mergeCell ref="A204:A205"/>
    <mergeCell ref="B204:C205"/>
    <mergeCell ref="D204:G205"/>
    <mergeCell ref="H204:L205"/>
    <mergeCell ref="M204:R204"/>
    <mergeCell ref="S204:W205"/>
    <mergeCell ref="X200:AA201"/>
    <mergeCell ref="M201:R201"/>
    <mergeCell ref="A202:A203"/>
    <mergeCell ref="B202:C203"/>
    <mergeCell ref="D202:G203"/>
    <mergeCell ref="H202:L203"/>
    <mergeCell ref="M202:R202"/>
    <mergeCell ref="S202:W203"/>
    <mergeCell ref="X202:AA203"/>
    <mergeCell ref="M203:R203"/>
    <mergeCell ref="A200:A201"/>
    <mergeCell ref="B200:C201"/>
    <mergeCell ref="D200:G201"/>
    <mergeCell ref="H200:L201"/>
    <mergeCell ref="M200:R200"/>
    <mergeCell ref="S200:W201"/>
    <mergeCell ref="X196:AA197"/>
    <mergeCell ref="M197:R197"/>
    <mergeCell ref="A198:A199"/>
    <mergeCell ref="B198:C199"/>
    <mergeCell ref="D198:G199"/>
    <mergeCell ref="H198:L199"/>
    <mergeCell ref="M198:R198"/>
    <mergeCell ref="S198:W199"/>
    <mergeCell ref="X198:AA199"/>
    <mergeCell ref="M199:R199"/>
    <mergeCell ref="A196:A197"/>
    <mergeCell ref="B196:C197"/>
    <mergeCell ref="D196:G197"/>
    <mergeCell ref="H196:L197"/>
    <mergeCell ref="M196:R196"/>
    <mergeCell ref="S196:W197"/>
    <mergeCell ref="X192:AA193"/>
    <mergeCell ref="M193:R193"/>
    <mergeCell ref="A194:A195"/>
    <mergeCell ref="B194:C195"/>
    <mergeCell ref="D194:G195"/>
    <mergeCell ref="H194:L195"/>
    <mergeCell ref="M194:R194"/>
    <mergeCell ref="S194:W195"/>
    <mergeCell ref="X194:AA195"/>
    <mergeCell ref="M195:R195"/>
    <mergeCell ref="A192:A193"/>
    <mergeCell ref="B192:C193"/>
    <mergeCell ref="D192:G193"/>
    <mergeCell ref="H192:L193"/>
    <mergeCell ref="M192:R192"/>
    <mergeCell ref="S192:W193"/>
    <mergeCell ref="X188:AA189"/>
    <mergeCell ref="M189:R189"/>
    <mergeCell ref="A190:A191"/>
    <mergeCell ref="B190:C191"/>
    <mergeCell ref="D190:G191"/>
    <mergeCell ref="H190:L191"/>
    <mergeCell ref="M190:R190"/>
    <mergeCell ref="S190:W191"/>
    <mergeCell ref="X190:AA191"/>
    <mergeCell ref="M191:R191"/>
    <mergeCell ref="A188:A189"/>
    <mergeCell ref="B188:C189"/>
    <mergeCell ref="D188:G189"/>
    <mergeCell ref="H188:L189"/>
    <mergeCell ref="M188:R188"/>
    <mergeCell ref="S188:W189"/>
    <mergeCell ref="X184:AA185"/>
    <mergeCell ref="M185:R185"/>
    <mergeCell ref="A186:A187"/>
    <mergeCell ref="B186:C187"/>
    <mergeCell ref="D186:G187"/>
    <mergeCell ref="H186:L187"/>
    <mergeCell ref="M186:R186"/>
    <mergeCell ref="S186:W187"/>
    <mergeCell ref="X186:AA187"/>
    <mergeCell ref="M187:R187"/>
    <mergeCell ref="A184:A185"/>
    <mergeCell ref="B184:C185"/>
    <mergeCell ref="D184:G185"/>
    <mergeCell ref="H184:L185"/>
    <mergeCell ref="M184:R184"/>
    <mergeCell ref="S184:W185"/>
    <mergeCell ref="X180:AA181"/>
    <mergeCell ref="M181:R181"/>
    <mergeCell ref="A182:A183"/>
    <mergeCell ref="B182:C183"/>
    <mergeCell ref="D182:G183"/>
    <mergeCell ref="H182:L183"/>
    <mergeCell ref="M182:R182"/>
    <mergeCell ref="S182:W183"/>
    <mergeCell ref="X182:AA183"/>
    <mergeCell ref="M183:R183"/>
    <mergeCell ref="A180:A181"/>
    <mergeCell ref="B180:C181"/>
    <mergeCell ref="D180:G181"/>
    <mergeCell ref="H180:L181"/>
    <mergeCell ref="M180:R180"/>
    <mergeCell ref="S180:W181"/>
    <mergeCell ref="X176:AA177"/>
    <mergeCell ref="M177:R177"/>
    <mergeCell ref="A178:A179"/>
    <mergeCell ref="B178:C179"/>
    <mergeCell ref="D178:G179"/>
    <mergeCell ref="H178:L179"/>
    <mergeCell ref="M178:R178"/>
    <mergeCell ref="S178:W179"/>
    <mergeCell ref="X178:AA179"/>
    <mergeCell ref="M179:R179"/>
    <mergeCell ref="A176:A177"/>
    <mergeCell ref="B176:C177"/>
    <mergeCell ref="D176:G177"/>
    <mergeCell ref="H176:L177"/>
    <mergeCell ref="M176:R176"/>
    <mergeCell ref="S176:W177"/>
    <mergeCell ref="X172:AA173"/>
    <mergeCell ref="M173:R173"/>
    <mergeCell ref="A174:A175"/>
    <mergeCell ref="B174:C175"/>
    <mergeCell ref="D174:G175"/>
    <mergeCell ref="H174:L175"/>
    <mergeCell ref="M174:R174"/>
    <mergeCell ref="S174:W175"/>
    <mergeCell ref="X174:AA175"/>
    <mergeCell ref="M175:R175"/>
    <mergeCell ref="A172:A173"/>
    <mergeCell ref="B172:C173"/>
    <mergeCell ref="D172:G173"/>
    <mergeCell ref="H172:L173"/>
    <mergeCell ref="M172:R172"/>
    <mergeCell ref="S172:W173"/>
    <mergeCell ref="X168:AA169"/>
    <mergeCell ref="M169:R169"/>
    <mergeCell ref="A170:A171"/>
    <mergeCell ref="B170:C171"/>
    <mergeCell ref="D170:G171"/>
    <mergeCell ref="H170:L171"/>
    <mergeCell ref="M170:R170"/>
    <mergeCell ref="S170:W171"/>
    <mergeCell ref="X170:AA171"/>
    <mergeCell ref="M171:R171"/>
    <mergeCell ref="A168:A169"/>
    <mergeCell ref="B168:C169"/>
    <mergeCell ref="D168:G169"/>
    <mergeCell ref="H168:L169"/>
    <mergeCell ref="M168:R168"/>
    <mergeCell ref="S168:W169"/>
    <mergeCell ref="X164:AA165"/>
    <mergeCell ref="M165:R165"/>
    <mergeCell ref="A166:A167"/>
    <mergeCell ref="B166:C167"/>
    <mergeCell ref="D166:G167"/>
    <mergeCell ref="H166:L167"/>
    <mergeCell ref="M166:R166"/>
    <mergeCell ref="S166:W167"/>
    <mergeCell ref="X166:AA167"/>
    <mergeCell ref="M167:R167"/>
    <mergeCell ref="A164:A165"/>
    <mergeCell ref="B164:C165"/>
    <mergeCell ref="D164:G165"/>
    <mergeCell ref="H164:L165"/>
    <mergeCell ref="M164:R164"/>
    <mergeCell ref="S164:W165"/>
    <mergeCell ref="X160:AA161"/>
    <mergeCell ref="M161:R161"/>
    <mergeCell ref="A162:A163"/>
    <mergeCell ref="B162:C163"/>
    <mergeCell ref="D162:G163"/>
    <mergeCell ref="H162:L163"/>
    <mergeCell ref="M162:R162"/>
    <mergeCell ref="S162:W163"/>
    <mergeCell ref="X162:AA163"/>
    <mergeCell ref="M163:R163"/>
    <mergeCell ref="A160:A161"/>
    <mergeCell ref="B160:C161"/>
    <mergeCell ref="D160:G161"/>
    <mergeCell ref="H160:L161"/>
    <mergeCell ref="M160:R160"/>
    <mergeCell ref="S160:W161"/>
    <mergeCell ref="X156:AA157"/>
    <mergeCell ref="M157:R157"/>
    <mergeCell ref="A158:A159"/>
    <mergeCell ref="B158:C159"/>
    <mergeCell ref="D158:G159"/>
    <mergeCell ref="H158:L159"/>
    <mergeCell ref="M158:R158"/>
    <mergeCell ref="S158:W159"/>
    <mergeCell ref="X158:AA159"/>
    <mergeCell ref="M159:R159"/>
    <mergeCell ref="A156:A157"/>
    <mergeCell ref="B156:C157"/>
    <mergeCell ref="D156:G157"/>
    <mergeCell ref="H156:L157"/>
    <mergeCell ref="M156:R156"/>
    <mergeCell ref="S156:W157"/>
    <mergeCell ref="X152:AA153"/>
    <mergeCell ref="M153:R153"/>
    <mergeCell ref="A154:A155"/>
    <mergeCell ref="B154:C155"/>
    <mergeCell ref="D154:G155"/>
    <mergeCell ref="H154:L155"/>
    <mergeCell ref="M154:R154"/>
    <mergeCell ref="S154:W155"/>
    <mergeCell ref="X154:AA155"/>
    <mergeCell ref="M155:R155"/>
    <mergeCell ref="A152:A153"/>
    <mergeCell ref="B152:C153"/>
    <mergeCell ref="D152:G153"/>
    <mergeCell ref="H152:L153"/>
    <mergeCell ref="M152:R152"/>
    <mergeCell ref="S152:W153"/>
    <mergeCell ref="X148:AA149"/>
    <mergeCell ref="M149:R149"/>
    <mergeCell ref="A150:A151"/>
    <mergeCell ref="B150:C151"/>
    <mergeCell ref="D150:G151"/>
    <mergeCell ref="H150:L151"/>
    <mergeCell ref="M150:R150"/>
    <mergeCell ref="S150:W151"/>
    <mergeCell ref="X150:AA151"/>
    <mergeCell ref="M151:R151"/>
    <mergeCell ref="A148:A149"/>
    <mergeCell ref="B148:C149"/>
    <mergeCell ref="D148:G149"/>
    <mergeCell ref="H148:L149"/>
    <mergeCell ref="M148:R148"/>
    <mergeCell ref="S148:W149"/>
    <mergeCell ref="X144:AA145"/>
    <mergeCell ref="M145:R145"/>
    <mergeCell ref="A146:A147"/>
    <mergeCell ref="B146:C147"/>
    <mergeCell ref="D146:G147"/>
    <mergeCell ref="H146:L147"/>
    <mergeCell ref="M146:R146"/>
    <mergeCell ref="S146:W147"/>
    <mergeCell ref="X146:AA147"/>
    <mergeCell ref="M147:R147"/>
    <mergeCell ref="A144:A145"/>
    <mergeCell ref="B144:C145"/>
    <mergeCell ref="D144:G145"/>
    <mergeCell ref="H144:L145"/>
    <mergeCell ref="M144:R144"/>
    <mergeCell ref="S144:W145"/>
    <mergeCell ref="X140:AA141"/>
    <mergeCell ref="M141:R141"/>
    <mergeCell ref="A142:A143"/>
    <mergeCell ref="B142:C143"/>
    <mergeCell ref="D142:G143"/>
    <mergeCell ref="H142:L143"/>
    <mergeCell ref="M142:R142"/>
    <mergeCell ref="S142:W143"/>
    <mergeCell ref="X142:AA143"/>
    <mergeCell ref="M143:R143"/>
    <mergeCell ref="A140:A141"/>
    <mergeCell ref="B140:C141"/>
    <mergeCell ref="D140:G141"/>
    <mergeCell ref="H140:L141"/>
    <mergeCell ref="M140:R140"/>
    <mergeCell ref="S140:W141"/>
    <mergeCell ref="X136:AA137"/>
    <mergeCell ref="M137:R137"/>
    <mergeCell ref="A138:A139"/>
    <mergeCell ref="B138:C139"/>
    <mergeCell ref="D138:G139"/>
    <mergeCell ref="H138:L139"/>
    <mergeCell ref="M138:R138"/>
    <mergeCell ref="S138:W139"/>
    <mergeCell ref="X138:AA139"/>
    <mergeCell ref="M139:R139"/>
    <mergeCell ref="A136:A137"/>
    <mergeCell ref="B136:C137"/>
    <mergeCell ref="D136:G137"/>
    <mergeCell ref="H136:L137"/>
    <mergeCell ref="M136:R136"/>
    <mergeCell ref="S136:W137"/>
    <mergeCell ref="X132:AA133"/>
    <mergeCell ref="M133:R133"/>
    <mergeCell ref="A134:A135"/>
    <mergeCell ref="B134:C135"/>
    <mergeCell ref="D134:G135"/>
    <mergeCell ref="H134:L135"/>
    <mergeCell ref="M134:R134"/>
    <mergeCell ref="S134:W135"/>
    <mergeCell ref="X134:AA135"/>
    <mergeCell ref="M135:R135"/>
    <mergeCell ref="A132:A133"/>
    <mergeCell ref="B132:C133"/>
    <mergeCell ref="D132:G133"/>
    <mergeCell ref="H132:L133"/>
    <mergeCell ref="M132:R132"/>
    <mergeCell ref="S132:W133"/>
    <mergeCell ref="X128:AA129"/>
    <mergeCell ref="M129:R129"/>
    <mergeCell ref="A130:A131"/>
    <mergeCell ref="B130:C131"/>
    <mergeCell ref="D130:G131"/>
    <mergeCell ref="H130:L131"/>
    <mergeCell ref="M130:R130"/>
    <mergeCell ref="S130:W131"/>
    <mergeCell ref="X130:AA131"/>
    <mergeCell ref="M131:R131"/>
    <mergeCell ref="A128:A129"/>
    <mergeCell ref="B128:C129"/>
    <mergeCell ref="D128:G129"/>
    <mergeCell ref="H128:L129"/>
    <mergeCell ref="M128:R128"/>
    <mergeCell ref="S128:W129"/>
    <mergeCell ref="X124:AA125"/>
    <mergeCell ref="M125:R125"/>
    <mergeCell ref="A126:A127"/>
    <mergeCell ref="B126:C127"/>
    <mergeCell ref="D126:G127"/>
    <mergeCell ref="H126:L127"/>
    <mergeCell ref="M126:R126"/>
    <mergeCell ref="S126:W127"/>
    <mergeCell ref="X126:AA127"/>
    <mergeCell ref="M127:R127"/>
    <mergeCell ref="A124:A125"/>
    <mergeCell ref="B124:C125"/>
    <mergeCell ref="D124:G125"/>
    <mergeCell ref="H124:L125"/>
    <mergeCell ref="M124:R124"/>
    <mergeCell ref="S124:W125"/>
    <mergeCell ref="X120:AA121"/>
    <mergeCell ref="M121:R121"/>
    <mergeCell ref="A122:A123"/>
    <mergeCell ref="B122:C123"/>
    <mergeCell ref="D122:G123"/>
    <mergeCell ref="H122:L123"/>
    <mergeCell ref="M122:R122"/>
    <mergeCell ref="S122:W123"/>
    <mergeCell ref="X122:AA123"/>
    <mergeCell ref="M123:R123"/>
    <mergeCell ref="A120:A121"/>
    <mergeCell ref="B120:C121"/>
    <mergeCell ref="D120:G121"/>
    <mergeCell ref="H120:L121"/>
    <mergeCell ref="M120:R120"/>
    <mergeCell ref="S120:W121"/>
    <mergeCell ref="X116:AA117"/>
    <mergeCell ref="M117:R117"/>
    <mergeCell ref="A118:A119"/>
    <mergeCell ref="B118:C119"/>
    <mergeCell ref="D118:G119"/>
    <mergeCell ref="H118:L119"/>
    <mergeCell ref="M118:R118"/>
    <mergeCell ref="S118:W119"/>
    <mergeCell ref="X118:AA119"/>
    <mergeCell ref="M119:R119"/>
    <mergeCell ref="A116:A117"/>
    <mergeCell ref="B116:C117"/>
    <mergeCell ref="D116:G117"/>
    <mergeCell ref="H116:L117"/>
    <mergeCell ref="M116:R116"/>
    <mergeCell ref="S116:W117"/>
    <mergeCell ref="X112:AA113"/>
    <mergeCell ref="M113:R113"/>
    <mergeCell ref="A114:A115"/>
    <mergeCell ref="B114:C115"/>
    <mergeCell ref="D114:G115"/>
    <mergeCell ref="H114:L115"/>
    <mergeCell ref="M114:R114"/>
    <mergeCell ref="S114:W115"/>
    <mergeCell ref="X114:AA115"/>
    <mergeCell ref="M115:R115"/>
    <mergeCell ref="A112:A113"/>
    <mergeCell ref="B112:C113"/>
    <mergeCell ref="D112:G113"/>
    <mergeCell ref="H112:L113"/>
    <mergeCell ref="M112:R112"/>
    <mergeCell ref="S112:W113"/>
    <mergeCell ref="X108:AA109"/>
    <mergeCell ref="M109:R109"/>
    <mergeCell ref="A110:A111"/>
    <mergeCell ref="B110:C111"/>
    <mergeCell ref="D110:G111"/>
    <mergeCell ref="H110:L111"/>
    <mergeCell ref="M110:R110"/>
    <mergeCell ref="S110:W111"/>
    <mergeCell ref="X110:AA111"/>
    <mergeCell ref="M111:R111"/>
    <mergeCell ref="A108:A109"/>
    <mergeCell ref="B108:C109"/>
    <mergeCell ref="D108:G109"/>
    <mergeCell ref="H108:L109"/>
    <mergeCell ref="M108:R108"/>
    <mergeCell ref="S108:W109"/>
    <mergeCell ref="X104:AA105"/>
    <mergeCell ref="M105:R105"/>
    <mergeCell ref="A106:A107"/>
    <mergeCell ref="B106:C107"/>
    <mergeCell ref="D106:G107"/>
    <mergeCell ref="H106:L107"/>
    <mergeCell ref="M106:R106"/>
    <mergeCell ref="S106:W107"/>
    <mergeCell ref="X106:AA107"/>
    <mergeCell ref="M107:R107"/>
    <mergeCell ref="A104:A105"/>
    <mergeCell ref="B104:C105"/>
    <mergeCell ref="D104:G105"/>
    <mergeCell ref="H104:L105"/>
    <mergeCell ref="M104:R104"/>
    <mergeCell ref="S104:W105"/>
    <mergeCell ref="X100:AA101"/>
    <mergeCell ref="M101:R101"/>
    <mergeCell ref="A102:A103"/>
    <mergeCell ref="B102:C103"/>
    <mergeCell ref="D102:G103"/>
    <mergeCell ref="H102:L103"/>
    <mergeCell ref="M102:R102"/>
    <mergeCell ref="S102:W103"/>
    <mergeCell ref="X102:AA103"/>
    <mergeCell ref="M103:R103"/>
    <mergeCell ref="A100:A101"/>
    <mergeCell ref="B100:C101"/>
    <mergeCell ref="D100:G101"/>
    <mergeCell ref="H100:L101"/>
    <mergeCell ref="M100:R100"/>
    <mergeCell ref="S100:W101"/>
    <mergeCell ref="X96:AA97"/>
    <mergeCell ref="M97:R97"/>
    <mergeCell ref="A98:A99"/>
    <mergeCell ref="B98:C99"/>
    <mergeCell ref="D98:G99"/>
    <mergeCell ref="H98:L99"/>
    <mergeCell ref="M98:R98"/>
    <mergeCell ref="S98:W99"/>
    <mergeCell ref="X98:AA99"/>
    <mergeCell ref="M99:R99"/>
    <mergeCell ref="A96:A97"/>
    <mergeCell ref="B96:C97"/>
    <mergeCell ref="D96:G97"/>
    <mergeCell ref="H96:L97"/>
    <mergeCell ref="M96:R96"/>
    <mergeCell ref="S96:W97"/>
    <mergeCell ref="X92:AA93"/>
    <mergeCell ref="M93:R93"/>
    <mergeCell ref="A94:A95"/>
    <mergeCell ref="B94:C95"/>
    <mergeCell ref="D94:G95"/>
    <mergeCell ref="H94:L95"/>
    <mergeCell ref="M94:R94"/>
    <mergeCell ref="S94:W95"/>
    <mergeCell ref="X94:AA95"/>
    <mergeCell ref="M95:R95"/>
    <mergeCell ref="A92:A93"/>
    <mergeCell ref="B92:C93"/>
    <mergeCell ref="D92:G93"/>
    <mergeCell ref="H92:L93"/>
    <mergeCell ref="M92:R92"/>
    <mergeCell ref="S92:W93"/>
    <mergeCell ref="X88:AA89"/>
    <mergeCell ref="M89:R89"/>
    <mergeCell ref="A90:A91"/>
    <mergeCell ref="B90:C91"/>
    <mergeCell ref="D90:G91"/>
    <mergeCell ref="H90:L91"/>
    <mergeCell ref="M90:R90"/>
    <mergeCell ref="S90:W91"/>
    <mergeCell ref="X90:AA91"/>
    <mergeCell ref="M91:R91"/>
    <mergeCell ref="A88:A89"/>
    <mergeCell ref="B88:C89"/>
    <mergeCell ref="D88:G89"/>
    <mergeCell ref="H88:L89"/>
    <mergeCell ref="M88:R88"/>
    <mergeCell ref="S88:W89"/>
    <mergeCell ref="X84:AA85"/>
    <mergeCell ref="M85:R85"/>
    <mergeCell ref="A86:A87"/>
    <mergeCell ref="B86:C87"/>
    <mergeCell ref="D86:G87"/>
    <mergeCell ref="H86:L87"/>
    <mergeCell ref="M86:R86"/>
    <mergeCell ref="S86:W87"/>
    <mergeCell ref="X86:AA87"/>
    <mergeCell ref="M87:R87"/>
    <mergeCell ref="A84:A85"/>
    <mergeCell ref="B84:C85"/>
    <mergeCell ref="D84:G85"/>
    <mergeCell ref="H84:L85"/>
    <mergeCell ref="M84:R84"/>
    <mergeCell ref="S84:W85"/>
    <mergeCell ref="X80:AA81"/>
    <mergeCell ref="M81:R81"/>
    <mergeCell ref="A82:A83"/>
    <mergeCell ref="B82:C83"/>
    <mergeCell ref="D82:G83"/>
    <mergeCell ref="H82:L83"/>
    <mergeCell ref="M82:R82"/>
    <mergeCell ref="S82:W83"/>
    <mergeCell ref="X82:AA83"/>
    <mergeCell ref="M83:R83"/>
    <mergeCell ref="A80:A81"/>
    <mergeCell ref="B80:C81"/>
    <mergeCell ref="D80:G81"/>
    <mergeCell ref="H80:L81"/>
    <mergeCell ref="M80:R80"/>
    <mergeCell ref="S80:W81"/>
    <mergeCell ref="X76:AA77"/>
    <mergeCell ref="M77:R77"/>
    <mergeCell ref="A78:A79"/>
    <mergeCell ref="B78:C79"/>
    <mergeCell ref="D78:G79"/>
    <mergeCell ref="H78:L79"/>
    <mergeCell ref="M78:R78"/>
    <mergeCell ref="S78:W79"/>
    <mergeCell ref="X78:AA79"/>
    <mergeCell ref="M79:R79"/>
    <mergeCell ref="A76:A77"/>
    <mergeCell ref="B76:C77"/>
    <mergeCell ref="D76:G77"/>
    <mergeCell ref="H76:L77"/>
    <mergeCell ref="M76:R76"/>
    <mergeCell ref="S76:W77"/>
    <mergeCell ref="X72:AA73"/>
    <mergeCell ref="M73:R73"/>
    <mergeCell ref="A74:A75"/>
    <mergeCell ref="B74:C75"/>
    <mergeCell ref="D74:G75"/>
    <mergeCell ref="H74:L75"/>
    <mergeCell ref="M74:R74"/>
    <mergeCell ref="S74:W75"/>
    <mergeCell ref="X74:AA75"/>
    <mergeCell ref="M75:R75"/>
    <mergeCell ref="A72:A73"/>
    <mergeCell ref="B72:C73"/>
    <mergeCell ref="D72:G73"/>
    <mergeCell ref="H72:L73"/>
    <mergeCell ref="M72:R72"/>
    <mergeCell ref="S72:W73"/>
    <mergeCell ref="X68:AA69"/>
    <mergeCell ref="M69:R69"/>
    <mergeCell ref="A70:A71"/>
    <mergeCell ref="B70:C71"/>
    <mergeCell ref="D70:G71"/>
    <mergeCell ref="H70:L71"/>
    <mergeCell ref="M70:R70"/>
    <mergeCell ref="S70:W71"/>
    <mergeCell ref="X70:AA71"/>
    <mergeCell ref="M71:R71"/>
    <mergeCell ref="A68:A69"/>
    <mergeCell ref="B68:C69"/>
    <mergeCell ref="D68:G69"/>
    <mergeCell ref="H68:L69"/>
    <mergeCell ref="M68:R68"/>
    <mergeCell ref="S68:W69"/>
    <mergeCell ref="X64:AA65"/>
    <mergeCell ref="M65:R65"/>
    <mergeCell ref="A66:A67"/>
    <mergeCell ref="B66:C67"/>
    <mergeCell ref="D66:G67"/>
    <mergeCell ref="H66:L67"/>
    <mergeCell ref="M66:R66"/>
    <mergeCell ref="S66:W67"/>
    <mergeCell ref="X66:AA67"/>
    <mergeCell ref="M67:R67"/>
    <mergeCell ref="A64:A65"/>
    <mergeCell ref="B64:C65"/>
    <mergeCell ref="D64:G65"/>
    <mergeCell ref="H64:L65"/>
    <mergeCell ref="M64:R64"/>
    <mergeCell ref="S64:W65"/>
    <mergeCell ref="X60:AA61"/>
    <mergeCell ref="M61:R61"/>
    <mergeCell ref="A62:A63"/>
    <mergeCell ref="B62:C63"/>
    <mergeCell ref="D62:G63"/>
    <mergeCell ref="H62:L63"/>
    <mergeCell ref="M62:R62"/>
    <mergeCell ref="S62:W63"/>
    <mergeCell ref="X62:AA63"/>
    <mergeCell ref="M63:R63"/>
    <mergeCell ref="A60:A61"/>
    <mergeCell ref="B60:C61"/>
    <mergeCell ref="D60:G61"/>
    <mergeCell ref="H60:L61"/>
    <mergeCell ref="M60:R60"/>
    <mergeCell ref="S60:W61"/>
    <mergeCell ref="X56:AA57"/>
    <mergeCell ref="M57:R57"/>
    <mergeCell ref="A58:A59"/>
    <mergeCell ref="B58:C59"/>
    <mergeCell ref="D58:G59"/>
    <mergeCell ref="H58:L59"/>
    <mergeCell ref="M58:R58"/>
    <mergeCell ref="S58:W59"/>
    <mergeCell ref="X58:AA59"/>
    <mergeCell ref="M59:R59"/>
    <mergeCell ref="A56:A57"/>
    <mergeCell ref="B56:C57"/>
    <mergeCell ref="D56:G57"/>
    <mergeCell ref="H56:L57"/>
    <mergeCell ref="M56:R56"/>
    <mergeCell ref="S56:W57"/>
    <mergeCell ref="X52:AA53"/>
    <mergeCell ref="M53:R53"/>
    <mergeCell ref="A54:A55"/>
    <mergeCell ref="B54:C55"/>
    <mergeCell ref="D54:G55"/>
    <mergeCell ref="H54:L55"/>
    <mergeCell ref="M54:R54"/>
    <mergeCell ref="S54:W55"/>
    <mergeCell ref="X54:AA55"/>
    <mergeCell ref="M55:R55"/>
    <mergeCell ref="A52:A53"/>
    <mergeCell ref="B52:C53"/>
    <mergeCell ref="D52:G53"/>
    <mergeCell ref="H52:L53"/>
    <mergeCell ref="M52:R52"/>
    <mergeCell ref="S52:W53"/>
    <mergeCell ref="X48:AA49"/>
    <mergeCell ref="M49:R49"/>
    <mergeCell ref="A50:A51"/>
    <mergeCell ref="B50:C51"/>
    <mergeCell ref="D50:G51"/>
    <mergeCell ref="H50:L51"/>
    <mergeCell ref="M50:R50"/>
    <mergeCell ref="S50:W51"/>
    <mergeCell ref="X50:AA51"/>
    <mergeCell ref="M51:R51"/>
    <mergeCell ref="A48:A49"/>
    <mergeCell ref="B48:C49"/>
    <mergeCell ref="D48:G49"/>
    <mergeCell ref="H48:L49"/>
    <mergeCell ref="M48:R48"/>
    <mergeCell ref="S48:W49"/>
    <mergeCell ref="X44:AA45"/>
    <mergeCell ref="M45:R45"/>
    <mergeCell ref="A46:A47"/>
    <mergeCell ref="B46:C47"/>
    <mergeCell ref="D46:G47"/>
    <mergeCell ref="H46:L47"/>
    <mergeCell ref="M46:R46"/>
    <mergeCell ref="S46:W47"/>
    <mergeCell ref="X46:AA47"/>
    <mergeCell ref="M47:R47"/>
    <mergeCell ref="A44:A45"/>
    <mergeCell ref="B44:C45"/>
    <mergeCell ref="D44:G45"/>
    <mergeCell ref="H44:L45"/>
    <mergeCell ref="M44:R44"/>
    <mergeCell ref="S44:W45"/>
    <mergeCell ref="X40:AA41"/>
    <mergeCell ref="M41:R41"/>
    <mergeCell ref="A42:A43"/>
    <mergeCell ref="B42:C43"/>
    <mergeCell ref="D42:G43"/>
    <mergeCell ref="H42:L43"/>
    <mergeCell ref="M42:R42"/>
    <mergeCell ref="S42:W43"/>
    <mergeCell ref="X42:AA43"/>
    <mergeCell ref="M43:R43"/>
    <mergeCell ref="A40:A41"/>
    <mergeCell ref="B40:C41"/>
    <mergeCell ref="D40:G41"/>
    <mergeCell ref="H40:L41"/>
    <mergeCell ref="M40:R40"/>
    <mergeCell ref="S40:W41"/>
    <mergeCell ref="X36:AA37"/>
    <mergeCell ref="M37:R37"/>
    <mergeCell ref="A38:A39"/>
    <mergeCell ref="B38:C39"/>
    <mergeCell ref="D38:G39"/>
    <mergeCell ref="H38:L39"/>
    <mergeCell ref="M38:R38"/>
    <mergeCell ref="S38:W39"/>
    <mergeCell ref="X38:AA39"/>
    <mergeCell ref="M39:R39"/>
    <mergeCell ref="A36:A37"/>
    <mergeCell ref="B36:C37"/>
    <mergeCell ref="D36:G37"/>
    <mergeCell ref="H36:L37"/>
    <mergeCell ref="M36:R36"/>
    <mergeCell ref="S36:W37"/>
    <mergeCell ref="X32:AA33"/>
    <mergeCell ref="M33:R33"/>
    <mergeCell ref="A34:A35"/>
    <mergeCell ref="B34:C35"/>
    <mergeCell ref="D34:G35"/>
    <mergeCell ref="H34:L35"/>
    <mergeCell ref="M34:R34"/>
    <mergeCell ref="S34:W35"/>
    <mergeCell ref="X34:AA35"/>
    <mergeCell ref="M35:R35"/>
    <mergeCell ref="A32:A33"/>
    <mergeCell ref="B32:C33"/>
    <mergeCell ref="D32:G33"/>
    <mergeCell ref="H32:L33"/>
    <mergeCell ref="M32:R32"/>
    <mergeCell ref="S32:W33"/>
    <mergeCell ref="X28:AA29"/>
    <mergeCell ref="M29:R29"/>
    <mergeCell ref="A30:A31"/>
    <mergeCell ref="B30:C31"/>
    <mergeCell ref="D30:G31"/>
    <mergeCell ref="H30:L31"/>
    <mergeCell ref="M30:R30"/>
    <mergeCell ref="S30:W31"/>
    <mergeCell ref="X30:AA31"/>
    <mergeCell ref="M31:R31"/>
    <mergeCell ref="A28:A29"/>
    <mergeCell ref="B28:C29"/>
    <mergeCell ref="D28:G29"/>
    <mergeCell ref="H28:L29"/>
    <mergeCell ref="M28:R28"/>
    <mergeCell ref="S28:W29"/>
    <mergeCell ref="X24:AA25"/>
    <mergeCell ref="M25:R25"/>
    <mergeCell ref="A26:A27"/>
    <mergeCell ref="B26:C27"/>
    <mergeCell ref="D26:G27"/>
    <mergeCell ref="H26:L27"/>
    <mergeCell ref="M26:R26"/>
    <mergeCell ref="S26:W27"/>
    <mergeCell ref="X26:AA27"/>
    <mergeCell ref="M27:R27"/>
    <mergeCell ref="A24:A25"/>
    <mergeCell ref="B24:C25"/>
    <mergeCell ref="D24:G25"/>
    <mergeCell ref="H24:L25"/>
    <mergeCell ref="M24:R24"/>
    <mergeCell ref="S24:W25"/>
    <mergeCell ref="X20:AA21"/>
    <mergeCell ref="M21:R21"/>
    <mergeCell ref="A22:A23"/>
    <mergeCell ref="B22:C23"/>
    <mergeCell ref="D22:G23"/>
    <mergeCell ref="H22:L23"/>
    <mergeCell ref="M22:R22"/>
    <mergeCell ref="S22:W23"/>
    <mergeCell ref="X22:AA23"/>
    <mergeCell ref="M23:R23"/>
    <mergeCell ref="A20:A21"/>
    <mergeCell ref="B20:C21"/>
    <mergeCell ref="D20:G21"/>
    <mergeCell ref="H20:L21"/>
    <mergeCell ref="M20:R20"/>
    <mergeCell ref="S20:W21"/>
    <mergeCell ref="X16:AA17"/>
    <mergeCell ref="M17:R17"/>
    <mergeCell ref="A18:A19"/>
    <mergeCell ref="B18:C19"/>
    <mergeCell ref="D18:G19"/>
    <mergeCell ref="H18:L19"/>
    <mergeCell ref="M18:R18"/>
    <mergeCell ref="S18:W19"/>
    <mergeCell ref="X18:AA19"/>
    <mergeCell ref="M19:R19"/>
    <mergeCell ref="A16:A17"/>
    <mergeCell ref="B16:C17"/>
    <mergeCell ref="D16:G17"/>
    <mergeCell ref="H16:L17"/>
    <mergeCell ref="M16:R16"/>
    <mergeCell ref="S16:W17"/>
    <mergeCell ref="Q3:R3"/>
    <mergeCell ref="T3:U3"/>
    <mergeCell ref="X3:Y3"/>
    <mergeCell ref="H6:Z6"/>
    <mergeCell ref="B9:X9"/>
    <mergeCell ref="X12:AA13"/>
    <mergeCell ref="A14:A15"/>
    <mergeCell ref="B14:C15"/>
    <mergeCell ref="D14:G15"/>
    <mergeCell ref="H14:L15"/>
    <mergeCell ref="M14:R14"/>
    <mergeCell ref="S14:W15"/>
    <mergeCell ref="X14:AA15"/>
    <mergeCell ref="M15:R15"/>
    <mergeCell ref="A12:A13"/>
    <mergeCell ref="B12:C13"/>
    <mergeCell ref="D12:G13"/>
    <mergeCell ref="H12:L13"/>
    <mergeCell ref="M12:R13"/>
    <mergeCell ref="S12:W13"/>
  </mergeCells>
  <phoneticPr fontId="4"/>
  <dataValidations count="2">
    <dataValidation type="list" allowBlank="1" showInputMessage="1" showErrorMessage="1" sqref="M16 M18 M20 M160 M24 M220 M28 M30 M26 M32 M22 M34 M36 M222 M162 M164 M38 M166 M168 M170 M172 M40 M42 M174 M44 M46 M14 M128 M176 M178 M180 M182 M184 M48 M50 M52 M54 M56 M58 M60 M64 M66 M68 M70 M72 M74 M76 M78 M62 M80 M82 M84 M86 M88 M96 M98 M100 M102 M90 M92 M94 M104 M106 M108 M110 M112 M114 M116 M118 M120 M122 M130 M132 M134 M136 M138 M140 M142 M144 M124 M126 M146 M148 M150 M152 M154 M156 M158 M186 M188 M190 M192 M194 M196 M198 M200 M202 M204 M206 M208 M210 M212 M214 M216 M218 M224 M226 M228 M232 M236 M240 M244 M248 M230 M234 M238 M242 M246 M250 M252">
      <formula1>"介護福祉士,実務者研修,初任者研修,介護職員基礎研修,ホームヘルパー1級,ホームヘルパー2級,生活援助従事者研修,看護師,准看護師,保健師,居宅介護職員初任者研修,社会福祉士,その他"</formula1>
    </dataValidation>
    <dataValidation type="list" allowBlank="1" showInputMessage="1" showErrorMessage="1" sqref="B14 B28 B26 B24 B22 B20 B160 B30 B16 B18 B32 B162 B220 B64 B66 B34 B68 B70 B36 B72 B74 B164 B166 B76 B222 B38 B78 B80 B82 B84 B86 B88 B90 B168 B170 B172 B174 B40 B42 B44 B92 B96 B98 B176 B128 B94 B100 B102 B46 B104 B106 B108 B110 B112 B114 B116 B118 B178 B180 B182 B184 B186 B188 B48 B50 B52 B54 B56 B58 B60 B62 B120 B122 B124 B126 B130 B132 B134 B136 B138 B140 B142 B144 B146 B148 B150 B152 B154 B156 B158 B190 B192 B194 B196 B198 B200 B202 B204 B206 B208 B210 B212 B214 B216 B218 B224 B226 B228 B232 B236 B240 B244 B248 B230 B234 B238 B242 B246 B250 B252">
      <formula1>"管理者,サービス提供責任者,訪問介護員,登録訪問介護員"</formula1>
    </dataValidation>
  </dataValidations>
  <pageMargins left="0.59055118110236227" right="0.59055118110236227" top="0.74803149606299213" bottom="0.55118110236220474" header="0.31496062992125984" footer="0.31496062992125984"/>
  <pageSetup paperSize="9" scale="70" fitToHeight="0" orientation="portrait" useFirstPageNumber="1" horizontalDpi="300" verticalDpi="300" r:id="rId1"/>
  <headerFooter alignWithMargins="0"/>
  <rowBreaks count="3" manualBreakCount="3">
    <brk id="69" max="29" man="1"/>
    <brk id="145" max="29" man="1"/>
    <brk id="221"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92"/>
  <sheetViews>
    <sheetView showGridLines="0" view="pageBreakPreview" zoomScale="70" zoomScaleNormal="90" zoomScaleSheetLayoutView="70" workbookViewId="0">
      <selection activeCell="Z22" sqref="Z22"/>
    </sheetView>
  </sheetViews>
  <sheetFormatPr defaultRowHeight="14.25" x14ac:dyDescent="0.15"/>
  <cols>
    <col min="1" max="1" width="4.25" style="104" customWidth="1"/>
    <col min="2" max="3" width="5.125" style="103" customWidth="1"/>
    <col min="4" max="14" width="4.25" style="103" customWidth="1"/>
    <col min="15" max="17" width="5.625" style="165" hidden="1" customWidth="1"/>
    <col min="18" max="18" width="4.25" style="104" customWidth="1"/>
    <col min="19" max="50" width="4.25" style="103" customWidth="1"/>
    <col min="51" max="52" width="4.25" style="103" hidden="1" customWidth="1"/>
    <col min="53" max="62" width="4.25" style="103" customWidth="1"/>
    <col min="63" max="16384" width="9" style="103"/>
  </cols>
  <sheetData>
    <row r="1" spans="1:58" ht="21" customHeight="1" x14ac:dyDescent="0.15">
      <c r="A1" s="103" t="s">
        <v>638</v>
      </c>
      <c r="O1" s="103"/>
      <c r="P1" s="103"/>
      <c r="Q1" s="103"/>
      <c r="AY1" s="83"/>
      <c r="AZ1" s="83"/>
    </row>
    <row r="2" spans="1:58" ht="21" customHeight="1" x14ac:dyDescent="0.15">
      <c r="O2" s="103"/>
      <c r="P2" s="103"/>
      <c r="Q2" s="103"/>
      <c r="AH2" s="105" t="s">
        <v>205</v>
      </c>
      <c r="AI2" s="382">
        <v>4</v>
      </c>
      <c r="AJ2" s="382"/>
      <c r="AK2" s="105" t="s">
        <v>206</v>
      </c>
      <c r="AL2" s="383">
        <f>IF(AI2=0,"",YEAR(DATE(2018+AI2,1,1)))</f>
        <v>2022</v>
      </c>
      <c r="AM2" s="383"/>
      <c r="AN2" s="106" t="s">
        <v>207</v>
      </c>
      <c r="AO2" s="106" t="s">
        <v>204</v>
      </c>
      <c r="AP2" s="382"/>
      <c r="AQ2" s="382"/>
      <c r="AR2" s="106" t="s">
        <v>203</v>
      </c>
      <c r="BA2" s="107" t="s">
        <v>380</v>
      </c>
      <c r="BB2" s="107"/>
      <c r="BC2" s="107"/>
      <c r="BD2" s="333">
        <f>DAY(EOMONTH(DATE(AL2,AP2,1),0))</f>
        <v>31</v>
      </c>
      <c r="BE2" s="334"/>
      <c r="BF2" s="107" t="s">
        <v>381</v>
      </c>
    </row>
    <row r="3" spans="1:58" s="82" customFormat="1" ht="21" customHeight="1" x14ac:dyDescent="0.25">
      <c r="A3" s="108" t="s">
        <v>391</v>
      </c>
      <c r="B3" s="109"/>
      <c r="C3" s="109"/>
      <c r="W3" s="84"/>
      <c r="X3" s="84"/>
      <c r="AI3" s="99" t="s">
        <v>528</v>
      </c>
      <c r="AW3" s="83"/>
      <c r="AX3" s="83"/>
      <c r="AY3" s="83"/>
      <c r="AZ3" s="83"/>
    </row>
    <row r="4" spans="1:58" s="82" customFormat="1" ht="21" customHeight="1" x14ac:dyDescent="0.15">
      <c r="A4" s="110"/>
      <c r="B4" s="110"/>
      <c r="C4" s="110"/>
      <c r="D4" s="110"/>
      <c r="E4" s="110"/>
      <c r="F4" s="110"/>
      <c r="G4" s="110"/>
      <c r="H4" s="110"/>
      <c r="I4" s="110"/>
      <c r="J4" s="110"/>
      <c r="K4" s="110"/>
      <c r="L4" s="110"/>
      <c r="M4" s="110"/>
      <c r="N4" s="110"/>
      <c r="O4" s="110"/>
      <c r="P4" s="110"/>
      <c r="Q4" s="110"/>
      <c r="AI4" s="88" t="s">
        <v>4</v>
      </c>
      <c r="AJ4" s="88" t="s">
        <v>365</v>
      </c>
      <c r="AK4" s="331" t="s">
        <v>388</v>
      </c>
      <c r="AL4" s="331"/>
      <c r="AM4" s="331"/>
      <c r="AN4" s="331"/>
      <c r="AO4" s="331"/>
      <c r="AP4" s="331"/>
      <c r="AQ4" s="331"/>
      <c r="AR4" s="331"/>
      <c r="AS4" s="331"/>
      <c r="AT4" s="331"/>
      <c r="AU4" s="331"/>
      <c r="AV4" s="331"/>
      <c r="AW4" s="331"/>
      <c r="AX4" s="331"/>
      <c r="AY4" s="331"/>
      <c r="AZ4" s="331"/>
      <c r="BA4" s="331"/>
      <c r="BB4" s="331"/>
      <c r="BC4" s="331"/>
      <c r="BD4" s="331"/>
      <c r="BE4" s="331"/>
      <c r="BF4" s="94" t="s">
        <v>366</v>
      </c>
    </row>
    <row r="5" spans="1:58" s="82" customFormat="1" ht="21" customHeight="1" x14ac:dyDescent="0.15">
      <c r="A5" s="110"/>
      <c r="B5" s="110"/>
      <c r="C5" s="110"/>
      <c r="D5" s="110"/>
      <c r="E5" s="110"/>
      <c r="F5" s="110"/>
      <c r="G5" s="110"/>
      <c r="H5" s="110"/>
      <c r="I5" s="110"/>
      <c r="J5" s="110"/>
      <c r="K5" s="110"/>
      <c r="L5" s="110"/>
      <c r="M5" s="110"/>
      <c r="N5" s="110"/>
      <c r="O5" s="110"/>
      <c r="P5" s="110"/>
      <c r="Q5" s="110"/>
      <c r="R5" s="105"/>
      <c r="S5" s="111"/>
      <c r="T5" s="111"/>
      <c r="U5" s="105"/>
      <c r="V5" s="112"/>
      <c r="W5" s="112"/>
      <c r="X5" s="106"/>
      <c r="Y5" s="106"/>
      <c r="Z5" s="111"/>
      <c r="AA5" s="111"/>
      <c r="AB5" s="106"/>
    </row>
    <row r="6" spans="1:58" s="82" customFormat="1" ht="21" customHeight="1" x14ac:dyDescent="0.2">
      <c r="B6" s="113"/>
      <c r="C6" s="113"/>
      <c r="D6" s="114"/>
      <c r="E6" s="114"/>
      <c r="F6" s="114"/>
      <c r="G6" s="114"/>
      <c r="H6" s="114"/>
      <c r="I6" s="114"/>
      <c r="J6" s="114"/>
      <c r="K6" s="114"/>
      <c r="L6" s="114"/>
      <c r="M6" s="114"/>
      <c r="N6" s="114"/>
      <c r="O6" s="114"/>
      <c r="P6" s="114"/>
      <c r="Q6" s="114"/>
      <c r="R6" s="114"/>
      <c r="S6" s="114"/>
      <c r="T6" s="115"/>
      <c r="U6" s="100"/>
      <c r="V6" s="116"/>
      <c r="W6" s="100"/>
      <c r="X6" s="117"/>
      <c r="AG6" s="118"/>
      <c r="AH6" s="118"/>
      <c r="AI6" s="118"/>
      <c r="AM6" s="103" t="s">
        <v>367</v>
      </c>
      <c r="AN6" s="103"/>
      <c r="AO6" s="103"/>
      <c r="AP6" s="103"/>
      <c r="AQ6" s="103"/>
      <c r="AR6" s="103"/>
      <c r="AS6" s="103"/>
      <c r="AT6" s="103"/>
      <c r="AU6" s="103"/>
      <c r="AV6" s="103"/>
      <c r="AW6" s="103"/>
      <c r="AX6" s="103"/>
      <c r="AY6" s="103"/>
      <c r="BA6" s="396">
        <v>40</v>
      </c>
      <c r="BB6" s="396"/>
      <c r="BC6" s="103" t="s">
        <v>368</v>
      </c>
    </row>
    <row r="7" spans="1:58" s="82" customFormat="1" ht="21.75" customHeight="1" thickBot="1" x14ac:dyDescent="0.25">
      <c r="B7" s="113"/>
      <c r="C7" s="113"/>
      <c r="D7" s="114"/>
      <c r="E7" s="114"/>
      <c r="F7" s="114"/>
      <c r="G7" s="114"/>
      <c r="H7" s="114"/>
      <c r="I7" s="114"/>
      <c r="J7" s="114"/>
      <c r="K7" s="114"/>
      <c r="L7" s="114"/>
      <c r="M7" s="114"/>
      <c r="N7" s="114"/>
      <c r="O7" s="114"/>
      <c r="P7" s="114"/>
      <c r="Q7" s="114"/>
      <c r="R7" s="114"/>
      <c r="S7" s="114"/>
      <c r="T7" s="115"/>
      <c r="U7" s="100"/>
      <c r="V7" s="116"/>
      <c r="W7" s="100"/>
      <c r="X7" s="117"/>
      <c r="AG7" s="118"/>
      <c r="AH7" s="118"/>
      <c r="AI7" s="118"/>
      <c r="AJ7" s="103"/>
      <c r="AK7" s="103"/>
      <c r="AL7" s="103"/>
    </row>
    <row r="8" spans="1:58" s="82" customFormat="1" ht="21.75" customHeight="1" x14ac:dyDescent="0.15">
      <c r="B8" s="119" t="s">
        <v>370</v>
      </c>
      <c r="C8" s="120"/>
      <c r="D8" s="121"/>
      <c r="E8" s="122"/>
      <c r="F8" s="123"/>
      <c r="G8" s="123"/>
      <c r="H8" s="123"/>
      <c r="I8" s="123"/>
      <c r="J8" s="123"/>
      <c r="K8" s="123"/>
      <c r="L8" s="123"/>
      <c r="M8" s="123"/>
      <c r="N8" s="123"/>
      <c r="O8" s="123"/>
      <c r="P8" s="123"/>
      <c r="Q8" s="123"/>
      <c r="R8" s="123"/>
      <c r="S8" s="123"/>
      <c r="T8" s="123"/>
      <c r="U8" s="123"/>
      <c r="V8" s="124"/>
      <c r="W8" s="120"/>
      <c r="X8" s="125"/>
      <c r="Y8" s="120"/>
      <c r="Z8" s="120"/>
      <c r="AA8" s="120"/>
      <c r="AB8" s="120"/>
      <c r="AC8" s="120"/>
      <c r="AD8" s="120"/>
      <c r="AE8" s="120"/>
      <c r="AF8" s="120"/>
      <c r="AG8" s="126"/>
      <c r="AH8" s="126"/>
      <c r="AI8" s="126"/>
      <c r="AJ8" s="127"/>
      <c r="AK8" s="127"/>
      <c r="AL8" s="127"/>
      <c r="AM8" s="127"/>
      <c r="AN8" s="127"/>
      <c r="AO8" s="127"/>
      <c r="AP8" s="127"/>
      <c r="AQ8" s="127"/>
      <c r="AR8" s="127"/>
      <c r="AS8" s="127"/>
      <c r="AT8" s="127"/>
      <c r="AU8" s="127"/>
      <c r="AV8" s="128"/>
      <c r="AW8" s="129"/>
      <c r="AX8" s="129"/>
      <c r="AY8" s="130"/>
      <c r="AZ8" s="130"/>
    </row>
    <row r="9" spans="1:58" s="82" customFormat="1" ht="21.75" customHeight="1" x14ac:dyDescent="0.15">
      <c r="B9" s="131"/>
      <c r="C9" s="405"/>
      <c r="D9" s="405"/>
      <c r="E9" s="405"/>
      <c r="F9" s="391">
        <v>5</v>
      </c>
      <c r="G9" s="392"/>
      <c r="H9" s="391">
        <v>6</v>
      </c>
      <c r="I9" s="392"/>
      <c r="J9" s="391">
        <v>7</v>
      </c>
      <c r="K9" s="392"/>
      <c r="L9" s="393" t="s">
        <v>228</v>
      </c>
      <c r="M9" s="393"/>
      <c r="N9" s="132"/>
      <c r="O9" s="132"/>
      <c r="P9" s="132"/>
      <c r="Q9" s="132"/>
      <c r="R9" s="132"/>
      <c r="S9" s="132"/>
      <c r="T9" s="132"/>
      <c r="U9" s="132"/>
      <c r="V9" s="116"/>
      <c r="W9" s="100"/>
      <c r="X9" s="133" t="s">
        <v>232</v>
      </c>
      <c r="Y9" s="133"/>
      <c r="Z9" s="132"/>
      <c r="AA9" s="133" t="s">
        <v>237</v>
      </c>
      <c r="AB9" s="133"/>
      <c r="AC9" s="132"/>
      <c r="AD9" s="134"/>
      <c r="AE9" s="134"/>
      <c r="AF9" s="132"/>
      <c r="AG9" s="135" t="s">
        <v>238</v>
      </c>
      <c r="AH9" s="135"/>
      <c r="AI9" s="136"/>
      <c r="AJ9" s="132"/>
      <c r="AK9" s="132"/>
      <c r="AL9" s="130"/>
      <c r="AM9" s="130"/>
      <c r="AN9" s="137"/>
      <c r="AO9" s="137"/>
      <c r="AP9" s="130"/>
      <c r="AQ9" s="130"/>
      <c r="AR9" s="130"/>
      <c r="AS9" s="130"/>
      <c r="AT9" s="130"/>
      <c r="AU9" s="130"/>
      <c r="AV9" s="138"/>
      <c r="AW9" s="129"/>
      <c r="AX9" s="129"/>
      <c r="AY9" s="130"/>
      <c r="AZ9" s="130"/>
      <c r="BA9" s="100"/>
      <c r="BB9" s="139"/>
    </row>
    <row r="10" spans="1:58" s="82" customFormat="1" ht="21.75" customHeight="1" x14ac:dyDescent="0.15">
      <c r="B10" s="131"/>
      <c r="C10" s="359" t="s">
        <v>229</v>
      </c>
      <c r="D10" s="359"/>
      <c r="E10" s="359"/>
      <c r="F10" s="360">
        <v>30</v>
      </c>
      <c r="G10" s="360"/>
      <c r="H10" s="360">
        <v>31</v>
      </c>
      <c r="I10" s="360"/>
      <c r="J10" s="360">
        <v>31</v>
      </c>
      <c r="K10" s="360"/>
      <c r="L10" s="361">
        <f>SUM(F10:K10)</f>
        <v>92</v>
      </c>
      <c r="M10" s="361"/>
      <c r="N10" s="132"/>
      <c r="O10" s="132"/>
      <c r="P10" s="132"/>
      <c r="Q10" s="132"/>
      <c r="R10" s="132"/>
      <c r="S10" s="132"/>
      <c r="T10" s="132"/>
      <c r="U10" s="132"/>
      <c r="V10" s="116"/>
      <c r="W10" s="100"/>
      <c r="X10" s="384">
        <f>S13</f>
        <v>46.333333333333336</v>
      </c>
      <c r="Y10" s="385"/>
      <c r="Z10" s="140" t="s">
        <v>233</v>
      </c>
      <c r="AA10" s="386">
        <v>40</v>
      </c>
      <c r="AB10" s="387"/>
      <c r="AC10" s="140" t="s">
        <v>234</v>
      </c>
      <c r="AD10" s="384">
        <f>X10/AA10</f>
        <v>1.1583333333333334</v>
      </c>
      <c r="AE10" s="385"/>
      <c r="AF10" s="140" t="s">
        <v>235</v>
      </c>
      <c r="AG10" s="388">
        <f>IF(X10&lt;40,1,ROUNDUP(AD10,1))</f>
        <v>1.2000000000000002</v>
      </c>
      <c r="AH10" s="389"/>
      <c r="AI10" s="390"/>
      <c r="AJ10" s="132"/>
      <c r="AK10" s="141" t="s">
        <v>236</v>
      </c>
      <c r="AL10" s="130"/>
      <c r="AM10" s="130"/>
      <c r="AN10" s="130"/>
      <c r="AO10" s="130"/>
      <c r="AP10" s="130"/>
      <c r="AQ10" s="130"/>
      <c r="AR10" s="130"/>
      <c r="AS10" s="130"/>
      <c r="AT10" s="130"/>
      <c r="AU10" s="130"/>
      <c r="AV10" s="138"/>
      <c r="AW10" s="129"/>
      <c r="AX10" s="129"/>
      <c r="AY10" s="130"/>
      <c r="AZ10" s="130"/>
      <c r="BA10" s="100"/>
      <c r="BB10" s="139"/>
    </row>
    <row r="11" spans="1:58" s="82" customFormat="1" ht="21.75" customHeight="1" x14ac:dyDescent="0.15">
      <c r="B11" s="131"/>
      <c r="C11" s="359" t="s">
        <v>230</v>
      </c>
      <c r="D11" s="359"/>
      <c r="E11" s="359"/>
      <c r="F11" s="360">
        <v>15</v>
      </c>
      <c r="G11" s="360"/>
      <c r="H11" s="360">
        <v>16</v>
      </c>
      <c r="I11" s="360"/>
      <c r="J11" s="360">
        <v>15</v>
      </c>
      <c r="K11" s="360"/>
      <c r="L11" s="361">
        <f>SUM(F11:K11)</f>
        <v>46</v>
      </c>
      <c r="M11" s="361"/>
      <c r="N11" s="132"/>
      <c r="O11" s="132"/>
      <c r="P11" s="132"/>
      <c r="Q11" s="132"/>
      <c r="R11" s="132"/>
      <c r="S11" s="132"/>
      <c r="T11" s="132"/>
      <c r="U11" s="132"/>
      <c r="V11" s="116"/>
      <c r="W11" s="100"/>
      <c r="X11" s="100"/>
      <c r="Y11" s="142"/>
      <c r="Z11" s="142"/>
      <c r="AA11" s="143" t="s">
        <v>245</v>
      </c>
      <c r="AB11" s="142"/>
      <c r="AC11" s="142"/>
      <c r="AD11" s="142"/>
      <c r="AE11" s="142"/>
      <c r="AF11" s="142"/>
      <c r="AG11" s="142"/>
      <c r="AH11" s="142"/>
      <c r="AI11" s="142"/>
      <c r="AJ11" s="142"/>
      <c r="AK11" s="132"/>
      <c r="AL11" s="130"/>
      <c r="AM11" s="130"/>
      <c r="AN11" s="130"/>
      <c r="AO11" s="130"/>
      <c r="AP11" s="130"/>
      <c r="AQ11" s="130"/>
      <c r="AR11" s="130"/>
      <c r="AS11" s="130"/>
      <c r="AT11" s="130"/>
      <c r="AU11" s="130"/>
      <c r="AV11" s="138"/>
      <c r="AW11" s="129"/>
      <c r="AX11" s="129"/>
      <c r="AY11" s="130"/>
      <c r="AZ11" s="130"/>
      <c r="BA11" s="100"/>
      <c r="BB11" s="139"/>
    </row>
    <row r="12" spans="1:58" s="82" customFormat="1" ht="21.75" customHeight="1" x14ac:dyDescent="0.15">
      <c r="B12" s="131"/>
      <c r="C12" s="359" t="s">
        <v>240</v>
      </c>
      <c r="D12" s="359"/>
      <c r="E12" s="359"/>
      <c r="F12" s="362">
        <v>0.3</v>
      </c>
      <c r="G12" s="362"/>
      <c r="H12" s="362">
        <v>0.4</v>
      </c>
      <c r="I12" s="362"/>
      <c r="J12" s="362">
        <v>0.3</v>
      </c>
      <c r="K12" s="362"/>
      <c r="L12" s="363">
        <f>SUM(F12:K12)</f>
        <v>1</v>
      </c>
      <c r="M12" s="363"/>
      <c r="N12" s="132"/>
      <c r="O12" s="132"/>
      <c r="P12" s="132"/>
      <c r="Q12" s="132"/>
      <c r="R12" s="144"/>
      <c r="S12" s="135" t="s">
        <v>231</v>
      </c>
      <c r="T12" s="135"/>
      <c r="U12" s="132"/>
      <c r="V12" s="116"/>
      <c r="W12" s="100"/>
      <c r="X12" s="100"/>
      <c r="Y12" s="142"/>
      <c r="Z12" s="142"/>
      <c r="AA12" s="145" t="s">
        <v>246</v>
      </c>
      <c r="AB12" s="142"/>
      <c r="AC12" s="142"/>
      <c r="AD12" s="142"/>
      <c r="AE12" s="142"/>
      <c r="AF12" s="142"/>
      <c r="AG12" s="142"/>
      <c r="AH12" s="142"/>
      <c r="AI12" s="142"/>
      <c r="AJ12" s="142"/>
      <c r="AK12" s="142"/>
      <c r="AL12" s="142"/>
      <c r="AM12" s="142"/>
      <c r="AN12" s="130"/>
      <c r="AO12" s="130"/>
      <c r="AP12" s="130"/>
      <c r="AQ12" s="130"/>
      <c r="AR12" s="130"/>
      <c r="AS12" s="130"/>
      <c r="AT12" s="130"/>
      <c r="AU12" s="130"/>
      <c r="AV12" s="138"/>
      <c r="AW12" s="129"/>
      <c r="AX12" s="129"/>
      <c r="AY12" s="130"/>
      <c r="AZ12" s="130"/>
      <c r="BA12" s="100"/>
      <c r="BB12" s="139"/>
    </row>
    <row r="13" spans="1:58" s="82" customFormat="1" ht="21.75" customHeight="1" x14ac:dyDescent="0.15">
      <c r="B13" s="131"/>
      <c r="C13" s="359" t="s">
        <v>228</v>
      </c>
      <c r="D13" s="359"/>
      <c r="E13" s="359"/>
      <c r="F13" s="363">
        <f>SUM(F10:G12)</f>
        <v>45.3</v>
      </c>
      <c r="G13" s="363"/>
      <c r="H13" s="363">
        <f>SUM(H10:I12)</f>
        <v>47.4</v>
      </c>
      <c r="I13" s="363"/>
      <c r="J13" s="363">
        <f>SUM(J10:K12)</f>
        <v>46.3</v>
      </c>
      <c r="K13" s="363"/>
      <c r="L13" s="363">
        <f>SUM(L10:M12)</f>
        <v>139</v>
      </c>
      <c r="M13" s="363"/>
      <c r="N13" s="146" t="s">
        <v>369</v>
      </c>
      <c r="O13" s="132"/>
      <c r="P13" s="132"/>
      <c r="Q13" s="132"/>
      <c r="R13" s="147"/>
      <c r="S13" s="381">
        <f>L13/3</f>
        <v>46.333333333333336</v>
      </c>
      <c r="T13" s="381"/>
      <c r="U13" s="132"/>
      <c r="V13" s="116"/>
      <c r="W13" s="100"/>
      <c r="X13" s="100"/>
      <c r="Y13" s="142"/>
      <c r="Z13" s="142"/>
      <c r="AA13" s="145" t="s">
        <v>247</v>
      </c>
      <c r="AB13" s="142"/>
      <c r="AC13" s="142"/>
      <c r="AD13" s="142"/>
      <c r="AE13" s="142"/>
      <c r="AF13" s="142"/>
      <c r="AG13" s="142"/>
      <c r="AH13" s="142"/>
      <c r="AI13" s="142"/>
      <c r="AJ13" s="142"/>
      <c r="AK13" s="142"/>
      <c r="AL13" s="142"/>
      <c r="AM13" s="142"/>
      <c r="AN13" s="130"/>
      <c r="AO13" s="130"/>
      <c r="AP13" s="130"/>
      <c r="AQ13" s="130"/>
      <c r="AR13" s="130"/>
      <c r="AS13" s="130"/>
      <c r="AT13" s="130"/>
      <c r="AU13" s="130"/>
      <c r="AV13" s="138"/>
      <c r="AW13" s="129"/>
      <c r="AX13" s="129"/>
      <c r="AY13" s="130"/>
      <c r="AZ13" s="130"/>
      <c r="BA13" s="100"/>
      <c r="BB13" s="139"/>
    </row>
    <row r="14" spans="1:58" s="82" customFormat="1" ht="21.75" customHeight="1" thickBot="1" x14ac:dyDescent="0.2">
      <c r="B14" s="148"/>
      <c r="C14" s="149" t="s">
        <v>239</v>
      </c>
      <c r="D14" s="150"/>
      <c r="E14" s="151"/>
      <c r="F14" s="152"/>
      <c r="G14" s="152"/>
      <c r="H14" s="152"/>
      <c r="I14" s="152"/>
      <c r="J14" s="152"/>
      <c r="K14" s="152"/>
      <c r="L14" s="152"/>
      <c r="M14" s="152" t="s">
        <v>371</v>
      </c>
      <c r="N14" s="152"/>
      <c r="O14" s="152"/>
      <c r="P14" s="152"/>
      <c r="Q14" s="152"/>
      <c r="R14" s="152"/>
      <c r="S14" s="152"/>
      <c r="T14" s="152"/>
      <c r="U14" s="153"/>
      <c r="V14" s="154"/>
      <c r="W14" s="153"/>
      <c r="X14" s="153"/>
      <c r="Y14" s="155"/>
      <c r="Z14" s="155"/>
      <c r="AA14" s="156" t="s">
        <v>248</v>
      </c>
      <c r="AB14" s="155"/>
      <c r="AC14" s="156"/>
      <c r="AD14" s="156"/>
      <c r="AE14" s="156"/>
      <c r="AF14" s="156"/>
      <c r="AG14" s="156"/>
      <c r="AH14" s="156"/>
      <c r="AI14" s="156"/>
      <c r="AJ14" s="156"/>
      <c r="AK14" s="156"/>
      <c r="AL14" s="156"/>
      <c r="AM14" s="156"/>
      <c r="AN14" s="156"/>
      <c r="AO14" s="155"/>
      <c r="AP14" s="156"/>
      <c r="AQ14" s="156"/>
      <c r="AR14" s="155"/>
      <c r="AS14" s="155"/>
      <c r="AT14" s="155"/>
      <c r="AU14" s="155"/>
      <c r="AV14" s="157"/>
      <c r="AW14" s="129"/>
      <c r="AX14" s="129"/>
      <c r="AY14" s="130"/>
      <c r="AZ14" s="130"/>
      <c r="BA14" s="100"/>
      <c r="BB14" s="139"/>
    </row>
    <row r="15" spans="1:58" s="82" customFormat="1" ht="21.75" customHeight="1" x14ac:dyDescent="0.15">
      <c r="B15" s="113"/>
      <c r="R15" s="132"/>
      <c r="S15" s="132"/>
      <c r="T15" s="132"/>
      <c r="U15" s="132"/>
      <c r="V15" s="116"/>
      <c r="W15" s="100"/>
      <c r="X15" s="117"/>
      <c r="AG15" s="118"/>
      <c r="AH15" s="118"/>
      <c r="AI15" s="118"/>
      <c r="AJ15" s="103"/>
      <c r="AK15" s="103"/>
      <c r="AL15" s="103"/>
      <c r="AM15" s="103"/>
      <c r="AN15" s="103"/>
      <c r="AO15" s="103"/>
      <c r="AP15" s="103"/>
      <c r="AQ15" s="103"/>
      <c r="AR15" s="103"/>
      <c r="AS15" s="103"/>
      <c r="AT15" s="103"/>
      <c r="AU15" s="103"/>
      <c r="AV15" s="103"/>
      <c r="AW15" s="129"/>
      <c r="AX15" s="129"/>
      <c r="AY15" s="130"/>
      <c r="AZ15" s="130"/>
      <c r="BA15" s="100"/>
      <c r="BB15" s="139"/>
    </row>
    <row r="16" spans="1:58" s="82" customFormat="1" ht="21" customHeight="1" x14ac:dyDescent="0.15">
      <c r="C16" s="97"/>
      <c r="D16" s="158" t="s">
        <v>529</v>
      </c>
      <c r="E16" s="97"/>
      <c r="F16" s="97"/>
      <c r="G16" s="97"/>
      <c r="H16" s="97"/>
      <c r="I16" s="97"/>
      <c r="J16" s="97"/>
      <c r="K16" s="97"/>
      <c r="L16" s="97"/>
      <c r="M16" s="97"/>
      <c r="N16" s="97"/>
      <c r="R16" s="97"/>
      <c r="S16" s="97"/>
      <c r="T16" s="97"/>
      <c r="U16" s="97"/>
      <c r="V16" s="97"/>
      <c r="W16" s="97"/>
      <c r="X16" s="97"/>
      <c r="Y16" s="97"/>
      <c r="Z16" s="97"/>
      <c r="AA16" s="97"/>
      <c r="AB16" s="97"/>
      <c r="AC16" s="97"/>
      <c r="AD16" s="159"/>
      <c r="AE16" s="159"/>
      <c r="AF16" s="159"/>
      <c r="AG16" s="160"/>
      <c r="AN16" s="161"/>
      <c r="AO16" s="161"/>
      <c r="AP16" s="161"/>
      <c r="AQ16" s="161"/>
      <c r="AR16" s="161"/>
      <c r="AS16" s="161"/>
      <c r="AT16" s="161"/>
      <c r="AU16" s="161"/>
      <c r="AV16" s="161"/>
      <c r="AW16" s="161"/>
      <c r="AX16" s="161"/>
      <c r="AY16" s="162"/>
      <c r="AZ16" s="162"/>
      <c r="BA16" s="161"/>
      <c r="BB16" s="161"/>
      <c r="BC16" s="161"/>
    </row>
    <row r="17" spans="1:58" ht="18.75" customHeight="1" x14ac:dyDescent="0.15">
      <c r="A17" s="406" t="s">
        <v>188</v>
      </c>
      <c r="B17" s="407" t="s">
        <v>0</v>
      </c>
      <c r="C17" s="408"/>
      <c r="D17" s="413" t="s">
        <v>364</v>
      </c>
      <c r="E17" s="414"/>
      <c r="F17" s="413" t="s">
        <v>389</v>
      </c>
      <c r="G17" s="419"/>
      <c r="H17" s="419"/>
      <c r="I17" s="419"/>
      <c r="J17" s="414"/>
      <c r="K17" s="407" t="s">
        <v>1</v>
      </c>
      <c r="L17" s="422"/>
      <c r="M17" s="422"/>
      <c r="N17" s="408"/>
      <c r="O17" s="425"/>
      <c r="P17" s="426"/>
      <c r="Q17" s="427"/>
      <c r="R17" s="393" t="s">
        <v>202</v>
      </c>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7" t="s">
        <v>241</v>
      </c>
      <c r="AX17" s="398"/>
      <c r="AY17" s="403" t="s">
        <v>379</v>
      </c>
      <c r="AZ17" s="403"/>
      <c r="BA17" s="403" t="s">
        <v>201</v>
      </c>
      <c r="BB17" s="403"/>
      <c r="BC17" s="403"/>
      <c r="BD17" s="403"/>
      <c r="BE17" s="403"/>
      <c r="BF17" s="403"/>
    </row>
    <row r="18" spans="1:58" ht="18.75" customHeight="1" x14ac:dyDescent="0.15">
      <c r="A18" s="406"/>
      <c r="B18" s="409"/>
      <c r="C18" s="410"/>
      <c r="D18" s="415"/>
      <c r="E18" s="416"/>
      <c r="F18" s="415"/>
      <c r="G18" s="420"/>
      <c r="H18" s="420"/>
      <c r="I18" s="420"/>
      <c r="J18" s="416"/>
      <c r="K18" s="409"/>
      <c r="L18" s="423"/>
      <c r="M18" s="423"/>
      <c r="N18" s="410"/>
      <c r="O18" s="428"/>
      <c r="P18" s="429"/>
      <c r="Q18" s="430"/>
      <c r="R18" s="393" t="s">
        <v>200</v>
      </c>
      <c r="S18" s="393"/>
      <c r="T18" s="393"/>
      <c r="U18" s="393"/>
      <c r="V18" s="393"/>
      <c r="W18" s="393"/>
      <c r="X18" s="393"/>
      <c r="Y18" s="393" t="s">
        <v>199</v>
      </c>
      <c r="Z18" s="393"/>
      <c r="AA18" s="393"/>
      <c r="AB18" s="393"/>
      <c r="AC18" s="393"/>
      <c r="AD18" s="393"/>
      <c r="AE18" s="393"/>
      <c r="AF18" s="393" t="s">
        <v>198</v>
      </c>
      <c r="AG18" s="393"/>
      <c r="AH18" s="393"/>
      <c r="AI18" s="393"/>
      <c r="AJ18" s="393"/>
      <c r="AK18" s="393"/>
      <c r="AL18" s="393"/>
      <c r="AM18" s="393" t="s">
        <v>197</v>
      </c>
      <c r="AN18" s="393"/>
      <c r="AO18" s="393"/>
      <c r="AP18" s="393"/>
      <c r="AQ18" s="393"/>
      <c r="AR18" s="393"/>
      <c r="AS18" s="393"/>
      <c r="AT18" s="393" t="s">
        <v>196</v>
      </c>
      <c r="AU18" s="393"/>
      <c r="AV18" s="393"/>
      <c r="AW18" s="399"/>
      <c r="AX18" s="400"/>
      <c r="AY18" s="403"/>
      <c r="AZ18" s="403"/>
      <c r="BA18" s="403"/>
      <c r="BB18" s="403"/>
      <c r="BC18" s="403"/>
      <c r="BD18" s="403"/>
      <c r="BE18" s="403"/>
      <c r="BF18" s="403"/>
    </row>
    <row r="19" spans="1:58" ht="24" customHeight="1" x14ac:dyDescent="0.15">
      <c r="A19" s="406"/>
      <c r="B19" s="409"/>
      <c r="C19" s="410"/>
      <c r="D19" s="415"/>
      <c r="E19" s="416"/>
      <c r="F19" s="415"/>
      <c r="G19" s="420"/>
      <c r="H19" s="420"/>
      <c r="I19" s="420"/>
      <c r="J19" s="416"/>
      <c r="K19" s="409"/>
      <c r="L19" s="423"/>
      <c r="M19" s="423"/>
      <c r="N19" s="410"/>
      <c r="O19" s="428"/>
      <c r="P19" s="429"/>
      <c r="Q19" s="430"/>
      <c r="R19" s="163">
        <f>DAY(DATE($AL$2,$AP$2,1))</f>
        <v>1</v>
      </c>
      <c r="S19" s="163">
        <f>DAY(DATE($AL$2,$AP$2,2))</f>
        <v>2</v>
      </c>
      <c r="T19" s="163">
        <f>DAY(DATE($AL$2,$AP$2,3))</f>
        <v>3</v>
      </c>
      <c r="U19" s="163">
        <f>DAY(DATE($AL$2,$AP$2,4))</f>
        <v>4</v>
      </c>
      <c r="V19" s="163">
        <f>DAY(DATE($AL$2,$AP$2,5))</f>
        <v>5</v>
      </c>
      <c r="W19" s="163">
        <f>DAY(DATE($AL$2,$AP$2,6))</f>
        <v>6</v>
      </c>
      <c r="X19" s="163">
        <f>DAY(DATE($AL$2,$AP$2,7))</f>
        <v>7</v>
      </c>
      <c r="Y19" s="163">
        <f>DAY(DATE($AL$2,$AP$2,8))</f>
        <v>8</v>
      </c>
      <c r="Z19" s="163">
        <f>DAY(DATE($AL$2,$AP$2,9))</f>
        <v>9</v>
      </c>
      <c r="AA19" s="163">
        <f>DAY(DATE($AL$2,$AP$2,10))</f>
        <v>10</v>
      </c>
      <c r="AB19" s="163">
        <f>DAY(DATE($AL$2,$AP$2,11))</f>
        <v>11</v>
      </c>
      <c r="AC19" s="163">
        <f>DAY(DATE($AL$2,$AP$2,12))</f>
        <v>12</v>
      </c>
      <c r="AD19" s="163">
        <f>DAY(DATE($AL$2,$AP$2,13))</f>
        <v>13</v>
      </c>
      <c r="AE19" s="163">
        <f>DAY(DATE($AL$2,$AP$2,14))</f>
        <v>14</v>
      </c>
      <c r="AF19" s="163">
        <f>DAY(DATE($AL$2,$AP$2,15))</f>
        <v>15</v>
      </c>
      <c r="AG19" s="163">
        <f>DAY(DATE($AL$2,$AP$2,16))</f>
        <v>16</v>
      </c>
      <c r="AH19" s="163">
        <f>DAY(DATE($AL$2,$AP$2,17))</f>
        <v>17</v>
      </c>
      <c r="AI19" s="163">
        <f>DAY(DATE($AL$2,$AP$2,18))</f>
        <v>18</v>
      </c>
      <c r="AJ19" s="163">
        <f>DAY(DATE($AL$2,$AP$2,19))</f>
        <v>19</v>
      </c>
      <c r="AK19" s="163">
        <f>DAY(DATE($AL$2,$AP$2,20))</f>
        <v>20</v>
      </c>
      <c r="AL19" s="163">
        <f>DAY(DATE($AL$2,$AP$2,21))</f>
        <v>21</v>
      </c>
      <c r="AM19" s="163">
        <f>DAY(DATE($AL$2,$AP$2,22))</f>
        <v>22</v>
      </c>
      <c r="AN19" s="163">
        <f>DAY(DATE($AL$2,$AP$2,23))</f>
        <v>23</v>
      </c>
      <c r="AO19" s="163">
        <f>DAY(DATE($AL$2,$AP$2,24))</f>
        <v>24</v>
      </c>
      <c r="AP19" s="163">
        <f>DAY(DATE($AL$2,$AP$2,25))</f>
        <v>25</v>
      </c>
      <c r="AQ19" s="163">
        <f>DAY(DATE($AL$2,$AP$2,26))</f>
        <v>26</v>
      </c>
      <c r="AR19" s="163">
        <f>DAY(DATE($AL$2,$AP$2,27))</f>
        <v>27</v>
      </c>
      <c r="AS19" s="163">
        <f>DAY(DATE($AL$2,$AP$2,28))</f>
        <v>28</v>
      </c>
      <c r="AT19" s="163">
        <f>IF(DAY(DATE($AL$2,$AP$2,29))=29,29,"")</f>
        <v>29</v>
      </c>
      <c r="AU19" s="163">
        <f>IF(DAY(DATE($AL$2,$AP$2,30))=30,30,"")</f>
        <v>30</v>
      </c>
      <c r="AV19" s="163">
        <f>IF(DAY(DATE($AL$2,$AP$2,31))=31,31,"")</f>
        <v>31</v>
      </c>
      <c r="AW19" s="399"/>
      <c r="AX19" s="400"/>
      <c r="AY19" s="403"/>
      <c r="AZ19" s="403"/>
      <c r="BA19" s="403"/>
      <c r="BB19" s="403"/>
      <c r="BC19" s="403"/>
      <c r="BD19" s="403"/>
      <c r="BE19" s="403"/>
      <c r="BF19" s="403"/>
    </row>
    <row r="20" spans="1:58" ht="24" hidden="1" customHeight="1" x14ac:dyDescent="0.15">
      <c r="A20" s="406"/>
      <c r="B20" s="409"/>
      <c r="C20" s="410"/>
      <c r="D20" s="415"/>
      <c r="E20" s="416"/>
      <c r="F20" s="415"/>
      <c r="G20" s="420"/>
      <c r="H20" s="420"/>
      <c r="I20" s="420"/>
      <c r="J20" s="416"/>
      <c r="K20" s="409"/>
      <c r="L20" s="423"/>
      <c r="M20" s="423"/>
      <c r="N20" s="410"/>
      <c r="O20" s="428"/>
      <c r="P20" s="429"/>
      <c r="Q20" s="430"/>
      <c r="R20" s="163">
        <f>WEEKDAY(DATE($AL$2,$AP$2,1))</f>
        <v>4</v>
      </c>
      <c r="S20" s="163">
        <f>WEEKDAY(DATE($AL$2,$AP$2,2))</f>
        <v>5</v>
      </c>
      <c r="T20" s="163">
        <f>WEEKDAY(DATE($AL$2,$AP$2,3))</f>
        <v>6</v>
      </c>
      <c r="U20" s="163">
        <f>WEEKDAY(DATE($AL$2,$AP$2,4))</f>
        <v>7</v>
      </c>
      <c r="V20" s="163">
        <f>WEEKDAY(DATE($AL$2,$AP$2,5))</f>
        <v>1</v>
      </c>
      <c r="W20" s="163">
        <f>WEEKDAY(DATE($AL$2,$AP$2,6))</f>
        <v>2</v>
      </c>
      <c r="X20" s="163">
        <f>WEEKDAY(DATE($AL$2,$AP$2,7))</f>
        <v>3</v>
      </c>
      <c r="Y20" s="163">
        <f>WEEKDAY(DATE($AL$2,$AP$2,8))</f>
        <v>4</v>
      </c>
      <c r="Z20" s="163">
        <f>WEEKDAY(DATE($AL$2,$AP$2,9))</f>
        <v>5</v>
      </c>
      <c r="AA20" s="163">
        <f>WEEKDAY(DATE($AL$2,$AP$2,10))</f>
        <v>6</v>
      </c>
      <c r="AB20" s="163">
        <f>WEEKDAY(DATE($AL$2,$AP$2,11))</f>
        <v>7</v>
      </c>
      <c r="AC20" s="163">
        <f>WEEKDAY(DATE($AL$2,$AP$2,12))</f>
        <v>1</v>
      </c>
      <c r="AD20" s="163">
        <f>WEEKDAY(DATE($AL$2,$AP$2,13))</f>
        <v>2</v>
      </c>
      <c r="AE20" s="163">
        <f>WEEKDAY(DATE($AL$2,$AP$2,14))</f>
        <v>3</v>
      </c>
      <c r="AF20" s="163">
        <f>WEEKDAY(DATE($AL$2,$AP$2,15))</f>
        <v>4</v>
      </c>
      <c r="AG20" s="163">
        <f>WEEKDAY(DATE($AL$2,$AP$2,16))</f>
        <v>5</v>
      </c>
      <c r="AH20" s="163">
        <f>WEEKDAY(DATE($AL$2,$AP$2,17))</f>
        <v>6</v>
      </c>
      <c r="AI20" s="163">
        <f>WEEKDAY(DATE($AL$2,$AP$2,18))</f>
        <v>7</v>
      </c>
      <c r="AJ20" s="163">
        <f>WEEKDAY(DATE($AL$2,$AP$2,19))</f>
        <v>1</v>
      </c>
      <c r="AK20" s="163">
        <f>WEEKDAY(DATE($AL$2,$AP$2,20))</f>
        <v>2</v>
      </c>
      <c r="AL20" s="163">
        <f>WEEKDAY(DATE($AL$2,$AP$2,21))</f>
        <v>3</v>
      </c>
      <c r="AM20" s="163">
        <f>WEEKDAY(DATE($AL$2,$AP$2,22))</f>
        <v>4</v>
      </c>
      <c r="AN20" s="163">
        <f>WEEKDAY(DATE($AL$2,$AP$2,23))</f>
        <v>5</v>
      </c>
      <c r="AO20" s="163">
        <f>WEEKDAY(DATE($AL$2,$AP$2,24))</f>
        <v>6</v>
      </c>
      <c r="AP20" s="163">
        <f>WEEKDAY(DATE($AL$2,$AP$2,25))</f>
        <v>7</v>
      </c>
      <c r="AQ20" s="163">
        <f>WEEKDAY(DATE($AL$2,$AP$2,26))</f>
        <v>1</v>
      </c>
      <c r="AR20" s="163">
        <f>WEEKDAY(DATE($AL$2,$AP$2,27))</f>
        <v>2</v>
      </c>
      <c r="AS20" s="163">
        <f>WEEKDAY(DATE($AL$2,$AP$2,28))</f>
        <v>3</v>
      </c>
      <c r="AT20" s="163">
        <f>IF(AT19=29,WEEKDAY(DATE($AL$2,$AP$2,29)),0)</f>
        <v>4</v>
      </c>
      <c r="AU20" s="163">
        <f>IF(AU19=30,WEEKDAY(DATE($AL$2,$AP$2,30)),0)</f>
        <v>5</v>
      </c>
      <c r="AV20" s="163">
        <f>IF(AV19=31,WEEKDAY(DATE($AL$2,$AP$2,31)),0)</f>
        <v>6</v>
      </c>
      <c r="AW20" s="399"/>
      <c r="AX20" s="400"/>
      <c r="AY20" s="404"/>
      <c r="AZ20" s="404"/>
      <c r="BA20" s="403"/>
      <c r="BB20" s="403"/>
      <c r="BC20" s="403"/>
      <c r="BD20" s="403"/>
      <c r="BE20" s="403"/>
      <c r="BF20" s="403"/>
    </row>
    <row r="21" spans="1:58" ht="24" customHeight="1" x14ac:dyDescent="0.15">
      <c r="A21" s="406"/>
      <c r="B21" s="411"/>
      <c r="C21" s="412"/>
      <c r="D21" s="417"/>
      <c r="E21" s="418"/>
      <c r="F21" s="417"/>
      <c r="G21" s="421"/>
      <c r="H21" s="421"/>
      <c r="I21" s="421"/>
      <c r="J21" s="418"/>
      <c r="K21" s="411"/>
      <c r="L21" s="424"/>
      <c r="M21" s="424"/>
      <c r="N21" s="412"/>
      <c r="O21" s="431"/>
      <c r="P21" s="432"/>
      <c r="Q21" s="433"/>
      <c r="R21" s="164" t="str">
        <f t="shared" ref="R21:AS21" si="0">IF(R20=1,"日",IF(R20=2,"月",IF(R20=3,"火",IF(R20=4,"水",IF(R20=5,"木",IF(R20=6,"金","土"))))))</f>
        <v>水</v>
      </c>
      <c r="S21" s="164" t="str">
        <f t="shared" si="0"/>
        <v>木</v>
      </c>
      <c r="T21" s="164" t="str">
        <f t="shared" si="0"/>
        <v>金</v>
      </c>
      <c r="U21" s="164" t="str">
        <f t="shared" si="0"/>
        <v>土</v>
      </c>
      <c r="V21" s="164" t="str">
        <f t="shared" si="0"/>
        <v>日</v>
      </c>
      <c r="W21" s="164" t="str">
        <f t="shared" si="0"/>
        <v>月</v>
      </c>
      <c r="X21" s="164" t="str">
        <f t="shared" si="0"/>
        <v>火</v>
      </c>
      <c r="Y21" s="164" t="str">
        <f t="shared" si="0"/>
        <v>水</v>
      </c>
      <c r="Z21" s="164" t="str">
        <f t="shared" si="0"/>
        <v>木</v>
      </c>
      <c r="AA21" s="164" t="str">
        <f t="shared" si="0"/>
        <v>金</v>
      </c>
      <c r="AB21" s="164" t="str">
        <f t="shared" si="0"/>
        <v>土</v>
      </c>
      <c r="AC21" s="164" t="str">
        <f t="shared" si="0"/>
        <v>日</v>
      </c>
      <c r="AD21" s="164" t="str">
        <f t="shared" si="0"/>
        <v>月</v>
      </c>
      <c r="AE21" s="164" t="str">
        <f t="shared" si="0"/>
        <v>火</v>
      </c>
      <c r="AF21" s="164" t="str">
        <f t="shared" si="0"/>
        <v>水</v>
      </c>
      <c r="AG21" s="164" t="str">
        <f t="shared" si="0"/>
        <v>木</v>
      </c>
      <c r="AH21" s="164" t="str">
        <f t="shared" si="0"/>
        <v>金</v>
      </c>
      <c r="AI21" s="164" t="str">
        <f t="shared" si="0"/>
        <v>土</v>
      </c>
      <c r="AJ21" s="164" t="str">
        <f t="shared" si="0"/>
        <v>日</v>
      </c>
      <c r="AK21" s="164" t="str">
        <f t="shared" si="0"/>
        <v>月</v>
      </c>
      <c r="AL21" s="164" t="str">
        <f t="shared" si="0"/>
        <v>火</v>
      </c>
      <c r="AM21" s="164" t="str">
        <f t="shared" si="0"/>
        <v>水</v>
      </c>
      <c r="AN21" s="164" t="str">
        <f t="shared" si="0"/>
        <v>木</v>
      </c>
      <c r="AO21" s="164" t="str">
        <f t="shared" si="0"/>
        <v>金</v>
      </c>
      <c r="AP21" s="164" t="str">
        <f t="shared" si="0"/>
        <v>土</v>
      </c>
      <c r="AQ21" s="164" t="str">
        <f t="shared" si="0"/>
        <v>日</v>
      </c>
      <c r="AR21" s="164" t="str">
        <f t="shared" si="0"/>
        <v>月</v>
      </c>
      <c r="AS21" s="164" t="str">
        <f t="shared" si="0"/>
        <v>火</v>
      </c>
      <c r="AT21" s="164" t="str">
        <f>IF(AT20=1,"日",IF(AT20=2,"月",IF(AT20=3,"火",IF(AT20=4,"水",IF(AT20=5,"木",IF(AT20=6,"金",IF(AT20=0,"","土")))))))</f>
        <v>水</v>
      </c>
      <c r="AU21" s="164" t="str">
        <f>IF(AU20=1,"日",IF(AU20=2,"月",IF(AU20=3,"火",IF(AU20=4,"水",IF(AU20=5,"木",IF(AU20=6,"金",IF(AU20=0,"","土")))))))</f>
        <v>木</v>
      </c>
      <c r="AV21" s="164" t="str">
        <f>IF(AV20=1,"日",IF(AV20=2,"月",IF(AV20=3,"火",IF(AV20=4,"水",IF(AV20=5,"木",IF(AV20=6,"金",IF(AV20=0,"","土")))))))</f>
        <v>金</v>
      </c>
      <c r="AW21" s="401"/>
      <c r="AX21" s="402"/>
      <c r="AY21" s="403"/>
      <c r="AZ21" s="403"/>
      <c r="BA21" s="403"/>
      <c r="BB21" s="403"/>
      <c r="BC21" s="403"/>
      <c r="BD21" s="403"/>
      <c r="BE21" s="403"/>
      <c r="BF21" s="403"/>
    </row>
    <row r="22" spans="1:58" ht="17.25" customHeight="1" x14ac:dyDescent="0.15">
      <c r="A22" s="394">
        <v>1</v>
      </c>
      <c r="B22" s="374" t="s">
        <v>193</v>
      </c>
      <c r="C22" s="375"/>
      <c r="D22" s="335" t="s">
        <v>65</v>
      </c>
      <c r="E22" s="336"/>
      <c r="F22" s="335" t="s">
        <v>208</v>
      </c>
      <c r="G22" s="339"/>
      <c r="H22" s="339"/>
      <c r="I22" s="339"/>
      <c r="J22" s="336"/>
      <c r="K22" s="341" t="s">
        <v>209</v>
      </c>
      <c r="L22" s="342"/>
      <c r="M22" s="342"/>
      <c r="N22" s="343"/>
      <c r="O22" s="367" t="s">
        <v>377</v>
      </c>
      <c r="P22" s="368"/>
      <c r="Q22" s="369"/>
      <c r="R22" s="202"/>
      <c r="S22" s="203">
        <v>4</v>
      </c>
      <c r="T22" s="203">
        <v>4</v>
      </c>
      <c r="U22" s="203">
        <v>4</v>
      </c>
      <c r="V22" s="203">
        <v>4</v>
      </c>
      <c r="W22" s="203">
        <v>4</v>
      </c>
      <c r="X22" s="203"/>
      <c r="Y22" s="203"/>
      <c r="Z22" s="203">
        <v>4</v>
      </c>
      <c r="AA22" s="203">
        <v>4</v>
      </c>
      <c r="AB22" s="203">
        <v>4</v>
      </c>
      <c r="AC22" s="203">
        <v>4</v>
      </c>
      <c r="AD22" s="203">
        <v>4</v>
      </c>
      <c r="AE22" s="203"/>
      <c r="AF22" s="203"/>
      <c r="AG22" s="203">
        <v>4</v>
      </c>
      <c r="AH22" s="203">
        <v>4</v>
      </c>
      <c r="AI22" s="203">
        <v>4</v>
      </c>
      <c r="AJ22" s="203">
        <v>4</v>
      </c>
      <c r="AK22" s="203">
        <v>4</v>
      </c>
      <c r="AL22" s="203"/>
      <c r="AM22" s="203"/>
      <c r="AN22" s="203">
        <v>4</v>
      </c>
      <c r="AO22" s="203">
        <v>4</v>
      </c>
      <c r="AP22" s="203">
        <v>4</v>
      </c>
      <c r="AQ22" s="203">
        <v>4</v>
      </c>
      <c r="AR22" s="203">
        <v>4</v>
      </c>
      <c r="AS22" s="203"/>
      <c r="AT22" s="203"/>
      <c r="AU22" s="203">
        <v>4</v>
      </c>
      <c r="AV22" s="203">
        <v>4</v>
      </c>
      <c r="AW22" s="370">
        <f>SUM(R22:AS22)</f>
        <v>80</v>
      </c>
      <c r="AX22" s="371"/>
      <c r="AY22" s="353">
        <f>AW22/($BD$2/7)</f>
        <v>18.064516129032256</v>
      </c>
      <c r="AZ22" s="354"/>
      <c r="BA22" s="347" t="s">
        <v>227</v>
      </c>
      <c r="BB22" s="348"/>
      <c r="BC22" s="348"/>
      <c r="BD22" s="348"/>
      <c r="BE22" s="348"/>
      <c r="BF22" s="349"/>
    </row>
    <row r="23" spans="1:58" ht="17.25" customHeight="1" x14ac:dyDescent="0.15">
      <c r="A23" s="395"/>
      <c r="B23" s="376"/>
      <c r="C23" s="377"/>
      <c r="D23" s="337"/>
      <c r="E23" s="338"/>
      <c r="F23" s="337"/>
      <c r="G23" s="340"/>
      <c r="H23" s="340"/>
      <c r="I23" s="340"/>
      <c r="J23" s="338"/>
      <c r="K23" s="344"/>
      <c r="L23" s="345"/>
      <c r="M23" s="345"/>
      <c r="N23" s="346"/>
      <c r="O23" s="378" t="s">
        <v>378</v>
      </c>
      <c r="P23" s="379"/>
      <c r="Q23" s="380"/>
      <c r="R23" s="204"/>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372"/>
      <c r="AX23" s="373"/>
      <c r="AY23" s="355"/>
      <c r="AZ23" s="356"/>
      <c r="BA23" s="350"/>
      <c r="BB23" s="351"/>
      <c r="BC23" s="351"/>
      <c r="BD23" s="351"/>
      <c r="BE23" s="351"/>
      <c r="BF23" s="352"/>
    </row>
    <row r="24" spans="1:58" ht="17.25" customHeight="1" x14ac:dyDescent="0.15">
      <c r="A24" s="394">
        <v>2</v>
      </c>
      <c r="B24" s="374" t="s">
        <v>192</v>
      </c>
      <c r="C24" s="375"/>
      <c r="D24" s="335" t="s">
        <v>64</v>
      </c>
      <c r="E24" s="336"/>
      <c r="F24" s="335" t="s">
        <v>194</v>
      </c>
      <c r="G24" s="339"/>
      <c r="H24" s="339"/>
      <c r="I24" s="339"/>
      <c r="J24" s="336"/>
      <c r="K24" s="341" t="s">
        <v>211</v>
      </c>
      <c r="L24" s="342"/>
      <c r="M24" s="342"/>
      <c r="N24" s="343"/>
      <c r="O24" s="367" t="s">
        <v>377</v>
      </c>
      <c r="P24" s="368"/>
      <c r="Q24" s="369"/>
      <c r="R24" s="206"/>
      <c r="S24" s="207">
        <v>8</v>
      </c>
      <c r="T24" s="207">
        <v>8</v>
      </c>
      <c r="U24" s="207"/>
      <c r="V24" s="207">
        <v>8</v>
      </c>
      <c r="W24" s="207">
        <v>8</v>
      </c>
      <c r="X24" s="207">
        <v>8</v>
      </c>
      <c r="Y24" s="207"/>
      <c r="Z24" s="207">
        <v>8</v>
      </c>
      <c r="AA24" s="207">
        <v>8</v>
      </c>
      <c r="AB24" s="207"/>
      <c r="AC24" s="207">
        <v>8</v>
      </c>
      <c r="AD24" s="207">
        <v>8</v>
      </c>
      <c r="AE24" s="207">
        <v>8</v>
      </c>
      <c r="AF24" s="207"/>
      <c r="AG24" s="207">
        <v>8</v>
      </c>
      <c r="AH24" s="207">
        <v>8</v>
      </c>
      <c r="AI24" s="207"/>
      <c r="AJ24" s="207">
        <v>8</v>
      </c>
      <c r="AK24" s="207">
        <v>8</v>
      </c>
      <c r="AL24" s="207">
        <v>8</v>
      </c>
      <c r="AM24" s="207"/>
      <c r="AN24" s="207">
        <v>8</v>
      </c>
      <c r="AO24" s="207">
        <v>8</v>
      </c>
      <c r="AP24" s="207"/>
      <c r="AQ24" s="207">
        <v>8</v>
      </c>
      <c r="AR24" s="207">
        <v>8</v>
      </c>
      <c r="AS24" s="207">
        <v>8</v>
      </c>
      <c r="AT24" s="207"/>
      <c r="AU24" s="207">
        <v>8</v>
      </c>
      <c r="AV24" s="207">
        <v>8</v>
      </c>
      <c r="AW24" s="370">
        <f>SUM(R24:AS24)</f>
        <v>160</v>
      </c>
      <c r="AX24" s="371"/>
      <c r="AY24" s="353">
        <f>AW24/($BD$2/7)</f>
        <v>36.129032258064512</v>
      </c>
      <c r="AZ24" s="354"/>
      <c r="BA24" s="347"/>
      <c r="BB24" s="348"/>
      <c r="BC24" s="348"/>
      <c r="BD24" s="348"/>
      <c r="BE24" s="348"/>
      <c r="BF24" s="349"/>
    </row>
    <row r="25" spans="1:58" ht="17.25" customHeight="1" x14ac:dyDescent="0.15">
      <c r="A25" s="395"/>
      <c r="B25" s="376"/>
      <c r="C25" s="377"/>
      <c r="D25" s="337"/>
      <c r="E25" s="338"/>
      <c r="F25" s="337"/>
      <c r="G25" s="340"/>
      <c r="H25" s="340"/>
      <c r="I25" s="340"/>
      <c r="J25" s="338"/>
      <c r="K25" s="344"/>
      <c r="L25" s="345"/>
      <c r="M25" s="345"/>
      <c r="N25" s="346"/>
      <c r="O25" s="378" t="s">
        <v>378</v>
      </c>
      <c r="P25" s="379"/>
      <c r="Q25" s="380"/>
      <c r="R25" s="204"/>
      <c r="S25" s="205"/>
      <c r="T25" s="205"/>
      <c r="U25" s="205"/>
      <c r="V25" s="208"/>
      <c r="W25" s="208"/>
      <c r="X25" s="205"/>
      <c r="Y25" s="205"/>
      <c r="Z25" s="205"/>
      <c r="AA25" s="205"/>
      <c r="AB25" s="205"/>
      <c r="AC25" s="208"/>
      <c r="AD25" s="208"/>
      <c r="AE25" s="205"/>
      <c r="AF25" s="205"/>
      <c r="AG25" s="205"/>
      <c r="AH25" s="205"/>
      <c r="AI25" s="205"/>
      <c r="AJ25" s="208"/>
      <c r="AK25" s="208"/>
      <c r="AL25" s="205"/>
      <c r="AM25" s="205"/>
      <c r="AN25" s="205"/>
      <c r="AO25" s="205"/>
      <c r="AP25" s="205"/>
      <c r="AQ25" s="208"/>
      <c r="AR25" s="208"/>
      <c r="AS25" s="205"/>
      <c r="AT25" s="205"/>
      <c r="AU25" s="205"/>
      <c r="AV25" s="205"/>
      <c r="AW25" s="372"/>
      <c r="AX25" s="373"/>
      <c r="AY25" s="355"/>
      <c r="AZ25" s="356"/>
      <c r="BA25" s="350"/>
      <c r="BB25" s="351"/>
      <c r="BC25" s="351"/>
      <c r="BD25" s="351"/>
      <c r="BE25" s="351"/>
      <c r="BF25" s="352"/>
    </row>
    <row r="26" spans="1:58" ht="17.25" customHeight="1" x14ac:dyDescent="0.15">
      <c r="A26" s="394">
        <v>3</v>
      </c>
      <c r="B26" s="374" t="s">
        <v>192</v>
      </c>
      <c r="C26" s="375"/>
      <c r="D26" s="335" t="s">
        <v>66</v>
      </c>
      <c r="E26" s="336"/>
      <c r="F26" s="335" t="s">
        <v>195</v>
      </c>
      <c r="G26" s="339"/>
      <c r="H26" s="339"/>
      <c r="I26" s="339"/>
      <c r="J26" s="336"/>
      <c r="K26" s="341" t="s">
        <v>213</v>
      </c>
      <c r="L26" s="342"/>
      <c r="M26" s="342"/>
      <c r="N26" s="343"/>
      <c r="O26" s="367" t="s">
        <v>377</v>
      </c>
      <c r="P26" s="368"/>
      <c r="Q26" s="369"/>
      <c r="R26" s="202">
        <v>4</v>
      </c>
      <c r="S26" s="203">
        <v>4</v>
      </c>
      <c r="T26" s="203">
        <v>4</v>
      </c>
      <c r="U26" s="203">
        <v>4</v>
      </c>
      <c r="V26" s="207"/>
      <c r="W26" s="207"/>
      <c r="X26" s="203">
        <v>4</v>
      </c>
      <c r="Y26" s="203">
        <v>4</v>
      </c>
      <c r="Z26" s="203">
        <v>4</v>
      </c>
      <c r="AA26" s="203">
        <v>4</v>
      </c>
      <c r="AB26" s="203">
        <v>4</v>
      </c>
      <c r="AC26" s="207"/>
      <c r="AD26" s="207"/>
      <c r="AE26" s="203">
        <v>4</v>
      </c>
      <c r="AF26" s="203">
        <v>4</v>
      </c>
      <c r="AG26" s="203">
        <v>4</v>
      </c>
      <c r="AH26" s="203">
        <v>4</v>
      </c>
      <c r="AI26" s="203">
        <v>4</v>
      </c>
      <c r="AJ26" s="207"/>
      <c r="AK26" s="207"/>
      <c r="AL26" s="203">
        <v>4</v>
      </c>
      <c r="AM26" s="203">
        <v>4</v>
      </c>
      <c r="AN26" s="203">
        <v>4</v>
      </c>
      <c r="AO26" s="203">
        <v>4</v>
      </c>
      <c r="AP26" s="203">
        <v>4</v>
      </c>
      <c r="AQ26" s="207"/>
      <c r="AR26" s="207"/>
      <c r="AS26" s="203">
        <v>4</v>
      </c>
      <c r="AT26" s="203">
        <v>4</v>
      </c>
      <c r="AU26" s="203">
        <v>4</v>
      </c>
      <c r="AV26" s="203">
        <v>4</v>
      </c>
      <c r="AW26" s="370">
        <f>SUM(R26:AS26)</f>
        <v>80</v>
      </c>
      <c r="AX26" s="371"/>
      <c r="AY26" s="353">
        <f>AW26/($BD$2/7)</f>
        <v>18.064516129032256</v>
      </c>
      <c r="AZ26" s="354"/>
      <c r="BA26" s="347"/>
      <c r="BB26" s="348"/>
      <c r="BC26" s="348"/>
      <c r="BD26" s="348"/>
      <c r="BE26" s="348"/>
      <c r="BF26" s="349"/>
    </row>
    <row r="27" spans="1:58" ht="17.25" customHeight="1" x14ac:dyDescent="0.15">
      <c r="A27" s="395"/>
      <c r="B27" s="376"/>
      <c r="C27" s="377"/>
      <c r="D27" s="337"/>
      <c r="E27" s="338"/>
      <c r="F27" s="337"/>
      <c r="G27" s="340"/>
      <c r="H27" s="340"/>
      <c r="I27" s="340"/>
      <c r="J27" s="338"/>
      <c r="K27" s="344"/>
      <c r="L27" s="345"/>
      <c r="M27" s="345"/>
      <c r="N27" s="346"/>
      <c r="O27" s="378" t="s">
        <v>378</v>
      </c>
      <c r="P27" s="379"/>
      <c r="Q27" s="380"/>
      <c r="R27" s="204"/>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372"/>
      <c r="AX27" s="373"/>
      <c r="AY27" s="355"/>
      <c r="AZ27" s="356"/>
      <c r="BA27" s="350"/>
      <c r="BB27" s="351"/>
      <c r="BC27" s="351"/>
      <c r="BD27" s="351"/>
      <c r="BE27" s="351"/>
      <c r="BF27" s="352"/>
    </row>
    <row r="28" spans="1:58" ht="17.25" customHeight="1" x14ac:dyDescent="0.15">
      <c r="A28" s="394">
        <v>4</v>
      </c>
      <c r="B28" s="374" t="s">
        <v>224</v>
      </c>
      <c r="C28" s="375"/>
      <c r="D28" s="335" t="s">
        <v>65</v>
      </c>
      <c r="E28" s="336"/>
      <c r="F28" s="335" t="s">
        <v>208</v>
      </c>
      <c r="G28" s="339"/>
      <c r="H28" s="339"/>
      <c r="I28" s="339"/>
      <c r="J28" s="336"/>
      <c r="K28" s="341" t="s">
        <v>209</v>
      </c>
      <c r="L28" s="342"/>
      <c r="M28" s="342"/>
      <c r="N28" s="343"/>
      <c r="O28" s="367" t="s">
        <v>377</v>
      </c>
      <c r="P28" s="368"/>
      <c r="Q28" s="369"/>
      <c r="R28" s="206"/>
      <c r="S28" s="203">
        <v>4</v>
      </c>
      <c r="T28" s="203">
        <v>4</v>
      </c>
      <c r="U28" s="203">
        <v>4</v>
      </c>
      <c r="V28" s="203">
        <v>4</v>
      </c>
      <c r="W28" s="203">
        <v>4</v>
      </c>
      <c r="X28" s="207"/>
      <c r="Y28" s="207"/>
      <c r="Z28" s="203">
        <v>4</v>
      </c>
      <c r="AA28" s="203">
        <v>4</v>
      </c>
      <c r="AB28" s="203">
        <v>4</v>
      </c>
      <c r="AC28" s="203">
        <v>4</v>
      </c>
      <c r="AD28" s="203">
        <v>4</v>
      </c>
      <c r="AE28" s="207"/>
      <c r="AF28" s="207"/>
      <c r="AG28" s="203">
        <v>4</v>
      </c>
      <c r="AH28" s="203">
        <v>4</v>
      </c>
      <c r="AI28" s="203">
        <v>4</v>
      </c>
      <c r="AJ28" s="203">
        <v>4</v>
      </c>
      <c r="AK28" s="203">
        <v>4</v>
      </c>
      <c r="AL28" s="207"/>
      <c r="AM28" s="207"/>
      <c r="AN28" s="203">
        <v>4</v>
      </c>
      <c r="AO28" s="203">
        <v>4</v>
      </c>
      <c r="AP28" s="203">
        <v>4</v>
      </c>
      <c r="AQ28" s="203">
        <v>4</v>
      </c>
      <c r="AR28" s="203">
        <v>4</v>
      </c>
      <c r="AS28" s="207"/>
      <c r="AT28" s="207"/>
      <c r="AU28" s="207"/>
      <c r="AV28" s="207"/>
      <c r="AW28" s="370">
        <f t="shared" ref="AW28" si="1">SUM(R28:AS28)</f>
        <v>80</v>
      </c>
      <c r="AX28" s="371"/>
      <c r="AY28" s="353">
        <f>AW28/($BD$2/7)</f>
        <v>18.064516129032256</v>
      </c>
      <c r="AZ28" s="354"/>
      <c r="BA28" s="347" t="s">
        <v>2</v>
      </c>
      <c r="BB28" s="348"/>
      <c r="BC28" s="348"/>
      <c r="BD28" s="348"/>
      <c r="BE28" s="348"/>
      <c r="BF28" s="349"/>
    </row>
    <row r="29" spans="1:58" ht="17.25" customHeight="1" x14ac:dyDescent="0.15">
      <c r="A29" s="395"/>
      <c r="B29" s="376"/>
      <c r="C29" s="377"/>
      <c r="D29" s="337"/>
      <c r="E29" s="338"/>
      <c r="F29" s="337"/>
      <c r="G29" s="340"/>
      <c r="H29" s="340"/>
      <c r="I29" s="340"/>
      <c r="J29" s="338"/>
      <c r="K29" s="344"/>
      <c r="L29" s="345"/>
      <c r="M29" s="345"/>
      <c r="N29" s="346"/>
      <c r="O29" s="378" t="s">
        <v>378</v>
      </c>
      <c r="P29" s="379"/>
      <c r="Q29" s="380"/>
      <c r="R29" s="209"/>
      <c r="S29" s="205"/>
      <c r="T29" s="205"/>
      <c r="U29" s="205"/>
      <c r="V29" s="205"/>
      <c r="W29" s="205"/>
      <c r="X29" s="208"/>
      <c r="Y29" s="208"/>
      <c r="Z29" s="205"/>
      <c r="AA29" s="205"/>
      <c r="AB29" s="205"/>
      <c r="AC29" s="205"/>
      <c r="AD29" s="205"/>
      <c r="AE29" s="208"/>
      <c r="AF29" s="208"/>
      <c r="AG29" s="205"/>
      <c r="AH29" s="205"/>
      <c r="AI29" s="205"/>
      <c r="AJ29" s="205"/>
      <c r="AK29" s="205"/>
      <c r="AL29" s="208"/>
      <c r="AM29" s="208"/>
      <c r="AN29" s="205"/>
      <c r="AO29" s="205"/>
      <c r="AP29" s="205"/>
      <c r="AQ29" s="205"/>
      <c r="AR29" s="205"/>
      <c r="AS29" s="208"/>
      <c r="AT29" s="208"/>
      <c r="AU29" s="208"/>
      <c r="AV29" s="208"/>
      <c r="AW29" s="372"/>
      <c r="AX29" s="373"/>
      <c r="AY29" s="355"/>
      <c r="AZ29" s="356"/>
      <c r="BA29" s="350"/>
      <c r="BB29" s="351"/>
      <c r="BC29" s="351"/>
      <c r="BD29" s="351"/>
      <c r="BE29" s="351"/>
      <c r="BF29" s="352"/>
    </row>
    <row r="30" spans="1:58" ht="17.25" customHeight="1" x14ac:dyDescent="0.15">
      <c r="A30" s="394">
        <v>5</v>
      </c>
      <c r="B30" s="374" t="s">
        <v>224</v>
      </c>
      <c r="C30" s="375"/>
      <c r="D30" s="335" t="s">
        <v>66</v>
      </c>
      <c r="E30" s="336"/>
      <c r="F30" s="335" t="s">
        <v>208</v>
      </c>
      <c r="G30" s="339"/>
      <c r="H30" s="339"/>
      <c r="I30" s="339"/>
      <c r="J30" s="336"/>
      <c r="K30" s="341" t="s">
        <v>363</v>
      </c>
      <c r="L30" s="342"/>
      <c r="M30" s="342"/>
      <c r="N30" s="343"/>
      <c r="O30" s="367" t="s">
        <v>377</v>
      </c>
      <c r="P30" s="368"/>
      <c r="Q30" s="369"/>
      <c r="R30" s="206"/>
      <c r="S30" s="203">
        <v>4</v>
      </c>
      <c r="T30" s="203">
        <v>4</v>
      </c>
      <c r="U30" s="203">
        <v>4</v>
      </c>
      <c r="V30" s="203">
        <v>4</v>
      </c>
      <c r="W30" s="203">
        <v>4</v>
      </c>
      <c r="X30" s="207"/>
      <c r="Y30" s="207"/>
      <c r="Z30" s="203">
        <v>4</v>
      </c>
      <c r="AA30" s="203">
        <v>4</v>
      </c>
      <c r="AB30" s="203">
        <v>4</v>
      </c>
      <c r="AC30" s="203">
        <v>4</v>
      </c>
      <c r="AD30" s="203">
        <v>4</v>
      </c>
      <c r="AE30" s="207"/>
      <c r="AF30" s="207"/>
      <c r="AG30" s="203">
        <v>4</v>
      </c>
      <c r="AH30" s="203">
        <v>4</v>
      </c>
      <c r="AI30" s="203">
        <v>4</v>
      </c>
      <c r="AJ30" s="203">
        <v>4</v>
      </c>
      <c r="AK30" s="203">
        <v>4</v>
      </c>
      <c r="AL30" s="207"/>
      <c r="AM30" s="207"/>
      <c r="AN30" s="203">
        <v>4</v>
      </c>
      <c r="AO30" s="203">
        <v>4</v>
      </c>
      <c r="AP30" s="203">
        <v>4</v>
      </c>
      <c r="AQ30" s="203">
        <v>4</v>
      </c>
      <c r="AR30" s="203">
        <v>4</v>
      </c>
      <c r="AS30" s="207"/>
      <c r="AT30" s="207"/>
      <c r="AU30" s="207"/>
      <c r="AV30" s="207"/>
      <c r="AW30" s="370">
        <f t="shared" ref="AW30" si="2">SUM(R30:AS30)</f>
        <v>80</v>
      </c>
      <c r="AX30" s="371"/>
      <c r="AY30" s="353">
        <f>AW30/($BD$2/7)</f>
        <v>18.064516129032256</v>
      </c>
      <c r="AZ30" s="354"/>
      <c r="BA30" s="347"/>
      <c r="BB30" s="348"/>
      <c r="BC30" s="348"/>
      <c r="BD30" s="348"/>
      <c r="BE30" s="348"/>
      <c r="BF30" s="349"/>
    </row>
    <row r="31" spans="1:58" ht="17.25" customHeight="1" x14ac:dyDescent="0.15">
      <c r="A31" s="395"/>
      <c r="B31" s="376"/>
      <c r="C31" s="377"/>
      <c r="D31" s="337"/>
      <c r="E31" s="338"/>
      <c r="F31" s="337"/>
      <c r="G31" s="340"/>
      <c r="H31" s="340"/>
      <c r="I31" s="340"/>
      <c r="J31" s="338"/>
      <c r="K31" s="344"/>
      <c r="L31" s="345"/>
      <c r="M31" s="345"/>
      <c r="N31" s="346"/>
      <c r="O31" s="378" t="s">
        <v>378</v>
      </c>
      <c r="P31" s="379"/>
      <c r="Q31" s="380"/>
      <c r="R31" s="209"/>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8"/>
      <c r="AV31" s="208"/>
      <c r="AW31" s="372"/>
      <c r="AX31" s="373"/>
      <c r="AY31" s="355"/>
      <c r="AZ31" s="356"/>
      <c r="BA31" s="350"/>
      <c r="BB31" s="351"/>
      <c r="BC31" s="351"/>
      <c r="BD31" s="351"/>
      <c r="BE31" s="351"/>
      <c r="BF31" s="352"/>
    </row>
    <row r="32" spans="1:58" ht="17.25" customHeight="1" x14ac:dyDescent="0.15">
      <c r="A32" s="394">
        <v>6</v>
      </c>
      <c r="B32" s="374" t="s">
        <v>224</v>
      </c>
      <c r="C32" s="375"/>
      <c r="D32" s="335" t="s">
        <v>66</v>
      </c>
      <c r="E32" s="336"/>
      <c r="F32" s="335" t="s">
        <v>208</v>
      </c>
      <c r="G32" s="339"/>
      <c r="H32" s="339"/>
      <c r="I32" s="339"/>
      <c r="J32" s="336"/>
      <c r="K32" s="341" t="s">
        <v>217</v>
      </c>
      <c r="L32" s="342"/>
      <c r="M32" s="342"/>
      <c r="N32" s="343"/>
      <c r="O32" s="367" t="s">
        <v>377</v>
      </c>
      <c r="P32" s="368"/>
      <c r="Q32" s="369"/>
      <c r="R32" s="206"/>
      <c r="S32" s="207"/>
      <c r="T32" s="207"/>
      <c r="U32" s="207"/>
      <c r="V32" s="207"/>
      <c r="W32" s="203">
        <v>4</v>
      </c>
      <c r="X32" s="203">
        <v>4</v>
      </c>
      <c r="Y32" s="203">
        <v>4</v>
      </c>
      <c r="Z32" s="207"/>
      <c r="AA32" s="207"/>
      <c r="AB32" s="207"/>
      <c r="AC32" s="207"/>
      <c r="AD32" s="203">
        <v>4</v>
      </c>
      <c r="AE32" s="203">
        <v>4</v>
      </c>
      <c r="AF32" s="203">
        <v>4</v>
      </c>
      <c r="AG32" s="207"/>
      <c r="AH32" s="207"/>
      <c r="AI32" s="207"/>
      <c r="AJ32" s="207"/>
      <c r="AK32" s="203">
        <v>4</v>
      </c>
      <c r="AL32" s="203">
        <v>4</v>
      </c>
      <c r="AM32" s="203">
        <v>4</v>
      </c>
      <c r="AN32" s="207"/>
      <c r="AO32" s="207"/>
      <c r="AP32" s="207"/>
      <c r="AQ32" s="207"/>
      <c r="AR32" s="203">
        <v>4</v>
      </c>
      <c r="AS32" s="203">
        <v>4</v>
      </c>
      <c r="AT32" s="203">
        <v>4</v>
      </c>
      <c r="AU32" s="207"/>
      <c r="AV32" s="207"/>
      <c r="AW32" s="370">
        <f t="shared" ref="AW32" si="3">SUM(R32:AS32)</f>
        <v>44</v>
      </c>
      <c r="AX32" s="371"/>
      <c r="AY32" s="353">
        <f>AW32/($BD$2/7)</f>
        <v>9.935483870967742</v>
      </c>
      <c r="AZ32" s="354"/>
      <c r="BA32" s="347"/>
      <c r="BB32" s="348"/>
      <c r="BC32" s="348"/>
      <c r="BD32" s="348"/>
      <c r="BE32" s="348"/>
      <c r="BF32" s="349"/>
    </row>
    <row r="33" spans="1:58" ht="17.25" customHeight="1" x14ac:dyDescent="0.15">
      <c r="A33" s="395"/>
      <c r="B33" s="376"/>
      <c r="C33" s="377"/>
      <c r="D33" s="337"/>
      <c r="E33" s="338"/>
      <c r="F33" s="337"/>
      <c r="G33" s="340"/>
      <c r="H33" s="340"/>
      <c r="I33" s="340"/>
      <c r="J33" s="338"/>
      <c r="K33" s="344"/>
      <c r="L33" s="345"/>
      <c r="M33" s="345"/>
      <c r="N33" s="346"/>
      <c r="O33" s="378" t="s">
        <v>378</v>
      </c>
      <c r="P33" s="379"/>
      <c r="Q33" s="380"/>
      <c r="R33" s="204"/>
      <c r="S33" s="205"/>
      <c r="T33" s="205"/>
      <c r="U33" s="205"/>
      <c r="V33" s="205"/>
      <c r="W33" s="205"/>
      <c r="X33" s="205"/>
      <c r="Y33" s="205"/>
      <c r="Z33" s="208"/>
      <c r="AA33" s="208"/>
      <c r="AB33" s="208"/>
      <c r="AC33" s="208"/>
      <c r="AD33" s="205"/>
      <c r="AE33" s="205"/>
      <c r="AF33" s="205"/>
      <c r="AG33" s="205"/>
      <c r="AH33" s="208"/>
      <c r="AI33" s="208"/>
      <c r="AJ33" s="208"/>
      <c r="AK33" s="205"/>
      <c r="AL33" s="205"/>
      <c r="AM33" s="205"/>
      <c r="AN33" s="208"/>
      <c r="AO33" s="208"/>
      <c r="AP33" s="208"/>
      <c r="AQ33" s="208"/>
      <c r="AR33" s="205"/>
      <c r="AS33" s="205"/>
      <c r="AT33" s="205"/>
      <c r="AU33" s="208"/>
      <c r="AV33" s="208"/>
      <c r="AW33" s="372"/>
      <c r="AX33" s="373"/>
      <c r="AY33" s="355"/>
      <c r="AZ33" s="356"/>
      <c r="BA33" s="350"/>
      <c r="BB33" s="351"/>
      <c r="BC33" s="351"/>
      <c r="BD33" s="351"/>
      <c r="BE33" s="351"/>
      <c r="BF33" s="352"/>
    </row>
    <row r="34" spans="1:58" ht="17.25" customHeight="1" x14ac:dyDescent="0.15">
      <c r="A34" s="394">
        <v>7</v>
      </c>
      <c r="B34" s="374" t="s">
        <v>225</v>
      </c>
      <c r="C34" s="375"/>
      <c r="D34" s="335" t="s">
        <v>66</v>
      </c>
      <c r="E34" s="336"/>
      <c r="F34" s="335" t="s">
        <v>208</v>
      </c>
      <c r="G34" s="339"/>
      <c r="H34" s="339"/>
      <c r="I34" s="339"/>
      <c r="J34" s="336"/>
      <c r="K34" s="341" t="s">
        <v>219</v>
      </c>
      <c r="L34" s="342"/>
      <c r="M34" s="342"/>
      <c r="N34" s="343"/>
      <c r="O34" s="367" t="s">
        <v>377</v>
      </c>
      <c r="P34" s="368"/>
      <c r="Q34" s="369"/>
      <c r="R34" s="202">
        <v>4</v>
      </c>
      <c r="S34" s="203">
        <v>4</v>
      </c>
      <c r="T34" s="203"/>
      <c r="U34" s="203"/>
      <c r="V34" s="203"/>
      <c r="W34" s="203">
        <v>4</v>
      </c>
      <c r="X34" s="203">
        <v>4</v>
      </c>
      <c r="Y34" s="207">
        <v>8</v>
      </c>
      <c r="Z34" s="207"/>
      <c r="AA34" s="207"/>
      <c r="AB34" s="207"/>
      <c r="AC34" s="207"/>
      <c r="AD34" s="203">
        <v>4</v>
      </c>
      <c r="AE34" s="207"/>
      <c r="AF34" s="207">
        <v>8</v>
      </c>
      <c r="AG34" s="203">
        <v>4</v>
      </c>
      <c r="AH34" s="207"/>
      <c r="AI34" s="207"/>
      <c r="AJ34" s="207"/>
      <c r="AK34" s="203">
        <v>4</v>
      </c>
      <c r="AL34" s="207"/>
      <c r="AM34" s="207"/>
      <c r="AN34" s="207">
        <v>8</v>
      </c>
      <c r="AO34" s="207"/>
      <c r="AP34" s="207"/>
      <c r="AQ34" s="207"/>
      <c r="AR34" s="203">
        <v>4</v>
      </c>
      <c r="AS34" s="203">
        <v>4</v>
      </c>
      <c r="AT34" s="207"/>
      <c r="AU34" s="207"/>
      <c r="AV34" s="207"/>
      <c r="AW34" s="370">
        <f t="shared" ref="AW34" si="4">SUM(R34:AS34)</f>
        <v>60</v>
      </c>
      <c r="AX34" s="371"/>
      <c r="AY34" s="353">
        <f>AW34/($BD$2/7)</f>
        <v>13.548387096774192</v>
      </c>
      <c r="AZ34" s="354"/>
      <c r="BA34" s="347"/>
      <c r="BB34" s="348"/>
      <c r="BC34" s="348"/>
      <c r="BD34" s="348"/>
      <c r="BE34" s="348"/>
      <c r="BF34" s="349"/>
    </row>
    <row r="35" spans="1:58" ht="17.25" customHeight="1" x14ac:dyDescent="0.15">
      <c r="A35" s="395"/>
      <c r="B35" s="376"/>
      <c r="C35" s="377"/>
      <c r="D35" s="337"/>
      <c r="E35" s="338"/>
      <c r="F35" s="337"/>
      <c r="G35" s="340"/>
      <c r="H35" s="340"/>
      <c r="I35" s="340"/>
      <c r="J35" s="338"/>
      <c r="K35" s="344"/>
      <c r="L35" s="345"/>
      <c r="M35" s="345"/>
      <c r="N35" s="346"/>
      <c r="O35" s="378" t="s">
        <v>378</v>
      </c>
      <c r="P35" s="379"/>
      <c r="Q35" s="380"/>
      <c r="R35" s="204"/>
      <c r="S35" s="205"/>
      <c r="T35" s="205"/>
      <c r="U35" s="205"/>
      <c r="V35" s="205"/>
      <c r="W35" s="205"/>
      <c r="X35" s="205"/>
      <c r="Y35" s="208"/>
      <c r="Z35" s="205"/>
      <c r="AA35" s="208"/>
      <c r="AB35" s="208"/>
      <c r="AC35" s="205"/>
      <c r="AD35" s="205"/>
      <c r="AE35" s="208"/>
      <c r="AF35" s="208"/>
      <c r="AG35" s="205"/>
      <c r="AH35" s="208"/>
      <c r="AI35" s="205"/>
      <c r="AJ35" s="208"/>
      <c r="AK35" s="205"/>
      <c r="AL35" s="205"/>
      <c r="AM35" s="208"/>
      <c r="AN35" s="208"/>
      <c r="AO35" s="208"/>
      <c r="AP35" s="205"/>
      <c r="AQ35" s="208"/>
      <c r="AR35" s="205"/>
      <c r="AS35" s="205"/>
      <c r="AT35" s="208"/>
      <c r="AU35" s="208"/>
      <c r="AV35" s="205"/>
      <c r="AW35" s="372"/>
      <c r="AX35" s="373"/>
      <c r="AY35" s="355"/>
      <c r="AZ35" s="356"/>
      <c r="BA35" s="350"/>
      <c r="BB35" s="351"/>
      <c r="BC35" s="351"/>
      <c r="BD35" s="351"/>
      <c r="BE35" s="351"/>
      <c r="BF35" s="352"/>
    </row>
    <row r="36" spans="1:58" ht="17.25" customHeight="1" x14ac:dyDescent="0.15">
      <c r="A36" s="394">
        <v>8</v>
      </c>
      <c r="B36" s="374" t="s">
        <v>225</v>
      </c>
      <c r="C36" s="375"/>
      <c r="D36" s="335" t="s">
        <v>66</v>
      </c>
      <c r="E36" s="336"/>
      <c r="F36" s="335" t="s">
        <v>208</v>
      </c>
      <c r="G36" s="339"/>
      <c r="H36" s="339"/>
      <c r="I36" s="339"/>
      <c r="J36" s="336"/>
      <c r="K36" s="341" t="s">
        <v>221</v>
      </c>
      <c r="L36" s="342"/>
      <c r="M36" s="342"/>
      <c r="N36" s="343"/>
      <c r="O36" s="367" t="s">
        <v>377</v>
      </c>
      <c r="P36" s="368"/>
      <c r="Q36" s="369"/>
      <c r="R36" s="206"/>
      <c r="S36" s="207"/>
      <c r="T36" s="203">
        <v>4</v>
      </c>
      <c r="U36" s="207"/>
      <c r="V36" s="203">
        <v>4</v>
      </c>
      <c r="W36" s="207"/>
      <c r="X36" s="207"/>
      <c r="Y36" s="207"/>
      <c r="Z36" s="203">
        <v>4</v>
      </c>
      <c r="AA36" s="207"/>
      <c r="AB36" s="207"/>
      <c r="AC36" s="203">
        <v>4</v>
      </c>
      <c r="AD36" s="207"/>
      <c r="AE36" s="207"/>
      <c r="AF36" s="207"/>
      <c r="AG36" s="207"/>
      <c r="AH36" s="207"/>
      <c r="AI36" s="203">
        <v>4</v>
      </c>
      <c r="AJ36" s="207"/>
      <c r="AK36" s="207"/>
      <c r="AL36" s="203">
        <v>4</v>
      </c>
      <c r="AM36" s="207"/>
      <c r="AN36" s="207"/>
      <c r="AO36" s="207"/>
      <c r="AP36" s="203">
        <v>4</v>
      </c>
      <c r="AQ36" s="207"/>
      <c r="AR36" s="207"/>
      <c r="AS36" s="207"/>
      <c r="AT36" s="207"/>
      <c r="AU36" s="207"/>
      <c r="AV36" s="203">
        <v>4</v>
      </c>
      <c r="AW36" s="370">
        <f t="shared" ref="AW36" si="5">SUM(R36:AS36)</f>
        <v>28</v>
      </c>
      <c r="AX36" s="371"/>
      <c r="AY36" s="353">
        <f>AW36/($BD$2/7)</f>
        <v>6.32258064516129</v>
      </c>
      <c r="AZ36" s="354"/>
      <c r="BA36" s="347"/>
      <c r="BB36" s="348"/>
      <c r="BC36" s="348"/>
      <c r="BD36" s="348"/>
      <c r="BE36" s="348"/>
      <c r="BF36" s="349"/>
    </row>
    <row r="37" spans="1:58" ht="17.25" customHeight="1" x14ac:dyDescent="0.15">
      <c r="A37" s="395"/>
      <c r="B37" s="376"/>
      <c r="C37" s="377"/>
      <c r="D37" s="337"/>
      <c r="E37" s="338"/>
      <c r="F37" s="337"/>
      <c r="G37" s="340"/>
      <c r="H37" s="340"/>
      <c r="I37" s="340"/>
      <c r="J37" s="338"/>
      <c r="K37" s="344"/>
      <c r="L37" s="345"/>
      <c r="M37" s="345"/>
      <c r="N37" s="346"/>
      <c r="O37" s="378" t="s">
        <v>378</v>
      </c>
      <c r="P37" s="379"/>
      <c r="Q37" s="380"/>
      <c r="R37" s="209"/>
      <c r="S37" s="205"/>
      <c r="T37" s="205"/>
      <c r="U37" s="208"/>
      <c r="V37" s="205"/>
      <c r="W37" s="205"/>
      <c r="X37" s="205"/>
      <c r="Y37" s="208"/>
      <c r="Z37" s="205"/>
      <c r="AA37" s="208"/>
      <c r="AB37" s="205"/>
      <c r="AC37" s="205"/>
      <c r="AD37" s="208"/>
      <c r="AE37" s="208"/>
      <c r="AF37" s="208"/>
      <c r="AG37" s="208"/>
      <c r="AH37" s="205"/>
      <c r="AI37" s="205"/>
      <c r="AJ37" s="208"/>
      <c r="AK37" s="208"/>
      <c r="AL37" s="205"/>
      <c r="AM37" s="208"/>
      <c r="AN37" s="208"/>
      <c r="AO37" s="205"/>
      <c r="AP37" s="205"/>
      <c r="AQ37" s="205"/>
      <c r="AR37" s="208"/>
      <c r="AS37" s="208"/>
      <c r="AT37" s="205"/>
      <c r="AU37" s="208"/>
      <c r="AV37" s="205"/>
      <c r="AW37" s="372"/>
      <c r="AX37" s="373"/>
      <c r="AY37" s="355"/>
      <c r="AZ37" s="356"/>
      <c r="BA37" s="350"/>
      <c r="BB37" s="351"/>
      <c r="BC37" s="351"/>
      <c r="BD37" s="351"/>
      <c r="BE37" s="351"/>
      <c r="BF37" s="352"/>
    </row>
    <row r="38" spans="1:58" ht="17.25" customHeight="1" x14ac:dyDescent="0.15">
      <c r="A38" s="394">
        <v>9</v>
      </c>
      <c r="B38" s="374" t="s">
        <v>225</v>
      </c>
      <c r="C38" s="375"/>
      <c r="D38" s="335" t="s">
        <v>66</v>
      </c>
      <c r="E38" s="336"/>
      <c r="F38" s="335" t="s">
        <v>208</v>
      </c>
      <c r="G38" s="339"/>
      <c r="H38" s="339"/>
      <c r="I38" s="339"/>
      <c r="J38" s="336"/>
      <c r="K38" s="341" t="s">
        <v>226</v>
      </c>
      <c r="L38" s="342"/>
      <c r="M38" s="342"/>
      <c r="N38" s="343"/>
      <c r="O38" s="367" t="s">
        <v>377</v>
      </c>
      <c r="P38" s="368"/>
      <c r="Q38" s="369"/>
      <c r="R38" s="206"/>
      <c r="S38" s="203">
        <v>4</v>
      </c>
      <c r="T38" s="207"/>
      <c r="U38" s="207"/>
      <c r="V38" s="207"/>
      <c r="W38" s="203">
        <v>4</v>
      </c>
      <c r="X38" s="203">
        <v>4</v>
      </c>
      <c r="Y38" s="207"/>
      <c r="Z38" s="207"/>
      <c r="AA38" s="207"/>
      <c r="AB38" s="203">
        <v>4</v>
      </c>
      <c r="AC38" s="207"/>
      <c r="AD38" s="207"/>
      <c r="AE38" s="207"/>
      <c r="AF38" s="207"/>
      <c r="AG38" s="207"/>
      <c r="AH38" s="203">
        <v>4</v>
      </c>
      <c r="AI38" s="207"/>
      <c r="AJ38" s="207"/>
      <c r="AK38" s="207"/>
      <c r="AL38" s="207"/>
      <c r="AM38" s="207"/>
      <c r="AN38" s="207"/>
      <c r="AO38" s="203">
        <v>4</v>
      </c>
      <c r="AP38" s="203">
        <v>4</v>
      </c>
      <c r="AQ38" s="203">
        <v>4</v>
      </c>
      <c r="AR38" s="207"/>
      <c r="AS38" s="207"/>
      <c r="AT38" s="203">
        <v>4</v>
      </c>
      <c r="AU38" s="207"/>
      <c r="AV38" s="207"/>
      <c r="AW38" s="370">
        <f>SUM(R38:AS38)</f>
        <v>32</v>
      </c>
      <c r="AX38" s="371"/>
      <c r="AY38" s="353">
        <f>AW38/($BD$2/7)</f>
        <v>7.225806451612903</v>
      </c>
      <c r="AZ38" s="354"/>
      <c r="BA38" s="347"/>
      <c r="BB38" s="348"/>
      <c r="BC38" s="348"/>
      <c r="BD38" s="348"/>
      <c r="BE38" s="348"/>
      <c r="BF38" s="349"/>
    </row>
    <row r="39" spans="1:58" ht="17.25" customHeight="1" x14ac:dyDescent="0.15">
      <c r="A39" s="395"/>
      <c r="B39" s="376"/>
      <c r="C39" s="377"/>
      <c r="D39" s="337"/>
      <c r="E39" s="338"/>
      <c r="F39" s="337"/>
      <c r="G39" s="340"/>
      <c r="H39" s="340"/>
      <c r="I39" s="340"/>
      <c r="J39" s="338"/>
      <c r="K39" s="344"/>
      <c r="L39" s="345"/>
      <c r="M39" s="345"/>
      <c r="N39" s="346"/>
      <c r="O39" s="378" t="s">
        <v>378</v>
      </c>
      <c r="P39" s="379"/>
      <c r="Q39" s="380"/>
      <c r="R39" s="209"/>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372"/>
      <c r="AX39" s="373"/>
      <c r="AY39" s="355"/>
      <c r="AZ39" s="356"/>
      <c r="BA39" s="350"/>
      <c r="BB39" s="351"/>
      <c r="BC39" s="351"/>
      <c r="BD39" s="351"/>
      <c r="BE39" s="351"/>
      <c r="BF39" s="352"/>
    </row>
    <row r="40" spans="1:58" ht="17.25" customHeight="1" x14ac:dyDescent="0.15">
      <c r="A40" s="394">
        <v>10</v>
      </c>
      <c r="B40" s="374"/>
      <c r="C40" s="375"/>
      <c r="D40" s="335"/>
      <c r="E40" s="336"/>
      <c r="F40" s="335"/>
      <c r="G40" s="339"/>
      <c r="H40" s="339"/>
      <c r="I40" s="339"/>
      <c r="J40" s="336"/>
      <c r="K40" s="341"/>
      <c r="L40" s="342"/>
      <c r="M40" s="342"/>
      <c r="N40" s="343"/>
      <c r="O40" s="367" t="s">
        <v>377</v>
      </c>
      <c r="P40" s="368"/>
      <c r="Q40" s="369"/>
      <c r="R40" s="206"/>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370">
        <f t="shared" ref="AW40" si="6">SUM(R40:AS40)</f>
        <v>0</v>
      </c>
      <c r="AX40" s="371"/>
      <c r="AY40" s="357" t="str">
        <f>IF($BF$3="計画",AW40/4,IF($BF$3="実績",AW40/($BD$7/7),""))</f>
        <v/>
      </c>
      <c r="AZ40" s="358"/>
      <c r="BA40" s="347"/>
      <c r="BB40" s="348"/>
      <c r="BC40" s="348"/>
      <c r="BD40" s="348"/>
      <c r="BE40" s="348"/>
      <c r="BF40" s="349"/>
    </row>
    <row r="41" spans="1:58" ht="17.25" customHeight="1" x14ac:dyDescent="0.15">
      <c r="A41" s="395"/>
      <c r="B41" s="376"/>
      <c r="C41" s="377"/>
      <c r="D41" s="337"/>
      <c r="E41" s="338"/>
      <c r="F41" s="337"/>
      <c r="G41" s="340"/>
      <c r="H41" s="340"/>
      <c r="I41" s="340"/>
      <c r="J41" s="338"/>
      <c r="K41" s="344"/>
      <c r="L41" s="345"/>
      <c r="M41" s="345"/>
      <c r="N41" s="346"/>
      <c r="O41" s="364" t="s">
        <v>378</v>
      </c>
      <c r="P41" s="365"/>
      <c r="Q41" s="366"/>
      <c r="R41" s="209"/>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372"/>
      <c r="AX41" s="373"/>
      <c r="AY41" s="357"/>
      <c r="AZ41" s="358"/>
      <c r="BA41" s="350"/>
      <c r="BB41" s="351"/>
      <c r="BC41" s="351"/>
      <c r="BD41" s="351"/>
      <c r="BE41" s="351"/>
      <c r="BF41" s="352"/>
    </row>
    <row r="42" spans="1:58" ht="17.25" customHeight="1" x14ac:dyDescent="0.15">
      <c r="A42" s="394">
        <v>11</v>
      </c>
      <c r="B42" s="374"/>
      <c r="C42" s="375"/>
      <c r="D42" s="335"/>
      <c r="E42" s="336"/>
      <c r="F42" s="335"/>
      <c r="G42" s="339"/>
      <c r="H42" s="339"/>
      <c r="I42" s="339"/>
      <c r="J42" s="336"/>
      <c r="K42" s="341"/>
      <c r="L42" s="342"/>
      <c r="M42" s="342"/>
      <c r="N42" s="343"/>
      <c r="O42" s="367" t="s">
        <v>377</v>
      </c>
      <c r="P42" s="368"/>
      <c r="Q42" s="369"/>
      <c r="R42" s="206"/>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370">
        <f t="shared" ref="AW42" si="7">SUM(R42:AS42)</f>
        <v>0</v>
      </c>
      <c r="AX42" s="371"/>
      <c r="AY42" s="357" t="str">
        <f>IF($BF$3="計画",AW42/4,IF($BF$3="実績",AW42/($BD$7/7),""))</f>
        <v/>
      </c>
      <c r="AZ42" s="358"/>
      <c r="BA42" s="347"/>
      <c r="BB42" s="348"/>
      <c r="BC42" s="348"/>
      <c r="BD42" s="348"/>
      <c r="BE42" s="348"/>
      <c r="BF42" s="349"/>
    </row>
    <row r="43" spans="1:58" ht="17.25" customHeight="1" x14ac:dyDescent="0.15">
      <c r="A43" s="395"/>
      <c r="B43" s="376"/>
      <c r="C43" s="377"/>
      <c r="D43" s="337"/>
      <c r="E43" s="338"/>
      <c r="F43" s="337"/>
      <c r="G43" s="340"/>
      <c r="H43" s="340"/>
      <c r="I43" s="340"/>
      <c r="J43" s="338"/>
      <c r="K43" s="344"/>
      <c r="L43" s="345"/>
      <c r="M43" s="345"/>
      <c r="N43" s="346"/>
      <c r="O43" s="364" t="s">
        <v>378</v>
      </c>
      <c r="P43" s="365"/>
      <c r="Q43" s="366"/>
      <c r="R43" s="209"/>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372"/>
      <c r="AX43" s="373"/>
      <c r="AY43" s="357"/>
      <c r="AZ43" s="358"/>
      <c r="BA43" s="350"/>
      <c r="BB43" s="351"/>
      <c r="BC43" s="351"/>
      <c r="BD43" s="351"/>
      <c r="BE43" s="351"/>
      <c r="BF43" s="352"/>
    </row>
    <row r="44" spans="1:58" ht="17.25" customHeight="1" x14ac:dyDescent="0.15">
      <c r="A44" s="394">
        <v>12</v>
      </c>
      <c r="B44" s="374"/>
      <c r="C44" s="375"/>
      <c r="D44" s="335"/>
      <c r="E44" s="336"/>
      <c r="F44" s="335"/>
      <c r="G44" s="339"/>
      <c r="H44" s="339"/>
      <c r="I44" s="339"/>
      <c r="J44" s="336"/>
      <c r="K44" s="341"/>
      <c r="L44" s="342"/>
      <c r="M44" s="342"/>
      <c r="N44" s="343"/>
      <c r="O44" s="367" t="s">
        <v>377</v>
      </c>
      <c r="P44" s="368"/>
      <c r="Q44" s="369"/>
      <c r="R44" s="206"/>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370">
        <f t="shared" ref="AW44" si="8">SUM(R44:AS44)</f>
        <v>0</v>
      </c>
      <c r="AX44" s="371"/>
      <c r="AY44" s="357" t="str">
        <f>IF($BF$3="計画",AW44/4,IF($BF$3="実績",AW44/($BD$7/7),""))</f>
        <v/>
      </c>
      <c r="AZ44" s="358"/>
      <c r="BA44" s="347"/>
      <c r="BB44" s="348"/>
      <c r="BC44" s="348"/>
      <c r="BD44" s="348"/>
      <c r="BE44" s="348"/>
      <c r="BF44" s="349"/>
    </row>
    <row r="45" spans="1:58" ht="17.25" customHeight="1" x14ac:dyDescent="0.15">
      <c r="A45" s="395"/>
      <c r="B45" s="376"/>
      <c r="C45" s="377"/>
      <c r="D45" s="337"/>
      <c r="E45" s="338"/>
      <c r="F45" s="337"/>
      <c r="G45" s="340"/>
      <c r="H45" s="340"/>
      <c r="I45" s="340"/>
      <c r="J45" s="338"/>
      <c r="K45" s="344"/>
      <c r="L45" s="345"/>
      <c r="M45" s="345"/>
      <c r="N45" s="346"/>
      <c r="O45" s="364" t="s">
        <v>378</v>
      </c>
      <c r="P45" s="365"/>
      <c r="Q45" s="366"/>
      <c r="R45" s="209"/>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372"/>
      <c r="AX45" s="373"/>
      <c r="AY45" s="357"/>
      <c r="AZ45" s="358"/>
      <c r="BA45" s="350"/>
      <c r="BB45" s="351"/>
      <c r="BC45" s="351"/>
      <c r="BD45" s="351"/>
      <c r="BE45" s="351"/>
      <c r="BF45" s="352"/>
    </row>
    <row r="46" spans="1:58" ht="17.25" customHeight="1" x14ac:dyDescent="0.15">
      <c r="A46" s="394">
        <v>13</v>
      </c>
      <c r="B46" s="374"/>
      <c r="C46" s="375"/>
      <c r="D46" s="335"/>
      <c r="E46" s="336"/>
      <c r="F46" s="335"/>
      <c r="G46" s="339"/>
      <c r="H46" s="339"/>
      <c r="I46" s="339"/>
      <c r="J46" s="336"/>
      <c r="K46" s="341"/>
      <c r="L46" s="342"/>
      <c r="M46" s="342"/>
      <c r="N46" s="343"/>
      <c r="O46" s="367" t="s">
        <v>377</v>
      </c>
      <c r="P46" s="368"/>
      <c r="Q46" s="369"/>
      <c r="R46" s="206"/>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370">
        <f t="shared" ref="AW46" si="9">SUM(R46:AS46)</f>
        <v>0</v>
      </c>
      <c r="AX46" s="371"/>
      <c r="AY46" s="357" t="str">
        <f>IF($BF$3="計画",AW46/4,IF($BF$3="実績",AW46/($BD$7/7),""))</f>
        <v/>
      </c>
      <c r="AZ46" s="358"/>
      <c r="BA46" s="347"/>
      <c r="BB46" s="348"/>
      <c r="BC46" s="348"/>
      <c r="BD46" s="348"/>
      <c r="BE46" s="348"/>
      <c r="BF46" s="349"/>
    </row>
    <row r="47" spans="1:58" ht="17.25" customHeight="1" x14ac:dyDescent="0.15">
      <c r="A47" s="395"/>
      <c r="B47" s="376"/>
      <c r="C47" s="377"/>
      <c r="D47" s="337"/>
      <c r="E47" s="338"/>
      <c r="F47" s="337"/>
      <c r="G47" s="340"/>
      <c r="H47" s="340"/>
      <c r="I47" s="340"/>
      <c r="J47" s="338"/>
      <c r="K47" s="344"/>
      <c r="L47" s="345"/>
      <c r="M47" s="345"/>
      <c r="N47" s="346"/>
      <c r="O47" s="364" t="s">
        <v>378</v>
      </c>
      <c r="P47" s="365"/>
      <c r="Q47" s="366"/>
      <c r="R47" s="209"/>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372"/>
      <c r="AX47" s="373"/>
      <c r="AY47" s="357"/>
      <c r="AZ47" s="358"/>
      <c r="BA47" s="350"/>
      <c r="BB47" s="351"/>
      <c r="BC47" s="351"/>
      <c r="BD47" s="351"/>
      <c r="BE47" s="351"/>
      <c r="BF47" s="352"/>
    </row>
    <row r="48" spans="1:58" ht="17.25" customHeight="1" x14ac:dyDescent="0.15">
      <c r="A48" s="394">
        <v>14</v>
      </c>
      <c r="B48" s="374"/>
      <c r="C48" s="375"/>
      <c r="D48" s="335"/>
      <c r="E48" s="336"/>
      <c r="F48" s="335"/>
      <c r="G48" s="339"/>
      <c r="H48" s="339"/>
      <c r="I48" s="339"/>
      <c r="J48" s="336"/>
      <c r="K48" s="341"/>
      <c r="L48" s="342"/>
      <c r="M48" s="342"/>
      <c r="N48" s="343"/>
      <c r="O48" s="367" t="s">
        <v>377</v>
      </c>
      <c r="P48" s="368"/>
      <c r="Q48" s="369"/>
      <c r="R48" s="206"/>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370">
        <f t="shared" ref="AW48" si="10">SUM(R48:AS48)</f>
        <v>0</v>
      </c>
      <c r="AX48" s="371"/>
      <c r="AY48" s="357" t="str">
        <f>IF($BF$3="計画",AW48/4,IF($BF$3="実績",AW48/($BD$7/7),""))</f>
        <v/>
      </c>
      <c r="AZ48" s="358"/>
      <c r="BA48" s="347"/>
      <c r="BB48" s="348"/>
      <c r="BC48" s="348"/>
      <c r="BD48" s="348"/>
      <c r="BE48" s="348"/>
      <c r="BF48" s="349"/>
    </row>
    <row r="49" spans="1:58" ht="17.25" customHeight="1" x14ac:dyDescent="0.15">
      <c r="A49" s="395"/>
      <c r="B49" s="376"/>
      <c r="C49" s="377"/>
      <c r="D49" s="337"/>
      <c r="E49" s="338"/>
      <c r="F49" s="337"/>
      <c r="G49" s="340"/>
      <c r="H49" s="340"/>
      <c r="I49" s="340"/>
      <c r="J49" s="338"/>
      <c r="K49" s="344"/>
      <c r="L49" s="345"/>
      <c r="M49" s="345"/>
      <c r="N49" s="346"/>
      <c r="O49" s="364" t="s">
        <v>378</v>
      </c>
      <c r="P49" s="365"/>
      <c r="Q49" s="366"/>
      <c r="R49" s="209"/>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372"/>
      <c r="AX49" s="373"/>
      <c r="AY49" s="357"/>
      <c r="AZ49" s="358"/>
      <c r="BA49" s="350"/>
      <c r="BB49" s="351"/>
      <c r="BC49" s="351"/>
      <c r="BD49" s="351"/>
      <c r="BE49" s="351"/>
      <c r="BF49" s="352"/>
    </row>
    <row r="50" spans="1:58" ht="17.25" customHeight="1" x14ac:dyDescent="0.15">
      <c r="A50" s="394">
        <v>15</v>
      </c>
      <c r="B50" s="374"/>
      <c r="C50" s="375"/>
      <c r="D50" s="335"/>
      <c r="E50" s="336"/>
      <c r="F50" s="335"/>
      <c r="G50" s="339"/>
      <c r="H50" s="339"/>
      <c r="I50" s="339"/>
      <c r="J50" s="336"/>
      <c r="K50" s="341"/>
      <c r="L50" s="342"/>
      <c r="M50" s="342"/>
      <c r="N50" s="343"/>
      <c r="O50" s="367" t="s">
        <v>377</v>
      </c>
      <c r="P50" s="368"/>
      <c r="Q50" s="369"/>
      <c r="R50" s="206"/>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370">
        <f t="shared" ref="AW50" si="11">SUM(R50:AS50)</f>
        <v>0</v>
      </c>
      <c r="AX50" s="371"/>
      <c r="AY50" s="357" t="str">
        <f>IF($BF$3="計画",AW50/4,IF($BF$3="実績",AW50/($BD$7/7),""))</f>
        <v/>
      </c>
      <c r="AZ50" s="358"/>
      <c r="BA50" s="347"/>
      <c r="BB50" s="348"/>
      <c r="BC50" s="348"/>
      <c r="BD50" s="348"/>
      <c r="BE50" s="348"/>
      <c r="BF50" s="349"/>
    </row>
    <row r="51" spans="1:58" ht="17.25" customHeight="1" x14ac:dyDescent="0.15">
      <c r="A51" s="395"/>
      <c r="B51" s="376"/>
      <c r="C51" s="377"/>
      <c r="D51" s="337"/>
      <c r="E51" s="338"/>
      <c r="F51" s="337"/>
      <c r="G51" s="340"/>
      <c r="H51" s="340"/>
      <c r="I51" s="340"/>
      <c r="J51" s="338"/>
      <c r="K51" s="344"/>
      <c r="L51" s="345"/>
      <c r="M51" s="345"/>
      <c r="N51" s="346"/>
      <c r="O51" s="364" t="s">
        <v>378</v>
      </c>
      <c r="P51" s="365"/>
      <c r="Q51" s="366"/>
      <c r="R51" s="209"/>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372"/>
      <c r="AX51" s="373"/>
      <c r="AY51" s="357"/>
      <c r="AZ51" s="358"/>
      <c r="BA51" s="350"/>
      <c r="BB51" s="351"/>
      <c r="BC51" s="351"/>
      <c r="BD51" s="351"/>
      <c r="BE51" s="351"/>
      <c r="BF51" s="352"/>
    </row>
    <row r="52" spans="1:58" ht="17.25" customHeight="1" x14ac:dyDescent="0.15">
      <c r="A52" s="394">
        <v>16</v>
      </c>
      <c r="B52" s="374"/>
      <c r="C52" s="375"/>
      <c r="D52" s="335"/>
      <c r="E52" s="336"/>
      <c r="F52" s="335"/>
      <c r="G52" s="339"/>
      <c r="H52" s="339"/>
      <c r="I52" s="339"/>
      <c r="J52" s="336"/>
      <c r="K52" s="341"/>
      <c r="L52" s="342"/>
      <c r="M52" s="342"/>
      <c r="N52" s="343"/>
      <c r="O52" s="367" t="s">
        <v>377</v>
      </c>
      <c r="P52" s="368"/>
      <c r="Q52" s="369"/>
      <c r="R52" s="206"/>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370">
        <f t="shared" ref="AW52" si="12">SUM(R52:AS52)</f>
        <v>0</v>
      </c>
      <c r="AX52" s="371"/>
      <c r="AY52" s="357" t="str">
        <f>IF($BF$3="計画",AW52/4,IF($BF$3="実績",AW52/($BD$7/7),""))</f>
        <v/>
      </c>
      <c r="AZ52" s="358"/>
      <c r="BA52" s="347"/>
      <c r="BB52" s="348"/>
      <c r="BC52" s="348"/>
      <c r="BD52" s="348"/>
      <c r="BE52" s="348"/>
      <c r="BF52" s="349"/>
    </row>
    <row r="53" spans="1:58" ht="17.25" customHeight="1" x14ac:dyDescent="0.15">
      <c r="A53" s="395"/>
      <c r="B53" s="376"/>
      <c r="C53" s="377"/>
      <c r="D53" s="337"/>
      <c r="E53" s="338"/>
      <c r="F53" s="337"/>
      <c r="G53" s="340"/>
      <c r="H53" s="340"/>
      <c r="I53" s="340"/>
      <c r="J53" s="338"/>
      <c r="K53" s="344"/>
      <c r="L53" s="345"/>
      <c r="M53" s="345"/>
      <c r="N53" s="346"/>
      <c r="O53" s="364" t="s">
        <v>378</v>
      </c>
      <c r="P53" s="365"/>
      <c r="Q53" s="366"/>
      <c r="R53" s="209"/>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372"/>
      <c r="AX53" s="373"/>
      <c r="AY53" s="357"/>
      <c r="AZ53" s="358"/>
      <c r="BA53" s="350"/>
      <c r="BB53" s="351"/>
      <c r="BC53" s="351"/>
      <c r="BD53" s="351"/>
      <c r="BE53" s="351"/>
      <c r="BF53" s="352"/>
    </row>
    <row r="54" spans="1:58" ht="17.25" customHeight="1" x14ac:dyDescent="0.15">
      <c r="A54" s="394">
        <v>17</v>
      </c>
      <c r="B54" s="374"/>
      <c r="C54" s="375"/>
      <c r="D54" s="335"/>
      <c r="E54" s="336"/>
      <c r="F54" s="335"/>
      <c r="G54" s="339"/>
      <c r="H54" s="339"/>
      <c r="I54" s="339"/>
      <c r="J54" s="336"/>
      <c r="K54" s="341"/>
      <c r="L54" s="342"/>
      <c r="M54" s="342"/>
      <c r="N54" s="343"/>
      <c r="O54" s="367" t="s">
        <v>377</v>
      </c>
      <c r="P54" s="368"/>
      <c r="Q54" s="369"/>
      <c r="R54" s="206"/>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370">
        <f t="shared" ref="AW54" si="13">SUM(R54:AS54)</f>
        <v>0</v>
      </c>
      <c r="AX54" s="371"/>
      <c r="AY54" s="357" t="str">
        <f>IF($BF$3="計画",AW54/4,IF($BF$3="実績",AW54/($BD$7/7),""))</f>
        <v/>
      </c>
      <c r="AZ54" s="358"/>
      <c r="BA54" s="347"/>
      <c r="BB54" s="348"/>
      <c r="BC54" s="348"/>
      <c r="BD54" s="348"/>
      <c r="BE54" s="348"/>
      <c r="BF54" s="349"/>
    </row>
    <row r="55" spans="1:58" ht="17.25" customHeight="1" x14ac:dyDescent="0.15">
      <c r="A55" s="395"/>
      <c r="B55" s="376"/>
      <c r="C55" s="377"/>
      <c r="D55" s="337"/>
      <c r="E55" s="338"/>
      <c r="F55" s="337"/>
      <c r="G55" s="340"/>
      <c r="H55" s="340"/>
      <c r="I55" s="340"/>
      <c r="J55" s="338"/>
      <c r="K55" s="344"/>
      <c r="L55" s="345"/>
      <c r="M55" s="345"/>
      <c r="N55" s="346"/>
      <c r="O55" s="364" t="s">
        <v>378</v>
      </c>
      <c r="P55" s="365"/>
      <c r="Q55" s="366"/>
      <c r="R55" s="209"/>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372"/>
      <c r="AX55" s="373"/>
      <c r="AY55" s="357"/>
      <c r="AZ55" s="358"/>
      <c r="BA55" s="350"/>
      <c r="BB55" s="351"/>
      <c r="BC55" s="351"/>
      <c r="BD55" s="351"/>
      <c r="BE55" s="351"/>
      <c r="BF55" s="352"/>
    </row>
    <row r="56" spans="1:58" ht="17.25" customHeight="1" x14ac:dyDescent="0.15">
      <c r="A56" s="394">
        <v>18</v>
      </c>
      <c r="B56" s="374"/>
      <c r="C56" s="375"/>
      <c r="D56" s="335"/>
      <c r="E56" s="336"/>
      <c r="F56" s="335"/>
      <c r="G56" s="339"/>
      <c r="H56" s="339"/>
      <c r="I56" s="339"/>
      <c r="J56" s="336"/>
      <c r="K56" s="341"/>
      <c r="L56" s="342"/>
      <c r="M56" s="342"/>
      <c r="N56" s="343"/>
      <c r="O56" s="367" t="s">
        <v>377</v>
      </c>
      <c r="P56" s="368"/>
      <c r="Q56" s="369"/>
      <c r="R56" s="206"/>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370">
        <f t="shared" ref="AW56" si="14">SUM(R56:AS56)</f>
        <v>0</v>
      </c>
      <c r="AX56" s="371"/>
      <c r="AY56" s="357" t="str">
        <f>IF($BF$3="計画",AW56/4,IF($BF$3="実績",AW56/($BD$7/7),""))</f>
        <v/>
      </c>
      <c r="AZ56" s="358"/>
      <c r="BA56" s="347"/>
      <c r="BB56" s="348"/>
      <c r="BC56" s="348"/>
      <c r="BD56" s="348"/>
      <c r="BE56" s="348"/>
      <c r="BF56" s="349"/>
    </row>
    <row r="57" spans="1:58" ht="17.25" customHeight="1" x14ac:dyDescent="0.15">
      <c r="A57" s="395"/>
      <c r="B57" s="376"/>
      <c r="C57" s="377"/>
      <c r="D57" s="337"/>
      <c r="E57" s="338"/>
      <c r="F57" s="337"/>
      <c r="G57" s="340"/>
      <c r="H57" s="340"/>
      <c r="I57" s="340"/>
      <c r="J57" s="338"/>
      <c r="K57" s="344"/>
      <c r="L57" s="345"/>
      <c r="M57" s="345"/>
      <c r="N57" s="346"/>
      <c r="O57" s="364" t="s">
        <v>378</v>
      </c>
      <c r="P57" s="365"/>
      <c r="Q57" s="366"/>
      <c r="R57" s="209"/>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372"/>
      <c r="AX57" s="373"/>
      <c r="AY57" s="357"/>
      <c r="AZ57" s="358"/>
      <c r="BA57" s="350"/>
      <c r="BB57" s="351"/>
      <c r="BC57" s="351"/>
      <c r="BD57" s="351"/>
      <c r="BE57" s="351"/>
      <c r="BF57" s="352"/>
    </row>
    <row r="58" spans="1:58" ht="17.25" customHeight="1" x14ac:dyDescent="0.15">
      <c r="A58" s="394">
        <v>19</v>
      </c>
      <c r="B58" s="374"/>
      <c r="C58" s="375"/>
      <c r="D58" s="335"/>
      <c r="E58" s="336"/>
      <c r="F58" s="335"/>
      <c r="G58" s="339"/>
      <c r="H58" s="339"/>
      <c r="I58" s="339"/>
      <c r="J58" s="336"/>
      <c r="K58" s="341"/>
      <c r="L58" s="342"/>
      <c r="M58" s="342"/>
      <c r="N58" s="343"/>
      <c r="O58" s="367" t="s">
        <v>377</v>
      </c>
      <c r="P58" s="368"/>
      <c r="Q58" s="369"/>
      <c r="R58" s="206"/>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370">
        <f t="shared" ref="AW58" si="15">SUM(R58:AS58)</f>
        <v>0</v>
      </c>
      <c r="AX58" s="371"/>
      <c r="AY58" s="357" t="str">
        <f>IF($BF$3="計画",AW58/4,IF($BF$3="実績",AW58/($BD$7/7),""))</f>
        <v/>
      </c>
      <c r="AZ58" s="358"/>
      <c r="BA58" s="347"/>
      <c r="BB58" s="348"/>
      <c r="BC58" s="348"/>
      <c r="BD58" s="348"/>
      <c r="BE58" s="348"/>
      <c r="BF58" s="349"/>
    </row>
    <row r="59" spans="1:58" ht="17.25" customHeight="1" x14ac:dyDescent="0.15">
      <c r="A59" s="395"/>
      <c r="B59" s="376"/>
      <c r="C59" s="377"/>
      <c r="D59" s="337"/>
      <c r="E59" s="338"/>
      <c r="F59" s="337"/>
      <c r="G59" s="340"/>
      <c r="H59" s="340"/>
      <c r="I59" s="340"/>
      <c r="J59" s="338"/>
      <c r="K59" s="344"/>
      <c r="L59" s="345"/>
      <c r="M59" s="345"/>
      <c r="N59" s="346"/>
      <c r="O59" s="364" t="s">
        <v>378</v>
      </c>
      <c r="P59" s="365"/>
      <c r="Q59" s="366"/>
      <c r="R59" s="209"/>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372"/>
      <c r="AX59" s="373"/>
      <c r="AY59" s="357"/>
      <c r="AZ59" s="358"/>
      <c r="BA59" s="350"/>
      <c r="BB59" s="351"/>
      <c r="BC59" s="351"/>
      <c r="BD59" s="351"/>
      <c r="BE59" s="351"/>
      <c r="BF59" s="352"/>
    </row>
    <row r="60" spans="1:58" ht="17.25" customHeight="1" x14ac:dyDescent="0.15">
      <c r="A60" s="394">
        <v>20</v>
      </c>
      <c r="B60" s="374"/>
      <c r="C60" s="375"/>
      <c r="D60" s="335"/>
      <c r="E60" s="336"/>
      <c r="F60" s="335"/>
      <c r="G60" s="339"/>
      <c r="H60" s="339"/>
      <c r="I60" s="339"/>
      <c r="J60" s="336"/>
      <c r="K60" s="341"/>
      <c r="L60" s="342"/>
      <c r="M60" s="342"/>
      <c r="N60" s="343"/>
      <c r="O60" s="367" t="s">
        <v>377</v>
      </c>
      <c r="P60" s="368"/>
      <c r="Q60" s="369"/>
      <c r="R60" s="206"/>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370">
        <f t="shared" ref="AW60" si="16">SUM(R60:AS60)</f>
        <v>0</v>
      </c>
      <c r="AX60" s="371"/>
      <c r="AY60" s="357" t="str">
        <f>IF($BF$3="計画",AW60/4,IF($BF$3="実績",AW60/($BD$7/7),""))</f>
        <v/>
      </c>
      <c r="AZ60" s="358"/>
      <c r="BA60" s="347"/>
      <c r="BB60" s="348"/>
      <c r="BC60" s="348"/>
      <c r="BD60" s="348"/>
      <c r="BE60" s="348"/>
      <c r="BF60" s="349"/>
    </row>
    <row r="61" spans="1:58" ht="17.25" customHeight="1" x14ac:dyDescent="0.15">
      <c r="A61" s="395"/>
      <c r="B61" s="376"/>
      <c r="C61" s="377"/>
      <c r="D61" s="337"/>
      <c r="E61" s="338"/>
      <c r="F61" s="337"/>
      <c r="G61" s="340"/>
      <c r="H61" s="340"/>
      <c r="I61" s="340"/>
      <c r="J61" s="338"/>
      <c r="K61" s="344"/>
      <c r="L61" s="345"/>
      <c r="M61" s="345"/>
      <c r="N61" s="346"/>
      <c r="O61" s="364" t="s">
        <v>378</v>
      </c>
      <c r="P61" s="365"/>
      <c r="Q61" s="366"/>
      <c r="R61" s="209"/>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372"/>
      <c r="AX61" s="373"/>
      <c r="AY61" s="357"/>
      <c r="AZ61" s="358"/>
      <c r="BA61" s="350"/>
      <c r="BB61" s="351"/>
      <c r="BC61" s="351"/>
      <c r="BD61" s="351"/>
      <c r="BE61" s="351"/>
      <c r="BF61" s="352"/>
    </row>
    <row r="62" spans="1:58" ht="17.25" customHeight="1" x14ac:dyDescent="0.15">
      <c r="A62" s="394">
        <v>21</v>
      </c>
      <c r="B62" s="374"/>
      <c r="C62" s="375"/>
      <c r="D62" s="335"/>
      <c r="E62" s="336"/>
      <c r="F62" s="335"/>
      <c r="G62" s="339"/>
      <c r="H62" s="339"/>
      <c r="I62" s="339"/>
      <c r="J62" s="336"/>
      <c r="K62" s="341"/>
      <c r="L62" s="342"/>
      <c r="M62" s="342"/>
      <c r="N62" s="343"/>
      <c r="O62" s="367" t="s">
        <v>377</v>
      </c>
      <c r="P62" s="368"/>
      <c r="Q62" s="369"/>
      <c r="R62" s="206"/>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370">
        <f t="shared" ref="AW62" si="17">SUM(R62:AS62)</f>
        <v>0</v>
      </c>
      <c r="AX62" s="371"/>
      <c r="AY62" s="357" t="str">
        <f>IF($BF$3="計画",AW62/4,IF($BF$3="実績",AW62/($BD$7/7),""))</f>
        <v/>
      </c>
      <c r="AZ62" s="358"/>
      <c r="BA62" s="347"/>
      <c r="BB62" s="348"/>
      <c r="BC62" s="348"/>
      <c r="BD62" s="348"/>
      <c r="BE62" s="348"/>
      <c r="BF62" s="349"/>
    </row>
    <row r="63" spans="1:58" ht="17.25" customHeight="1" x14ac:dyDescent="0.15">
      <c r="A63" s="395"/>
      <c r="B63" s="376"/>
      <c r="C63" s="377"/>
      <c r="D63" s="337"/>
      <c r="E63" s="338"/>
      <c r="F63" s="337"/>
      <c r="G63" s="340"/>
      <c r="H63" s="340"/>
      <c r="I63" s="340"/>
      <c r="J63" s="338"/>
      <c r="K63" s="344"/>
      <c r="L63" s="345"/>
      <c r="M63" s="345"/>
      <c r="N63" s="346"/>
      <c r="O63" s="364" t="s">
        <v>378</v>
      </c>
      <c r="P63" s="365"/>
      <c r="Q63" s="366"/>
      <c r="R63" s="209"/>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372"/>
      <c r="AX63" s="373"/>
      <c r="AY63" s="357"/>
      <c r="AZ63" s="358"/>
      <c r="BA63" s="350"/>
      <c r="BB63" s="351"/>
      <c r="BC63" s="351"/>
      <c r="BD63" s="351"/>
      <c r="BE63" s="351"/>
      <c r="BF63" s="352"/>
    </row>
    <row r="64" spans="1:58" ht="17.25" customHeight="1" x14ac:dyDescent="0.15">
      <c r="A64" s="394">
        <v>22</v>
      </c>
      <c r="B64" s="374"/>
      <c r="C64" s="375"/>
      <c r="D64" s="335"/>
      <c r="E64" s="336"/>
      <c r="F64" s="335"/>
      <c r="G64" s="339"/>
      <c r="H64" s="339"/>
      <c r="I64" s="339"/>
      <c r="J64" s="336"/>
      <c r="K64" s="341"/>
      <c r="L64" s="342"/>
      <c r="M64" s="342"/>
      <c r="N64" s="343"/>
      <c r="O64" s="367" t="s">
        <v>377</v>
      </c>
      <c r="P64" s="368"/>
      <c r="Q64" s="369"/>
      <c r="R64" s="206"/>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370">
        <f t="shared" ref="AW64" si="18">SUM(R64:AS64)</f>
        <v>0</v>
      </c>
      <c r="AX64" s="371"/>
      <c r="AY64" s="357" t="str">
        <f>IF($BF$3="計画",AW64/4,IF($BF$3="実績",AW64/($BD$7/7),""))</f>
        <v/>
      </c>
      <c r="AZ64" s="358"/>
      <c r="BA64" s="347"/>
      <c r="BB64" s="348"/>
      <c r="BC64" s="348"/>
      <c r="BD64" s="348"/>
      <c r="BE64" s="348"/>
      <c r="BF64" s="349"/>
    </row>
    <row r="65" spans="1:58" ht="17.25" customHeight="1" x14ac:dyDescent="0.15">
      <c r="A65" s="395"/>
      <c r="B65" s="376"/>
      <c r="C65" s="377"/>
      <c r="D65" s="337"/>
      <c r="E65" s="338"/>
      <c r="F65" s="337"/>
      <c r="G65" s="340"/>
      <c r="H65" s="340"/>
      <c r="I65" s="340"/>
      <c r="J65" s="338"/>
      <c r="K65" s="344"/>
      <c r="L65" s="345"/>
      <c r="M65" s="345"/>
      <c r="N65" s="346"/>
      <c r="O65" s="364" t="s">
        <v>378</v>
      </c>
      <c r="P65" s="365"/>
      <c r="Q65" s="366"/>
      <c r="R65" s="209"/>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372"/>
      <c r="AX65" s="373"/>
      <c r="AY65" s="357"/>
      <c r="AZ65" s="358"/>
      <c r="BA65" s="350"/>
      <c r="BB65" s="351"/>
      <c r="BC65" s="351"/>
      <c r="BD65" s="351"/>
      <c r="BE65" s="351"/>
      <c r="BF65" s="352"/>
    </row>
    <row r="66" spans="1:58" ht="17.25" customHeight="1" x14ac:dyDescent="0.15">
      <c r="A66" s="394">
        <v>23</v>
      </c>
      <c r="B66" s="374"/>
      <c r="C66" s="375"/>
      <c r="D66" s="335"/>
      <c r="E66" s="336"/>
      <c r="F66" s="335"/>
      <c r="G66" s="339"/>
      <c r="H66" s="339"/>
      <c r="I66" s="339"/>
      <c r="J66" s="336"/>
      <c r="K66" s="341"/>
      <c r="L66" s="342"/>
      <c r="M66" s="342"/>
      <c r="N66" s="343"/>
      <c r="O66" s="367" t="s">
        <v>377</v>
      </c>
      <c r="P66" s="368"/>
      <c r="Q66" s="369"/>
      <c r="R66" s="206"/>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370">
        <f t="shared" ref="AW66" si="19">SUM(R66:AS66)</f>
        <v>0</v>
      </c>
      <c r="AX66" s="371"/>
      <c r="AY66" s="357" t="str">
        <f>IF($BF$3="計画",AW66/4,IF($BF$3="実績",AW66/($BD$7/7),""))</f>
        <v/>
      </c>
      <c r="AZ66" s="358"/>
      <c r="BA66" s="347"/>
      <c r="BB66" s="348"/>
      <c r="BC66" s="348"/>
      <c r="BD66" s="348"/>
      <c r="BE66" s="348"/>
      <c r="BF66" s="349"/>
    </row>
    <row r="67" spans="1:58" ht="17.25" customHeight="1" x14ac:dyDescent="0.15">
      <c r="A67" s="395"/>
      <c r="B67" s="376"/>
      <c r="C67" s="377"/>
      <c r="D67" s="337"/>
      <c r="E67" s="338"/>
      <c r="F67" s="337"/>
      <c r="G67" s="340"/>
      <c r="H67" s="340"/>
      <c r="I67" s="340"/>
      <c r="J67" s="338"/>
      <c r="K67" s="344"/>
      <c r="L67" s="345"/>
      <c r="M67" s="345"/>
      <c r="N67" s="346"/>
      <c r="O67" s="364" t="s">
        <v>378</v>
      </c>
      <c r="P67" s="365"/>
      <c r="Q67" s="366"/>
      <c r="R67" s="209"/>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372"/>
      <c r="AX67" s="373"/>
      <c r="AY67" s="357"/>
      <c r="AZ67" s="358"/>
      <c r="BA67" s="350"/>
      <c r="BB67" s="351"/>
      <c r="BC67" s="351"/>
      <c r="BD67" s="351"/>
      <c r="BE67" s="351"/>
      <c r="BF67" s="352"/>
    </row>
    <row r="68" spans="1:58" ht="17.25" customHeight="1" x14ac:dyDescent="0.15">
      <c r="A68" s="394">
        <v>24</v>
      </c>
      <c r="B68" s="374"/>
      <c r="C68" s="375"/>
      <c r="D68" s="335"/>
      <c r="E68" s="336"/>
      <c r="F68" s="335"/>
      <c r="G68" s="339"/>
      <c r="H68" s="339"/>
      <c r="I68" s="339"/>
      <c r="J68" s="336"/>
      <c r="K68" s="341"/>
      <c r="L68" s="342"/>
      <c r="M68" s="342"/>
      <c r="N68" s="343"/>
      <c r="O68" s="367" t="s">
        <v>377</v>
      </c>
      <c r="P68" s="368"/>
      <c r="Q68" s="369"/>
      <c r="R68" s="206"/>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370">
        <f t="shared" ref="AW68" si="20">SUM(R68:AS68)</f>
        <v>0</v>
      </c>
      <c r="AX68" s="371"/>
      <c r="AY68" s="357" t="str">
        <f>IF($BF$3="計画",AW68/4,IF($BF$3="実績",AW68/($BD$7/7),""))</f>
        <v/>
      </c>
      <c r="AZ68" s="358"/>
      <c r="BA68" s="347"/>
      <c r="BB68" s="348"/>
      <c r="BC68" s="348"/>
      <c r="BD68" s="348"/>
      <c r="BE68" s="348"/>
      <c r="BF68" s="349"/>
    </row>
    <row r="69" spans="1:58" ht="17.25" customHeight="1" x14ac:dyDescent="0.15">
      <c r="A69" s="395"/>
      <c r="B69" s="376"/>
      <c r="C69" s="377"/>
      <c r="D69" s="337"/>
      <c r="E69" s="338"/>
      <c r="F69" s="337"/>
      <c r="G69" s="340"/>
      <c r="H69" s="340"/>
      <c r="I69" s="340"/>
      <c r="J69" s="338"/>
      <c r="K69" s="344"/>
      <c r="L69" s="345"/>
      <c r="M69" s="345"/>
      <c r="N69" s="346"/>
      <c r="O69" s="364" t="s">
        <v>378</v>
      </c>
      <c r="P69" s="365"/>
      <c r="Q69" s="366"/>
      <c r="R69" s="209"/>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372"/>
      <c r="AX69" s="373"/>
      <c r="AY69" s="357"/>
      <c r="AZ69" s="358"/>
      <c r="BA69" s="350"/>
      <c r="BB69" s="351"/>
      <c r="BC69" s="351"/>
      <c r="BD69" s="351"/>
      <c r="BE69" s="351"/>
      <c r="BF69" s="352"/>
    </row>
    <row r="70" spans="1:58" ht="17.25" customHeight="1" x14ac:dyDescent="0.15">
      <c r="A70" s="394">
        <v>25</v>
      </c>
      <c r="B70" s="374"/>
      <c r="C70" s="375"/>
      <c r="D70" s="335"/>
      <c r="E70" s="336"/>
      <c r="F70" s="335"/>
      <c r="G70" s="339"/>
      <c r="H70" s="339"/>
      <c r="I70" s="339"/>
      <c r="J70" s="336"/>
      <c r="K70" s="341"/>
      <c r="L70" s="342"/>
      <c r="M70" s="342"/>
      <c r="N70" s="343"/>
      <c r="O70" s="367" t="s">
        <v>377</v>
      </c>
      <c r="P70" s="368"/>
      <c r="Q70" s="369"/>
      <c r="R70" s="206"/>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370">
        <f t="shared" ref="AW70" si="21">SUM(R70:AS70)</f>
        <v>0</v>
      </c>
      <c r="AX70" s="371"/>
      <c r="AY70" s="357" t="str">
        <f>IF($BF$3="計画",AW70/4,IF($BF$3="実績",AW70/($BD$7/7),""))</f>
        <v/>
      </c>
      <c r="AZ70" s="358"/>
      <c r="BA70" s="347"/>
      <c r="BB70" s="348"/>
      <c r="BC70" s="348"/>
      <c r="BD70" s="348"/>
      <c r="BE70" s="348"/>
      <c r="BF70" s="349"/>
    </row>
    <row r="71" spans="1:58" ht="17.25" customHeight="1" x14ac:dyDescent="0.15">
      <c r="A71" s="395"/>
      <c r="B71" s="376"/>
      <c r="C71" s="377"/>
      <c r="D71" s="337"/>
      <c r="E71" s="338"/>
      <c r="F71" s="337"/>
      <c r="G71" s="340"/>
      <c r="H71" s="340"/>
      <c r="I71" s="340"/>
      <c r="J71" s="338"/>
      <c r="K71" s="344"/>
      <c r="L71" s="345"/>
      <c r="M71" s="345"/>
      <c r="N71" s="346"/>
      <c r="O71" s="364" t="s">
        <v>378</v>
      </c>
      <c r="P71" s="365"/>
      <c r="Q71" s="366"/>
      <c r="R71" s="209"/>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372"/>
      <c r="AX71" s="373"/>
      <c r="AY71" s="357"/>
      <c r="AZ71" s="358"/>
      <c r="BA71" s="350"/>
      <c r="BB71" s="351"/>
      <c r="BC71" s="351"/>
      <c r="BD71" s="351"/>
      <c r="BE71" s="351"/>
      <c r="BF71" s="352"/>
    </row>
    <row r="72" spans="1:58" ht="17.25" customHeight="1" x14ac:dyDescent="0.15">
      <c r="A72" s="394">
        <v>26</v>
      </c>
      <c r="B72" s="374"/>
      <c r="C72" s="375"/>
      <c r="D72" s="335"/>
      <c r="E72" s="336"/>
      <c r="F72" s="335"/>
      <c r="G72" s="339"/>
      <c r="H72" s="339"/>
      <c r="I72" s="339"/>
      <c r="J72" s="336"/>
      <c r="K72" s="341"/>
      <c r="L72" s="342"/>
      <c r="M72" s="342"/>
      <c r="N72" s="343"/>
      <c r="O72" s="367" t="s">
        <v>377</v>
      </c>
      <c r="P72" s="368"/>
      <c r="Q72" s="369"/>
      <c r="R72" s="206"/>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370">
        <f t="shared" ref="AW72" si="22">SUM(R72:AS72)</f>
        <v>0</v>
      </c>
      <c r="AX72" s="371"/>
      <c r="AY72" s="357" t="str">
        <f>IF($BF$3="計画",AW72/4,IF($BF$3="実績",AW72/($BD$7/7),""))</f>
        <v/>
      </c>
      <c r="AZ72" s="358"/>
      <c r="BA72" s="347"/>
      <c r="BB72" s="348"/>
      <c r="BC72" s="348"/>
      <c r="BD72" s="348"/>
      <c r="BE72" s="348"/>
      <c r="BF72" s="349"/>
    </row>
    <row r="73" spans="1:58" ht="17.25" customHeight="1" x14ac:dyDescent="0.15">
      <c r="A73" s="395"/>
      <c r="B73" s="376"/>
      <c r="C73" s="377"/>
      <c r="D73" s="337"/>
      <c r="E73" s="338"/>
      <c r="F73" s="337"/>
      <c r="G73" s="340"/>
      <c r="H73" s="340"/>
      <c r="I73" s="340"/>
      <c r="J73" s="338"/>
      <c r="K73" s="344"/>
      <c r="L73" s="345"/>
      <c r="M73" s="345"/>
      <c r="N73" s="346"/>
      <c r="O73" s="364" t="s">
        <v>378</v>
      </c>
      <c r="P73" s="365"/>
      <c r="Q73" s="366"/>
      <c r="R73" s="209"/>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372"/>
      <c r="AX73" s="373"/>
      <c r="AY73" s="357"/>
      <c r="AZ73" s="358"/>
      <c r="BA73" s="350"/>
      <c r="BB73" s="351"/>
      <c r="BC73" s="351"/>
      <c r="BD73" s="351"/>
      <c r="BE73" s="351"/>
      <c r="BF73" s="352"/>
    </row>
    <row r="74" spans="1:58" ht="17.25" customHeight="1" x14ac:dyDescent="0.15">
      <c r="A74" s="394">
        <v>27</v>
      </c>
      <c r="B74" s="374"/>
      <c r="C74" s="375"/>
      <c r="D74" s="335"/>
      <c r="E74" s="336"/>
      <c r="F74" s="335"/>
      <c r="G74" s="339"/>
      <c r="H74" s="339"/>
      <c r="I74" s="339"/>
      <c r="J74" s="336"/>
      <c r="K74" s="341"/>
      <c r="L74" s="342"/>
      <c r="M74" s="342"/>
      <c r="N74" s="343"/>
      <c r="O74" s="367" t="s">
        <v>377</v>
      </c>
      <c r="P74" s="368"/>
      <c r="Q74" s="369"/>
      <c r="R74" s="206"/>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370">
        <f t="shared" ref="AW74" si="23">SUM(R74:AS74)</f>
        <v>0</v>
      </c>
      <c r="AX74" s="371"/>
      <c r="AY74" s="357" t="str">
        <f>IF($BF$3="計画",AW74/4,IF($BF$3="実績",AW74/($BD$7/7),""))</f>
        <v/>
      </c>
      <c r="AZ74" s="358"/>
      <c r="BA74" s="347"/>
      <c r="BB74" s="348"/>
      <c r="BC74" s="348"/>
      <c r="BD74" s="348"/>
      <c r="BE74" s="348"/>
      <c r="BF74" s="349"/>
    </row>
    <row r="75" spans="1:58" ht="17.25" customHeight="1" x14ac:dyDescent="0.15">
      <c r="A75" s="395"/>
      <c r="B75" s="376"/>
      <c r="C75" s="377"/>
      <c r="D75" s="337"/>
      <c r="E75" s="338"/>
      <c r="F75" s="337"/>
      <c r="G75" s="340"/>
      <c r="H75" s="340"/>
      <c r="I75" s="340"/>
      <c r="J75" s="338"/>
      <c r="K75" s="344"/>
      <c r="L75" s="345"/>
      <c r="M75" s="345"/>
      <c r="N75" s="346"/>
      <c r="O75" s="364" t="s">
        <v>378</v>
      </c>
      <c r="P75" s="365"/>
      <c r="Q75" s="366"/>
      <c r="R75" s="209"/>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372"/>
      <c r="AX75" s="373"/>
      <c r="AY75" s="357"/>
      <c r="AZ75" s="358"/>
      <c r="BA75" s="350"/>
      <c r="BB75" s="351"/>
      <c r="BC75" s="351"/>
      <c r="BD75" s="351"/>
      <c r="BE75" s="351"/>
      <c r="BF75" s="352"/>
    </row>
    <row r="76" spans="1:58" ht="17.25" customHeight="1" x14ac:dyDescent="0.15">
      <c r="A76" s="394">
        <v>28</v>
      </c>
      <c r="B76" s="374"/>
      <c r="C76" s="375"/>
      <c r="D76" s="335"/>
      <c r="E76" s="336"/>
      <c r="F76" s="335"/>
      <c r="G76" s="339"/>
      <c r="H76" s="339"/>
      <c r="I76" s="339"/>
      <c r="J76" s="336"/>
      <c r="K76" s="341"/>
      <c r="L76" s="342"/>
      <c r="M76" s="342"/>
      <c r="N76" s="343"/>
      <c r="O76" s="367" t="s">
        <v>377</v>
      </c>
      <c r="P76" s="368"/>
      <c r="Q76" s="369"/>
      <c r="R76" s="206"/>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370">
        <f t="shared" ref="AW76" si="24">SUM(R76:AS76)</f>
        <v>0</v>
      </c>
      <c r="AX76" s="371"/>
      <c r="AY76" s="357" t="str">
        <f>IF($BF$3="計画",AW76/4,IF($BF$3="実績",AW76/($BD$7/7),""))</f>
        <v/>
      </c>
      <c r="AZ76" s="358"/>
      <c r="BA76" s="347"/>
      <c r="BB76" s="348"/>
      <c r="BC76" s="348"/>
      <c r="BD76" s="348"/>
      <c r="BE76" s="348"/>
      <c r="BF76" s="349"/>
    </row>
    <row r="77" spans="1:58" ht="17.25" customHeight="1" x14ac:dyDescent="0.15">
      <c r="A77" s="395"/>
      <c r="B77" s="376"/>
      <c r="C77" s="377"/>
      <c r="D77" s="337"/>
      <c r="E77" s="338"/>
      <c r="F77" s="337"/>
      <c r="G77" s="340"/>
      <c r="H77" s="340"/>
      <c r="I77" s="340"/>
      <c r="J77" s="338"/>
      <c r="K77" s="344"/>
      <c r="L77" s="345"/>
      <c r="M77" s="345"/>
      <c r="N77" s="346"/>
      <c r="O77" s="364" t="s">
        <v>378</v>
      </c>
      <c r="P77" s="365"/>
      <c r="Q77" s="366"/>
      <c r="R77" s="209"/>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372"/>
      <c r="AX77" s="373"/>
      <c r="AY77" s="357"/>
      <c r="AZ77" s="358"/>
      <c r="BA77" s="350"/>
      <c r="BB77" s="351"/>
      <c r="BC77" s="351"/>
      <c r="BD77" s="351"/>
      <c r="BE77" s="351"/>
      <c r="BF77" s="352"/>
    </row>
    <row r="78" spans="1:58" ht="17.25" customHeight="1" x14ac:dyDescent="0.15">
      <c r="A78" s="394">
        <v>29</v>
      </c>
      <c r="B78" s="374"/>
      <c r="C78" s="375"/>
      <c r="D78" s="335"/>
      <c r="E78" s="336"/>
      <c r="F78" s="335"/>
      <c r="G78" s="339"/>
      <c r="H78" s="339"/>
      <c r="I78" s="339"/>
      <c r="J78" s="336"/>
      <c r="K78" s="341"/>
      <c r="L78" s="342"/>
      <c r="M78" s="342"/>
      <c r="N78" s="343"/>
      <c r="O78" s="367" t="s">
        <v>377</v>
      </c>
      <c r="P78" s="368"/>
      <c r="Q78" s="369"/>
      <c r="R78" s="206"/>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370">
        <f t="shared" ref="AW78" si="25">SUM(R78:AS78)</f>
        <v>0</v>
      </c>
      <c r="AX78" s="371"/>
      <c r="AY78" s="357" t="str">
        <f>IF($BF$3="計画",AW78/4,IF($BF$3="実績",AW78/($BD$7/7),""))</f>
        <v/>
      </c>
      <c r="AZ78" s="358"/>
      <c r="BA78" s="347"/>
      <c r="BB78" s="348"/>
      <c r="BC78" s="348"/>
      <c r="BD78" s="348"/>
      <c r="BE78" s="348"/>
      <c r="BF78" s="349"/>
    </row>
    <row r="79" spans="1:58" ht="17.25" customHeight="1" x14ac:dyDescent="0.15">
      <c r="A79" s="395"/>
      <c r="B79" s="376"/>
      <c r="C79" s="377"/>
      <c r="D79" s="337"/>
      <c r="E79" s="338"/>
      <c r="F79" s="337"/>
      <c r="G79" s="340"/>
      <c r="H79" s="340"/>
      <c r="I79" s="340"/>
      <c r="J79" s="338"/>
      <c r="K79" s="344"/>
      <c r="L79" s="345"/>
      <c r="M79" s="345"/>
      <c r="N79" s="346"/>
      <c r="O79" s="364" t="s">
        <v>378</v>
      </c>
      <c r="P79" s="365"/>
      <c r="Q79" s="366"/>
      <c r="R79" s="209"/>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372"/>
      <c r="AX79" s="373"/>
      <c r="AY79" s="357"/>
      <c r="AZ79" s="358"/>
      <c r="BA79" s="350"/>
      <c r="BB79" s="351"/>
      <c r="BC79" s="351"/>
      <c r="BD79" s="351"/>
      <c r="BE79" s="351"/>
      <c r="BF79" s="352"/>
    </row>
    <row r="80" spans="1:58" ht="17.25" customHeight="1" x14ac:dyDescent="0.15">
      <c r="A80" s="394">
        <v>30</v>
      </c>
      <c r="B80" s="374"/>
      <c r="C80" s="375"/>
      <c r="D80" s="335"/>
      <c r="E80" s="336"/>
      <c r="F80" s="335"/>
      <c r="G80" s="339"/>
      <c r="H80" s="339"/>
      <c r="I80" s="339"/>
      <c r="J80" s="336"/>
      <c r="K80" s="341"/>
      <c r="L80" s="342"/>
      <c r="M80" s="342"/>
      <c r="N80" s="343"/>
      <c r="O80" s="367" t="s">
        <v>377</v>
      </c>
      <c r="P80" s="368"/>
      <c r="Q80" s="369"/>
      <c r="R80" s="206"/>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370">
        <f t="shared" ref="AW80" si="26">SUM(R80:AS80)</f>
        <v>0</v>
      </c>
      <c r="AX80" s="371"/>
      <c r="AY80" s="357" t="str">
        <f>IF($BF$3="計画",AW80/4,IF($BF$3="実績",AW80/($BD$7/7),""))</f>
        <v/>
      </c>
      <c r="AZ80" s="358"/>
      <c r="BA80" s="347"/>
      <c r="BB80" s="348"/>
      <c r="BC80" s="348"/>
      <c r="BD80" s="348"/>
      <c r="BE80" s="348"/>
      <c r="BF80" s="349"/>
    </row>
    <row r="81" spans="1:58" ht="17.25" customHeight="1" x14ac:dyDescent="0.15">
      <c r="A81" s="395"/>
      <c r="B81" s="376"/>
      <c r="C81" s="377"/>
      <c r="D81" s="337"/>
      <c r="E81" s="338"/>
      <c r="F81" s="337"/>
      <c r="G81" s="340"/>
      <c r="H81" s="340"/>
      <c r="I81" s="340"/>
      <c r="J81" s="338"/>
      <c r="K81" s="344"/>
      <c r="L81" s="345"/>
      <c r="M81" s="345"/>
      <c r="N81" s="346"/>
      <c r="O81" s="364" t="s">
        <v>378</v>
      </c>
      <c r="P81" s="365"/>
      <c r="Q81" s="366"/>
      <c r="R81" s="209"/>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372"/>
      <c r="AX81" s="373"/>
      <c r="AY81" s="357"/>
      <c r="AZ81" s="358"/>
      <c r="BA81" s="350"/>
      <c r="BB81" s="351"/>
      <c r="BC81" s="351"/>
      <c r="BD81" s="351"/>
      <c r="BE81" s="351"/>
      <c r="BF81" s="352"/>
    </row>
    <row r="82" spans="1:58" ht="17.25" customHeight="1" x14ac:dyDescent="0.15">
      <c r="A82" s="394">
        <v>31</v>
      </c>
      <c r="B82" s="374"/>
      <c r="C82" s="375"/>
      <c r="D82" s="335"/>
      <c r="E82" s="336"/>
      <c r="F82" s="335"/>
      <c r="G82" s="339"/>
      <c r="H82" s="339"/>
      <c r="I82" s="339"/>
      <c r="J82" s="336"/>
      <c r="K82" s="341"/>
      <c r="L82" s="342"/>
      <c r="M82" s="342"/>
      <c r="N82" s="343"/>
      <c r="O82" s="367" t="s">
        <v>377</v>
      </c>
      <c r="P82" s="368"/>
      <c r="Q82" s="369"/>
      <c r="R82" s="206"/>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370">
        <f t="shared" ref="AW82" si="27">SUM(R82:AS82)</f>
        <v>0</v>
      </c>
      <c r="AX82" s="371"/>
      <c r="AY82" s="357" t="str">
        <f>IF($BF$3="計画",AW82/4,IF($BF$3="実績",AW82/($BD$7/7),""))</f>
        <v/>
      </c>
      <c r="AZ82" s="358"/>
      <c r="BA82" s="347"/>
      <c r="BB82" s="348"/>
      <c r="BC82" s="348"/>
      <c r="BD82" s="348"/>
      <c r="BE82" s="348"/>
      <c r="BF82" s="349"/>
    </row>
    <row r="83" spans="1:58" ht="17.25" customHeight="1" x14ac:dyDescent="0.15">
      <c r="A83" s="395"/>
      <c r="B83" s="376"/>
      <c r="C83" s="377"/>
      <c r="D83" s="337"/>
      <c r="E83" s="338"/>
      <c r="F83" s="337"/>
      <c r="G83" s="340"/>
      <c r="H83" s="340"/>
      <c r="I83" s="340"/>
      <c r="J83" s="338"/>
      <c r="K83" s="344"/>
      <c r="L83" s="345"/>
      <c r="M83" s="345"/>
      <c r="N83" s="346"/>
      <c r="O83" s="364" t="s">
        <v>378</v>
      </c>
      <c r="P83" s="365"/>
      <c r="Q83" s="366"/>
      <c r="R83" s="209"/>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372"/>
      <c r="AX83" s="373"/>
      <c r="AY83" s="357"/>
      <c r="AZ83" s="358"/>
      <c r="BA83" s="350"/>
      <c r="BB83" s="351"/>
      <c r="BC83" s="351"/>
      <c r="BD83" s="351"/>
      <c r="BE83" s="351"/>
      <c r="BF83" s="352"/>
    </row>
    <row r="84" spans="1:58" ht="17.25" customHeight="1" x14ac:dyDescent="0.15">
      <c r="A84" s="394">
        <v>32</v>
      </c>
      <c r="B84" s="374"/>
      <c r="C84" s="375"/>
      <c r="D84" s="335"/>
      <c r="E84" s="336"/>
      <c r="F84" s="335"/>
      <c r="G84" s="339"/>
      <c r="H84" s="339"/>
      <c r="I84" s="339"/>
      <c r="J84" s="336"/>
      <c r="K84" s="341"/>
      <c r="L84" s="342"/>
      <c r="M84" s="342"/>
      <c r="N84" s="343"/>
      <c r="O84" s="367" t="s">
        <v>377</v>
      </c>
      <c r="P84" s="368"/>
      <c r="Q84" s="369"/>
      <c r="R84" s="206"/>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370">
        <f t="shared" ref="AW84" si="28">SUM(R84:AS84)</f>
        <v>0</v>
      </c>
      <c r="AX84" s="371"/>
      <c r="AY84" s="357" t="str">
        <f>IF($BF$3="計画",AW84/4,IF($BF$3="実績",AW84/($BD$7/7),""))</f>
        <v/>
      </c>
      <c r="AZ84" s="358"/>
      <c r="BA84" s="347"/>
      <c r="BB84" s="348"/>
      <c r="BC84" s="348"/>
      <c r="BD84" s="348"/>
      <c r="BE84" s="348"/>
      <c r="BF84" s="349"/>
    </row>
    <row r="85" spans="1:58" ht="17.25" customHeight="1" x14ac:dyDescent="0.15">
      <c r="A85" s="395"/>
      <c r="B85" s="376"/>
      <c r="C85" s="377"/>
      <c r="D85" s="337"/>
      <c r="E85" s="338"/>
      <c r="F85" s="337"/>
      <c r="G85" s="340"/>
      <c r="H85" s="340"/>
      <c r="I85" s="340"/>
      <c r="J85" s="338"/>
      <c r="K85" s="344"/>
      <c r="L85" s="345"/>
      <c r="M85" s="345"/>
      <c r="N85" s="346"/>
      <c r="O85" s="364" t="s">
        <v>378</v>
      </c>
      <c r="P85" s="365"/>
      <c r="Q85" s="366"/>
      <c r="R85" s="209"/>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372"/>
      <c r="AX85" s="373"/>
      <c r="AY85" s="357"/>
      <c r="AZ85" s="358"/>
      <c r="BA85" s="350"/>
      <c r="BB85" s="351"/>
      <c r="BC85" s="351"/>
      <c r="BD85" s="351"/>
      <c r="BE85" s="351"/>
      <c r="BF85" s="352"/>
    </row>
    <row r="86" spans="1:58" ht="17.25" customHeight="1" x14ac:dyDescent="0.15">
      <c r="A86" s="394">
        <v>33</v>
      </c>
      <c r="B86" s="374"/>
      <c r="C86" s="375"/>
      <c r="D86" s="335"/>
      <c r="E86" s="336"/>
      <c r="F86" s="335"/>
      <c r="G86" s="339"/>
      <c r="H86" s="339"/>
      <c r="I86" s="339"/>
      <c r="J86" s="336"/>
      <c r="K86" s="341"/>
      <c r="L86" s="342"/>
      <c r="M86" s="342"/>
      <c r="N86" s="343"/>
      <c r="O86" s="367" t="s">
        <v>377</v>
      </c>
      <c r="P86" s="368"/>
      <c r="Q86" s="369"/>
      <c r="R86" s="206"/>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370">
        <f t="shared" ref="AW86" si="29">SUM(R86:AS86)</f>
        <v>0</v>
      </c>
      <c r="AX86" s="371"/>
      <c r="AY86" s="357" t="str">
        <f>IF($BF$3="計画",AW86/4,IF($BF$3="実績",AW86/($BD$7/7),""))</f>
        <v/>
      </c>
      <c r="AZ86" s="358"/>
      <c r="BA86" s="347"/>
      <c r="BB86" s="348"/>
      <c r="BC86" s="348"/>
      <c r="BD86" s="348"/>
      <c r="BE86" s="348"/>
      <c r="BF86" s="349"/>
    </row>
    <row r="87" spans="1:58" ht="17.25" customHeight="1" x14ac:dyDescent="0.15">
      <c r="A87" s="395"/>
      <c r="B87" s="376"/>
      <c r="C87" s="377"/>
      <c r="D87" s="337"/>
      <c r="E87" s="338"/>
      <c r="F87" s="337"/>
      <c r="G87" s="340"/>
      <c r="H87" s="340"/>
      <c r="I87" s="340"/>
      <c r="J87" s="338"/>
      <c r="K87" s="344"/>
      <c r="L87" s="345"/>
      <c r="M87" s="345"/>
      <c r="N87" s="346"/>
      <c r="O87" s="364" t="s">
        <v>378</v>
      </c>
      <c r="P87" s="365"/>
      <c r="Q87" s="366"/>
      <c r="R87" s="209"/>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372"/>
      <c r="AX87" s="373"/>
      <c r="AY87" s="357"/>
      <c r="AZ87" s="358"/>
      <c r="BA87" s="350"/>
      <c r="BB87" s="351"/>
      <c r="BC87" s="351"/>
      <c r="BD87" s="351"/>
      <c r="BE87" s="351"/>
      <c r="BF87" s="352"/>
    </row>
    <row r="88" spans="1:58" ht="17.25" customHeight="1" x14ac:dyDescent="0.15">
      <c r="A88" s="394">
        <v>34</v>
      </c>
      <c r="B88" s="374"/>
      <c r="C88" s="375"/>
      <c r="D88" s="335"/>
      <c r="E88" s="336"/>
      <c r="F88" s="335"/>
      <c r="G88" s="339"/>
      <c r="H88" s="339"/>
      <c r="I88" s="339"/>
      <c r="J88" s="336"/>
      <c r="K88" s="341"/>
      <c r="L88" s="342"/>
      <c r="M88" s="342"/>
      <c r="N88" s="343"/>
      <c r="O88" s="367" t="s">
        <v>377</v>
      </c>
      <c r="P88" s="368"/>
      <c r="Q88" s="369"/>
      <c r="R88" s="206"/>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370">
        <f t="shared" ref="AW88" si="30">SUM(R88:AS88)</f>
        <v>0</v>
      </c>
      <c r="AX88" s="371"/>
      <c r="AY88" s="357" t="str">
        <f>IF($BF$3="計画",AW88/4,IF($BF$3="実績",AW88/($BD$7/7),""))</f>
        <v/>
      </c>
      <c r="AZ88" s="358"/>
      <c r="BA88" s="347"/>
      <c r="BB88" s="348"/>
      <c r="BC88" s="348"/>
      <c r="BD88" s="348"/>
      <c r="BE88" s="348"/>
      <c r="BF88" s="349"/>
    </row>
    <row r="89" spans="1:58" ht="17.25" customHeight="1" x14ac:dyDescent="0.15">
      <c r="A89" s="395"/>
      <c r="B89" s="376"/>
      <c r="C89" s="377"/>
      <c r="D89" s="337"/>
      <c r="E89" s="338"/>
      <c r="F89" s="337"/>
      <c r="G89" s="340"/>
      <c r="H89" s="340"/>
      <c r="I89" s="340"/>
      <c r="J89" s="338"/>
      <c r="K89" s="344"/>
      <c r="L89" s="345"/>
      <c r="M89" s="345"/>
      <c r="N89" s="346"/>
      <c r="O89" s="364" t="s">
        <v>378</v>
      </c>
      <c r="P89" s="365"/>
      <c r="Q89" s="366"/>
      <c r="R89" s="209"/>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372"/>
      <c r="AX89" s="373"/>
      <c r="AY89" s="357"/>
      <c r="AZ89" s="358"/>
      <c r="BA89" s="350"/>
      <c r="BB89" s="351"/>
      <c r="BC89" s="351"/>
      <c r="BD89" s="351"/>
      <c r="BE89" s="351"/>
      <c r="BF89" s="352"/>
    </row>
    <row r="90" spans="1:58" ht="17.25" customHeight="1" x14ac:dyDescent="0.15">
      <c r="A90" s="394">
        <v>35</v>
      </c>
      <c r="B90" s="374"/>
      <c r="C90" s="375"/>
      <c r="D90" s="335"/>
      <c r="E90" s="336"/>
      <c r="F90" s="335"/>
      <c r="G90" s="339"/>
      <c r="H90" s="339"/>
      <c r="I90" s="339"/>
      <c r="J90" s="336"/>
      <c r="K90" s="341"/>
      <c r="L90" s="342"/>
      <c r="M90" s="342"/>
      <c r="N90" s="343"/>
      <c r="O90" s="367" t="s">
        <v>377</v>
      </c>
      <c r="P90" s="368"/>
      <c r="Q90" s="369"/>
      <c r="R90" s="206"/>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370">
        <f t="shared" ref="AW90" si="31">SUM(R90:AS90)</f>
        <v>0</v>
      </c>
      <c r="AX90" s="371"/>
      <c r="AY90" s="357" t="str">
        <f>IF($BF$3="計画",AW90/4,IF($BF$3="実績",AW90/($BD$7/7),""))</f>
        <v/>
      </c>
      <c r="AZ90" s="358"/>
      <c r="BA90" s="347"/>
      <c r="BB90" s="348"/>
      <c r="BC90" s="348"/>
      <c r="BD90" s="348"/>
      <c r="BE90" s="348"/>
      <c r="BF90" s="349"/>
    </row>
    <row r="91" spans="1:58" ht="17.25" customHeight="1" x14ac:dyDescent="0.15">
      <c r="A91" s="395"/>
      <c r="B91" s="376"/>
      <c r="C91" s="377"/>
      <c r="D91" s="337"/>
      <c r="E91" s="338"/>
      <c r="F91" s="337"/>
      <c r="G91" s="340"/>
      <c r="H91" s="340"/>
      <c r="I91" s="340"/>
      <c r="J91" s="338"/>
      <c r="K91" s="344"/>
      <c r="L91" s="345"/>
      <c r="M91" s="345"/>
      <c r="N91" s="346"/>
      <c r="O91" s="364" t="s">
        <v>378</v>
      </c>
      <c r="P91" s="365"/>
      <c r="Q91" s="366"/>
      <c r="R91" s="209"/>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372"/>
      <c r="AX91" s="373"/>
      <c r="AY91" s="357"/>
      <c r="AZ91" s="358"/>
      <c r="BA91" s="350"/>
      <c r="BB91" s="351"/>
      <c r="BC91" s="351"/>
      <c r="BD91" s="351"/>
      <c r="BE91" s="351"/>
      <c r="BF91" s="352"/>
    </row>
    <row r="92" spans="1:58" ht="17.25" customHeight="1" x14ac:dyDescent="0.15">
      <c r="A92" s="394">
        <v>36</v>
      </c>
      <c r="B92" s="374"/>
      <c r="C92" s="375"/>
      <c r="D92" s="335"/>
      <c r="E92" s="336"/>
      <c r="F92" s="335"/>
      <c r="G92" s="339"/>
      <c r="H92" s="339"/>
      <c r="I92" s="339"/>
      <c r="J92" s="336"/>
      <c r="K92" s="341"/>
      <c r="L92" s="342"/>
      <c r="M92" s="342"/>
      <c r="N92" s="343"/>
      <c r="O92" s="367" t="s">
        <v>377</v>
      </c>
      <c r="P92" s="368"/>
      <c r="Q92" s="369"/>
      <c r="R92" s="206"/>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370">
        <f t="shared" ref="AW92" si="32">SUM(R92:AS92)</f>
        <v>0</v>
      </c>
      <c r="AX92" s="371"/>
      <c r="AY92" s="357" t="str">
        <f>IF($BF$3="計画",AW92/4,IF($BF$3="実績",AW92/($BD$7/7),""))</f>
        <v/>
      </c>
      <c r="AZ92" s="358"/>
      <c r="BA92" s="347"/>
      <c r="BB92" s="348"/>
      <c r="BC92" s="348"/>
      <c r="BD92" s="348"/>
      <c r="BE92" s="348"/>
      <c r="BF92" s="349"/>
    </row>
    <row r="93" spans="1:58" ht="17.25" customHeight="1" x14ac:dyDescent="0.15">
      <c r="A93" s="395"/>
      <c r="B93" s="376"/>
      <c r="C93" s="377"/>
      <c r="D93" s="337"/>
      <c r="E93" s="338"/>
      <c r="F93" s="337"/>
      <c r="G93" s="340"/>
      <c r="H93" s="340"/>
      <c r="I93" s="340"/>
      <c r="J93" s="338"/>
      <c r="K93" s="344"/>
      <c r="L93" s="345"/>
      <c r="M93" s="345"/>
      <c r="N93" s="346"/>
      <c r="O93" s="364" t="s">
        <v>378</v>
      </c>
      <c r="P93" s="365"/>
      <c r="Q93" s="366"/>
      <c r="R93" s="209"/>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372"/>
      <c r="AX93" s="373"/>
      <c r="AY93" s="357"/>
      <c r="AZ93" s="358"/>
      <c r="BA93" s="350"/>
      <c r="BB93" s="351"/>
      <c r="BC93" s="351"/>
      <c r="BD93" s="351"/>
      <c r="BE93" s="351"/>
      <c r="BF93" s="352"/>
    </row>
    <row r="94" spans="1:58" ht="17.25" customHeight="1" x14ac:dyDescent="0.15">
      <c r="A94" s="394">
        <v>37</v>
      </c>
      <c r="B94" s="374"/>
      <c r="C94" s="375"/>
      <c r="D94" s="335"/>
      <c r="E94" s="336"/>
      <c r="F94" s="335"/>
      <c r="G94" s="339"/>
      <c r="H94" s="339"/>
      <c r="I94" s="339"/>
      <c r="J94" s="336"/>
      <c r="K94" s="341"/>
      <c r="L94" s="342"/>
      <c r="M94" s="342"/>
      <c r="N94" s="343"/>
      <c r="O94" s="367" t="s">
        <v>377</v>
      </c>
      <c r="P94" s="368"/>
      <c r="Q94" s="369"/>
      <c r="R94" s="206"/>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370">
        <f t="shared" ref="AW94" si="33">SUM(R94:AS94)</f>
        <v>0</v>
      </c>
      <c r="AX94" s="371"/>
      <c r="AY94" s="357" t="str">
        <f>IF($BF$3="計画",AW94/4,IF($BF$3="実績",AW94/($BD$7/7),""))</f>
        <v/>
      </c>
      <c r="AZ94" s="358"/>
      <c r="BA94" s="347"/>
      <c r="BB94" s="348"/>
      <c r="BC94" s="348"/>
      <c r="BD94" s="348"/>
      <c r="BE94" s="348"/>
      <c r="BF94" s="349"/>
    </row>
    <row r="95" spans="1:58" ht="17.25" customHeight="1" x14ac:dyDescent="0.15">
      <c r="A95" s="395"/>
      <c r="B95" s="376"/>
      <c r="C95" s="377"/>
      <c r="D95" s="337"/>
      <c r="E95" s="338"/>
      <c r="F95" s="337"/>
      <c r="G95" s="340"/>
      <c r="H95" s="340"/>
      <c r="I95" s="340"/>
      <c r="J95" s="338"/>
      <c r="K95" s="344"/>
      <c r="L95" s="345"/>
      <c r="M95" s="345"/>
      <c r="N95" s="346"/>
      <c r="O95" s="364" t="s">
        <v>378</v>
      </c>
      <c r="P95" s="365"/>
      <c r="Q95" s="366"/>
      <c r="R95" s="209"/>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372"/>
      <c r="AX95" s="373"/>
      <c r="AY95" s="357"/>
      <c r="AZ95" s="358"/>
      <c r="BA95" s="350"/>
      <c r="BB95" s="351"/>
      <c r="BC95" s="351"/>
      <c r="BD95" s="351"/>
      <c r="BE95" s="351"/>
      <c r="BF95" s="352"/>
    </row>
    <row r="96" spans="1:58" ht="17.25" customHeight="1" x14ac:dyDescent="0.15">
      <c r="A96" s="394">
        <v>38</v>
      </c>
      <c r="B96" s="374"/>
      <c r="C96" s="375"/>
      <c r="D96" s="335"/>
      <c r="E96" s="336"/>
      <c r="F96" s="335"/>
      <c r="G96" s="339"/>
      <c r="H96" s="339"/>
      <c r="I96" s="339"/>
      <c r="J96" s="336"/>
      <c r="K96" s="341"/>
      <c r="L96" s="342"/>
      <c r="M96" s="342"/>
      <c r="N96" s="343"/>
      <c r="O96" s="367" t="s">
        <v>377</v>
      </c>
      <c r="P96" s="368"/>
      <c r="Q96" s="369"/>
      <c r="R96" s="206"/>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370">
        <f t="shared" ref="AW96" si="34">SUM(R96:AS96)</f>
        <v>0</v>
      </c>
      <c r="AX96" s="371"/>
      <c r="AY96" s="357" t="str">
        <f>IF($BF$3="計画",AW96/4,IF($BF$3="実績",AW96/($BD$7/7),""))</f>
        <v/>
      </c>
      <c r="AZ96" s="358"/>
      <c r="BA96" s="347"/>
      <c r="BB96" s="348"/>
      <c r="BC96" s="348"/>
      <c r="BD96" s="348"/>
      <c r="BE96" s="348"/>
      <c r="BF96" s="349"/>
    </row>
    <row r="97" spans="1:58" ht="17.25" customHeight="1" x14ac:dyDescent="0.15">
      <c r="A97" s="395"/>
      <c r="B97" s="376"/>
      <c r="C97" s="377"/>
      <c r="D97" s="337"/>
      <c r="E97" s="338"/>
      <c r="F97" s="337"/>
      <c r="G97" s="340"/>
      <c r="H97" s="340"/>
      <c r="I97" s="340"/>
      <c r="J97" s="338"/>
      <c r="K97" s="344"/>
      <c r="L97" s="345"/>
      <c r="M97" s="345"/>
      <c r="N97" s="346"/>
      <c r="O97" s="364" t="s">
        <v>378</v>
      </c>
      <c r="P97" s="365"/>
      <c r="Q97" s="366"/>
      <c r="R97" s="209"/>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372"/>
      <c r="AX97" s="373"/>
      <c r="AY97" s="357"/>
      <c r="AZ97" s="358"/>
      <c r="BA97" s="350"/>
      <c r="BB97" s="351"/>
      <c r="BC97" s="351"/>
      <c r="BD97" s="351"/>
      <c r="BE97" s="351"/>
      <c r="BF97" s="352"/>
    </row>
    <row r="98" spans="1:58" ht="17.25" customHeight="1" x14ac:dyDescent="0.15">
      <c r="A98" s="394">
        <v>39</v>
      </c>
      <c r="B98" s="374"/>
      <c r="C98" s="375"/>
      <c r="D98" s="335"/>
      <c r="E98" s="336"/>
      <c r="F98" s="335"/>
      <c r="G98" s="339"/>
      <c r="H98" s="339"/>
      <c r="I98" s="339"/>
      <c r="J98" s="336"/>
      <c r="K98" s="341"/>
      <c r="L98" s="342"/>
      <c r="M98" s="342"/>
      <c r="N98" s="343"/>
      <c r="O98" s="367" t="s">
        <v>377</v>
      </c>
      <c r="P98" s="368"/>
      <c r="Q98" s="369"/>
      <c r="R98" s="206"/>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370">
        <f t="shared" ref="AW98" si="35">SUM(R98:AS98)</f>
        <v>0</v>
      </c>
      <c r="AX98" s="371"/>
      <c r="AY98" s="357" t="str">
        <f>IF($BF$3="計画",AW98/4,IF($BF$3="実績",AW98/($BD$7/7),""))</f>
        <v/>
      </c>
      <c r="AZ98" s="358"/>
      <c r="BA98" s="347"/>
      <c r="BB98" s="348"/>
      <c r="BC98" s="348"/>
      <c r="BD98" s="348"/>
      <c r="BE98" s="348"/>
      <c r="BF98" s="349"/>
    </row>
    <row r="99" spans="1:58" ht="17.25" customHeight="1" x14ac:dyDescent="0.15">
      <c r="A99" s="395"/>
      <c r="B99" s="376"/>
      <c r="C99" s="377"/>
      <c r="D99" s="337"/>
      <c r="E99" s="338"/>
      <c r="F99" s="337"/>
      <c r="G99" s="340"/>
      <c r="H99" s="340"/>
      <c r="I99" s="340"/>
      <c r="J99" s="338"/>
      <c r="K99" s="344"/>
      <c r="L99" s="345"/>
      <c r="M99" s="345"/>
      <c r="N99" s="346"/>
      <c r="O99" s="364" t="s">
        <v>378</v>
      </c>
      <c r="P99" s="365"/>
      <c r="Q99" s="366"/>
      <c r="R99" s="209"/>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372"/>
      <c r="AX99" s="373"/>
      <c r="AY99" s="357"/>
      <c r="AZ99" s="358"/>
      <c r="BA99" s="350"/>
      <c r="BB99" s="351"/>
      <c r="BC99" s="351"/>
      <c r="BD99" s="351"/>
      <c r="BE99" s="351"/>
      <c r="BF99" s="352"/>
    </row>
    <row r="100" spans="1:58" ht="17.25" customHeight="1" x14ac:dyDescent="0.15">
      <c r="A100" s="394">
        <v>40</v>
      </c>
      <c r="B100" s="374"/>
      <c r="C100" s="375"/>
      <c r="D100" s="335"/>
      <c r="E100" s="336"/>
      <c r="F100" s="335"/>
      <c r="G100" s="339"/>
      <c r="H100" s="339"/>
      <c r="I100" s="339"/>
      <c r="J100" s="336"/>
      <c r="K100" s="341"/>
      <c r="L100" s="342"/>
      <c r="M100" s="342"/>
      <c r="N100" s="343"/>
      <c r="O100" s="367" t="s">
        <v>377</v>
      </c>
      <c r="P100" s="368"/>
      <c r="Q100" s="369"/>
      <c r="R100" s="206"/>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370">
        <f t="shared" ref="AW100" si="36">SUM(R100:AS100)</f>
        <v>0</v>
      </c>
      <c r="AX100" s="371"/>
      <c r="AY100" s="357" t="str">
        <f>IF($BF$3="計画",AW100/4,IF($BF$3="実績",AW100/($BD$7/7),""))</f>
        <v/>
      </c>
      <c r="AZ100" s="358"/>
      <c r="BA100" s="347"/>
      <c r="BB100" s="348"/>
      <c r="BC100" s="348"/>
      <c r="BD100" s="348"/>
      <c r="BE100" s="348"/>
      <c r="BF100" s="349"/>
    </row>
    <row r="101" spans="1:58" ht="17.25" customHeight="1" x14ac:dyDescent="0.15">
      <c r="A101" s="395"/>
      <c r="B101" s="376"/>
      <c r="C101" s="377"/>
      <c r="D101" s="337"/>
      <c r="E101" s="338"/>
      <c r="F101" s="337"/>
      <c r="G101" s="340"/>
      <c r="H101" s="340"/>
      <c r="I101" s="340"/>
      <c r="J101" s="338"/>
      <c r="K101" s="344"/>
      <c r="L101" s="345"/>
      <c r="M101" s="345"/>
      <c r="N101" s="346"/>
      <c r="O101" s="364" t="s">
        <v>378</v>
      </c>
      <c r="P101" s="365"/>
      <c r="Q101" s="366"/>
      <c r="R101" s="209"/>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372"/>
      <c r="AX101" s="373"/>
      <c r="AY101" s="357"/>
      <c r="AZ101" s="358"/>
      <c r="BA101" s="350"/>
      <c r="BB101" s="351"/>
      <c r="BC101" s="351"/>
      <c r="BD101" s="351"/>
      <c r="BE101" s="351"/>
      <c r="BF101" s="352"/>
    </row>
    <row r="102" spans="1:58" ht="17.25" customHeight="1" x14ac:dyDescent="0.15">
      <c r="A102" s="394">
        <v>41</v>
      </c>
      <c r="B102" s="374"/>
      <c r="C102" s="375"/>
      <c r="D102" s="335"/>
      <c r="E102" s="336"/>
      <c r="F102" s="335"/>
      <c r="G102" s="339"/>
      <c r="H102" s="339"/>
      <c r="I102" s="339"/>
      <c r="J102" s="336"/>
      <c r="K102" s="341"/>
      <c r="L102" s="342"/>
      <c r="M102" s="342"/>
      <c r="N102" s="343"/>
      <c r="O102" s="367" t="s">
        <v>377</v>
      </c>
      <c r="P102" s="368"/>
      <c r="Q102" s="369"/>
      <c r="R102" s="206"/>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370">
        <f t="shared" ref="AW102" si="37">SUM(R102:AS102)</f>
        <v>0</v>
      </c>
      <c r="AX102" s="371"/>
      <c r="AY102" s="357" t="str">
        <f>IF($BF$3="計画",AW102/4,IF($BF$3="実績",AW102/($BD$7/7),""))</f>
        <v/>
      </c>
      <c r="AZ102" s="358"/>
      <c r="BA102" s="347"/>
      <c r="BB102" s="348"/>
      <c r="BC102" s="348"/>
      <c r="BD102" s="348"/>
      <c r="BE102" s="348"/>
      <c r="BF102" s="349"/>
    </row>
    <row r="103" spans="1:58" ht="17.25" customHeight="1" x14ac:dyDescent="0.15">
      <c r="A103" s="395"/>
      <c r="B103" s="376"/>
      <c r="C103" s="377"/>
      <c r="D103" s="337"/>
      <c r="E103" s="338"/>
      <c r="F103" s="337"/>
      <c r="G103" s="340"/>
      <c r="H103" s="340"/>
      <c r="I103" s="340"/>
      <c r="J103" s="338"/>
      <c r="K103" s="344"/>
      <c r="L103" s="345"/>
      <c r="M103" s="345"/>
      <c r="N103" s="346"/>
      <c r="O103" s="364" t="s">
        <v>378</v>
      </c>
      <c r="P103" s="365"/>
      <c r="Q103" s="366"/>
      <c r="R103" s="209"/>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372"/>
      <c r="AX103" s="373"/>
      <c r="AY103" s="357"/>
      <c r="AZ103" s="358"/>
      <c r="BA103" s="350"/>
      <c r="BB103" s="351"/>
      <c r="BC103" s="351"/>
      <c r="BD103" s="351"/>
      <c r="BE103" s="351"/>
      <c r="BF103" s="352"/>
    </row>
    <row r="104" spans="1:58" ht="17.25" customHeight="1" x14ac:dyDescent="0.15">
      <c r="A104" s="394">
        <v>42</v>
      </c>
      <c r="B104" s="374"/>
      <c r="C104" s="375"/>
      <c r="D104" s="335"/>
      <c r="E104" s="336"/>
      <c r="F104" s="335"/>
      <c r="G104" s="339"/>
      <c r="H104" s="339"/>
      <c r="I104" s="339"/>
      <c r="J104" s="336"/>
      <c r="K104" s="341"/>
      <c r="L104" s="342"/>
      <c r="M104" s="342"/>
      <c r="N104" s="343"/>
      <c r="O104" s="367" t="s">
        <v>377</v>
      </c>
      <c r="P104" s="368"/>
      <c r="Q104" s="369"/>
      <c r="R104" s="206"/>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370">
        <f t="shared" ref="AW104" si="38">SUM(R104:AS104)</f>
        <v>0</v>
      </c>
      <c r="AX104" s="371"/>
      <c r="AY104" s="357" t="str">
        <f>IF($BF$3="計画",AW104/4,IF($BF$3="実績",AW104/($BD$7/7),""))</f>
        <v/>
      </c>
      <c r="AZ104" s="358"/>
      <c r="BA104" s="347"/>
      <c r="BB104" s="348"/>
      <c r="BC104" s="348"/>
      <c r="BD104" s="348"/>
      <c r="BE104" s="348"/>
      <c r="BF104" s="349"/>
    </row>
    <row r="105" spans="1:58" ht="17.25" customHeight="1" x14ac:dyDescent="0.15">
      <c r="A105" s="395"/>
      <c r="B105" s="376"/>
      <c r="C105" s="377"/>
      <c r="D105" s="337"/>
      <c r="E105" s="338"/>
      <c r="F105" s="337"/>
      <c r="G105" s="340"/>
      <c r="H105" s="340"/>
      <c r="I105" s="340"/>
      <c r="J105" s="338"/>
      <c r="K105" s="344"/>
      <c r="L105" s="345"/>
      <c r="M105" s="345"/>
      <c r="N105" s="346"/>
      <c r="O105" s="364" t="s">
        <v>378</v>
      </c>
      <c r="P105" s="365"/>
      <c r="Q105" s="366"/>
      <c r="R105" s="209"/>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372"/>
      <c r="AX105" s="373"/>
      <c r="AY105" s="357"/>
      <c r="AZ105" s="358"/>
      <c r="BA105" s="350"/>
      <c r="BB105" s="351"/>
      <c r="BC105" s="351"/>
      <c r="BD105" s="351"/>
      <c r="BE105" s="351"/>
      <c r="BF105" s="352"/>
    </row>
    <row r="106" spans="1:58" ht="17.25" customHeight="1" x14ac:dyDescent="0.15">
      <c r="A106" s="394">
        <v>43</v>
      </c>
      <c r="B106" s="374"/>
      <c r="C106" s="375"/>
      <c r="D106" s="335"/>
      <c r="E106" s="336"/>
      <c r="F106" s="335"/>
      <c r="G106" s="339"/>
      <c r="H106" s="339"/>
      <c r="I106" s="339"/>
      <c r="J106" s="336"/>
      <c r="K106" s="341"/>
      <c r="L106" s="342"/>
      <c r="M106" s="342"/>
      <c r="N106" s="343"/>
      <c r="O106" s="367" t="s">
        <v>377</v>
      </c>
      <c r="P106" s="368"/>
      <c r="Q106" s="369"/>
      <c r="R106" s="206"/>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370">
        <f t="shared" ref="AW106" si="39">SUM(R106:AS106)</f>
        <v>0</v>
      </c>
      <c r="AX106" s="371"/>
      <c r="AY106" s="357" t="str">
        <f>IF($BF$3="計画",AW106/4,IF($BF$3="実績",AW106/($BD$7/7),""))</f>
        <v/>
      </c>
      <c r="AZ106" s="358"/>
      <c r="BA106" s="347"/>
      <c r="BB106" s="348"/>
      <c r="BC106" s="348"/>
      <c r="BD106" s="348"/>
      <c r="BE106" s="348"/>
      <c r="BF106" s="349"/>
    </row>
    <row r="107" spans="1:58" ht="17.25" customHeight="1" x14ac:dyDescent="0.15">
      <c r="A107" s="395"/>
      <c r="B107" s="376"/>
      <c r="C107" s="377"/>
      <c r="D107" s="337"/>
      <c r="E107" s="338"/>
      <c r="F107" s="337"/>
      <c r="G107" s="340"/>
      <c r="H107" s="340"/>
      <c r="I107" s="340"/>
      <c r="J107" s="338"/>
      <c r="K107" s="344"/>
      <c r="L107" s="345"/>
      <c r="M107" s="345"/>
      <c r="N107" s="346"/>
      <c r="O107" s="364" t="s">
        <v>378</v>
      </c>
      <c r="P107" s="365"/>
      <c r="Q107" s="366"/>
      <c r="R107" s="209"/>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372"/>
      <c r="AX107" s="373"/>
      <c r="AY107" s="357"/>
      <c r="AZ107" s="358"/>
      <c r="BA107" s="350"/>
      <c r="BB107" s="351"/>
      <c r="BC107" s="351"/>
      <c r="BD107" s="351"/>
      <c r="BE107" s="351"/>
      <c r="BF107" s="352"/>
    </row>
    <row r="108" spans="1:58" ht="17.25" customHeight="1" x14ac:dyDescent="0.15">
      <c r="A108" s="394">
        <v>44</v>
      </c>
      <c r="B108" s="374"/>
      <c r="C108" s="375"/>
      <c r="D108" s="335"/>
      <c r="E108" s="336"/>
      <c r="F108" s="335"/>
      <c r="G108" s="339"/>
      <c r="H108" s="339"/>
      <c r="I108" s="339"/>
      <c r="J108" s="336"/>
      <c r="K108" s="341"/>
      <c r="L108" s="342"/>
      <c r="M108" s="342"/>
      <c r="N108" s="343"/>
      <c r="O108" s="367" t="s">
        <v>377</v>
      </c>
      <c r="P108" s="368"/>
      <c r="Q108" s="369"/>
      <c r="R108" s="206"/>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370">
        <f t="shared" ref="AW108" si="40">SUM(R108:AS108)</f>
        <v>0</v>
      </c>
      <c r="AX108" s="371"/>
      <c r="AY108" s="357" t="str">
        <f>IF($BF$3="計画",AW108/4,IF($BF$3="実績",AW108/($BD$7/7),""))</f>
        <v/>
      </c>
      <c r="AZ108" s="358"/>
      <c r="BA108" s="347"/>
      <c r="BB108" s="348"/>
      <c r="BC108" s="348"/>
      <c r="BD108" s="348"/>
      <c r="BE108" s="348"/>
      <c r="BF108" s="349"/>
    </row>
    <row r="109" spans="1:58" ht="17.25" customHeight="1" x14ac:dyDescent="0.15">
      <c r="A109" s="395"/>
      <c r="B109" s="376"/>
      <c r="C109" s="377"/>
      <c r="D109" s="337"/>
      <c r="E109" s="338"/>
      <c r="F109" s="337"/>
      <c r="G109" s="340"/>
      <c r="H109" s="340"/>
      <c r="I109" s="340"/>
      <c r="J109" s="338"/>
      <c r="K109" s="344"/>
      <c r="L109" s="345"/>
      <c r="M109" s="345"/>
      <c r="N109" s="346"/>
      <c r="O109" s="364" t="s">
        <v>378</v>
      </c>
      <c r="P109" s="365"/>
      <c r="Q109" s="366"/>
      <c r="R109" s="209"/>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372"/>
      <c r="AX109" s="373"/>
      <c r="AY109" s="357"/>
      <c r="AZ109" s="358"/>
      <c r="BA109" s="350"/>
      <c r="BB109" s="351"/>
      <c r="BC109" s="351"/>
      <c r="BD109" s="351"/>
      <c r="BE109" s="351"/>
      <c r="BF109" s="352"/>
    </row>
    <row r="110" spans="1:58" ht="17.25" customHeight="1" x14ac:dyDescent="0.15">
      <c r="A110" s="394">
        <v>45</v>
      </c>
      <c r="B110" s="374"/>
      <c r="C110" s="375"/>
      <c r="D110" s="335"/>
      <c r="E110" s="336"/>
      <c r="F110" s="335"/>
      <c r="G110" s="339"/>
      <c r="H110" s="339"/>
      <c r="I110" s="339"/>
      <c r="J110" s="336"/>
      <c r="K110" s="341"/>
      <c r="L110" s="342"/>
      <c r="M110" s="342"/>
      <c r="N110" s="343"/>
      <c r="O110" s="367" t="s">
        <v>377</v>
      </c>
      <c r="P110" s="368"/>
      <c r="Q110" s="369"/>
      <c r="R110" s="206"/>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370">
        <f t="shared" ref="AW110" si="41">SUM(R110:AS110)</f>
        <v>0</v>
      </c>
      <c r="AX110" s="371"/>
      <c r="AY110" s="357" t="str">
        <f>IF($BF$3="計画",AW110/4,IF($BF$3="実績",AW110/($BD$7/7),""))</f>
        <v/>
      </c>
      <c r="AZ110" s="358"/>
      <c r="BA110" s="347"/>
      <c r="BB110" s="348"/>
      <c r="BC110" s="348"/>
      <c r="BD110" s="348"/>
      <c r="BE110" s="348"/>
      <c r="BF110" s="349"/>
    </row>
    <row r="111" spans="1:58" ht="17.25" customHeight="1" x14ac:dyDescent="0.15">
      <c r="A111" s="395"/>
      <c r="B111" s="376"/>
      <c r="C111" s="377"/>
      <c r="D111" s="337"/>
      <c r="E111" s="338"/>
      <c r="F111" s="337"/>
      <c r="G111" s="340"/>
      <c r="H111" s="340"/>
      <c r="I111" s="340"/>
      <c r="J111" s="338"/>
      <c r="K111" s="344"/>
      <c r="L111" s="345"/>
      <c r="M111" s="345"/>
      <c r="N111" s="346"/>
      <c r="O111" s="364" t="s">
        <v>378</v>
      </c>
      <c r="P111" s="365"/>
      <c r="Q111" s="366"/>
      <c r="R111" s="209"/>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372"/>
      <c r="AX111" s="373"/>
      <c r="AY111" s="357"/>
      <c r="AZ111" s="358"/>
      <c r="BA111" s="350"/>
      <c r="BB111" s="351"/>
      <c r="BC111" s="351"/>
      <c r="BD111" s="351"/>
      <c r="BE111" s="351"/>
      <c r="BF111" s="352"/>
    </row>
    <row r="112" spans="1:58" ht="17.25" customHeight="1" x14ac:dyDescent="0.15">
      <c r="A112" s="394">
        <v>46</v>
      </c>
      <c r="B112" s="374"/>
      <c r="C112" s="375"/>
      <c r="D112" s="335"/>
      <c r="E112" s="336"/>
      <c r="F112" s="335"/>
      <c r="G112" s="339"/>
      <c r="H112" s="339"/>
      <c r="I112" s="339"/>
      <c r="J112" s="336"/>
      <c r="K112" s="341"/>
      <c r="L112" s="342"/>
      <c r="M112" s="342"/>
      <c r="N112" s="343"/>
      <c r="O112" s="367" t="s">
        <v>377</v>
      </c>
      <c r="P112" s="368"/>
      <c r="Q112" s="369"/>
      <c r="R112" s="206"/>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370">
        <f t="shared" ref="AW112" si="42">SUM(R112:AS112)</f>
        <v>0</v>
      </c>
      <c r="AX112" s="371"/>
      <c r="AY112" s="357" t="str">
        <f>IF($BF$3="計画",AW112/4,IF($BF$3="実績",AW112/($BD$7/7),""))</f>
        <v/>
      </c>
      <c r="AZ112" s="358"/>
      <c r="BA112" s="347"/>
      <c r="BB112" s="348"/>
      <c r="BC112" s="348"/>
      <c r="BD112" s="348"/>
      <c r="BE112" s="348"/>
      <c r="BF112" s="349"/>
    </row>
    <row r="113" spans="1:58" ht="17.25" customHeight="1" x14ac:dyDescent="0.15">
      <c r="A113" s="395"/>
      <c r="B113" s="376"/>
      <c r="C113" s="377"/>
      <c r="D113" s="337"/>
      <c r="E113" s="338"/>
      <c r="F113" s="337"/>
      <c r="G113" s="340"/>
      <c r="H113" s="340"/>
      <c r="I113" s="340"/>
      <c r="J113" s="338"/>
      <c r="K113" s="344"/>
      <c r="L113" s="345"/>
      <c r="M113" s="345"/>
      <c r="N113" s="346"/>
      <c r="O113" s="364" t="s">
        <v>378</v>
      </c>
      <c r="P113" s="365"/>
      <c r="Q113" s="366"/>
      <c r="R113" s="209"/>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372"/>
      <c r="AX113" s="373"/>
      <c r="AY113" s="357"/>
      <c r="AZ113" s="358"/>
      <c r="BA113" s="350"/>
      <c r="BB113" s="351"/>
      <c r="BC113" s="351"/>
      <c r="BD113" s="351"/>
      <c r="BE113" s="351"/>
      <c r="BF113" s="352"/>
    </row>
    <row r="114" spans="1:58" ht="17.25" customHeight="1" x14ac:dyDescent="0.15">
      <c r="A114" s="394">
        <v>47</v>
      </c>
      <c r="B114" s="374"/>
      <c r="C114" s="375"/>
      <c r="D114" s="335"/>
      <c r="E114" s="336"/>
      <c r="F114" s="335"/>
      <c r="G114" s="339"/>
      <c r="H114" s="339"/>
      <c r="I114" s="339"/>
      <c r="J114" s="336"/>
      <c r="K114" s="341"/>
      <c r="L114" s="342"/>
      <c r="M114" s="342"/>
      <c r="N114" s="343"/>
      <c r="O114" s="367" t="s">
        <v>377</v>
      </c>
      <c r="P114" s="368"/>
      <c r="Q114" s="369"/>
      <c r="R114" s="206"/>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370">
        <f t="shared" ref="AW114" si="43">SUM(R114:AS114)</f>
        <v>0</v>
      </c>
      <c r="AX114" s="371"/>
      <c r="AY114" s="357" t="str">
        <f>IF($BF$3="計画",AW114/4,IF($BF$3="実績",AW114/($BD$7/7),""))</f>
        <v/>
      </c>
      <c r="AZ114" s="358"/>
      <c r="BA114" s="347"/>
      <c r="BB114" s="348"/>
      <c r="BC114" s="348"/>
      <c r="BD114" s="348"/>
      <c r="BE114" s="348"/>
      <c r="BF114" s="349"/>
    </row>
    <row r="115" spans="1:58" ht="17.25" customHeight="1" x14ac:dyDescent="0.15">
      <c r="A115" s="395"/>
      <c r="B115" s="376"/>
      <c r="C115" s="377"/>
      <c r="D115" s="337"/>
      <c r="E115" s="338"/>
      <c r="F115" s="337"/>
      <c r="G115" s="340"/>
      <c r="H115" s="340"/>
      <c r="I115" s="340"/>
      <c r="J115" s="338"/>
      <c r="K115" s="344"/>
      <c r="L115" s="345"/>
      <c r="M115" s="345"/>
      <c r="N115" s="346"/>
      <c r="O115" s="364" t="s">
        <v>378</v>
      </c>
      <c r="P115" s="365"/>
      <c r="Q115" s="366"/>
      <c r="R115" s="209"/>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208"/>
      <c r="AR115" s="208"/>
      <c r="AS115" s="208"/>
      <c r="AT115" s="208"/>
      <c r="AU115" s="208"/>
      <c r="AV115" s="208"/>
      <c r="AW115" s="372"/>
      <c r="AX115" s="373"/>
      <c r="AY115" s="357"/>
      <c r="AZ115" s="358"/>
      <c r="BA115" s="350"/>
      <c r="BB115" s="351"/>
      <c r="BC115" s="351"/>
      <c r="BD115" s="351"/>
      <c r="BE115" s="351"/>
      <c r="BF115" s="352"/>
    </row>
    <row r="116" spans="1:58" ht="17.25" customHeight="1" x14ac:dyDescent="0.15">
      <c r="A116" s="394">
        <v>48</v>
      </c>
      <c r="B116" s="374"/>
      <c r="C116" s="375"/>
      <c r="D116" s="335"/>
      <c r="E116" s="336"/>
      <c r="F116" s="335"/>
      <c r="G116" s="339"/>
      <c r="H116" s="339"/>
      <c r="I116" s="339"/>
      <c r="J116" s="336"/>
      <c r="K116" s="341"/>
      <c r="L116" s="342"/>
      <c r="M116" s="342"/>
      <c r="N116" s="343"/>
      <c r="O116" s="367" t="s">
        <v>377</v>
      </c>
      <c r="P116" s="368"/>
      <c r="Q116" s="369"/>
      <c r="R116" s="206"/>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370">
        <f t="shared" ref="AW116" si="44">SUM(R116:AS116)</f>
        <v>0</v>
      </c>
      <c r="AX116" s="371"/>
      <c r="AY116" s="357" t="str">
        <f>IF($BF$3="計画",AW116/4,IF($BF$3="実績",AW116/($BD$7/7),""))</f>
        <v/>
      </c>
      <c r="AZ116" s="358"/>
      <c r="BA116" s="347"/>
      <c r="BB116" s="348"/>
      <c r="BC116" s="348"/>
      <c r="BD116" s="348"/>
      <c r="BE116" s="348"/>
      <c r="BF116" s="349"/>
    </row>
    <row r="117" spans="1:58" ht="17.25" customHeight="1" x14ac:dyDescent="0.15">
      <c r="A117" s="395"/>
      <c r="B117" s="376"/>
      <c r="C117" s="377"/>
      <c r="D117" s="337"/>
      <c r="E117" s="338"/>
      <c r="F117" s="337"/>
      <c r="G117" s="340"/>
      <c r="H117" s="340"/>
      <c r="I117" s="340"/>
      <c r="J117" s="338"/>
      <c r="K117" s="344"/>
      <c r="L117" s="345"/>
      <c r="M117" s="345"/>
      <c r="N117" s="346"/>
      <c r="O117" s="364" t="s">
        <v>378</v>
      </c>
      <c r="P117" s="365"/>
      <c r="Q117" s="366"/>
      <c r="R117" s="209"/>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372"/>
      <c r="AX117" s="373"/>
      <c r="AY117" s="357"/>
      <c r="AZ117" s="358"/>
      <c r="BA117" s="350"/>
      <c r="BB117" s="351"/>
      <c r="BC117" s="351"/>
      <c r="BD117" s="351"/>
      <c r="BE117" s="351"/>
      <c r="BF117" s="352"/>
    </row>
    <row r="118" spans="1:58" ht="17.25" customHeight="1" x14ac:dyDescent="0.15">
      <c r="A118" s="394">
        <v>49</v>
      </c>
      <c r="B118" s="374"/>
      <c r="C118" s="375"/>
      <c r="D118" s="335"/>
      <c r="E118" s="336"/>
      <c r="F118" s="335"/>
      <c r="G118" s="339"/>
      <c r="H118" s="339"/>
      <c r="I118" s="339"/>
      <c r="J118" s="336"/>
      <c r="K118" s="341"/>
      <c r="L118" s="342"/>
      <c r="M118" s="342"/>
      <c r="N118" s="343"/>
      <c r="O118" s="367" t="s">
        <v>377</v>
      </c>
      <c r="P118" s="368"/>
      <c r="Q118" s="369"/>
      <c r="R118" s="206"/>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370">
        <f t="shared" ref="AW118" si="45">SUM(R118:AS118)</f>
        <v>0</v>
      </c>
      <c r="AX118" s="371"/>
      <c r="AY118" s="357" t="str">
        <f>IF($BF$3="計画",AW118/4,IF($BF$3="実績",AW118/($BD$7/7),""))</f>
        <v/>
      </c>
      <c r="AZ118" s="358"/>
      <c r="BA118" s="347"/>
      <c r="BB118" s="348"/>
      <c r="BC118" s="348"/>
      <c r="BD118" s="348"/>
      <c r="BE118" s="348"/>
      <c r="BF118" s="349"/>
    </row>
    <row r="119" spans="1:58" ht="17.25" customHeight="1" x14ac:dyDescent="0.15">
      <c r="A119" s="395"/>
      <c r="B119" s="376"/>
      <c r="C119" s="377"/>
      <c r="D119" s="337"/>
      <c r="E119" s="338"/>
      <c r="F119" s="337"/>
      <c r="G119" s="340"/>
      <c r="H119" s="340"/>
      <c r="I119" s="340"/>
      <c r="J119" s="338"/>
      <c r="K119" s="344"/>
      <c r="L119" s="345"/>
      <c r="M119" s="345"/>
      <c r="N119" s="346"/>
      <c r="O119" s="364" t="s">
        <v>378</v>
      </c>
      <c r="P119" s="365"/>
      <c r="Q119" s="366"/>
      <c r="R119" s="209"/>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372"/>
      <c r="AX119" s="373"/>
      <c r="AY119" s="357"/>
      <c r="AZ119" s="358"/>
      <c r="BA119" s="350"/>
      <c r="BB119" s="351"/>
      <c r="BC119" s="351"/>
      <c r="BD119" s="351"/>
      <c r="BE119" s="351"/>
      <c r="BF119" s="352"/>
    </row>
    <row r="120" spans="1:58" ht="17.25" customHeight="1" x14ac:dyDescent="0.15">
      <c r="A120" s="394">
        <v>50</v>
      </c>
      <c r="B120" s="374"/>
      <c r="C120" s="375"/>
      <c r="D120" s="335"/>
      <c r="E120" s="336"/>
      <c r="F120" s="335"/>
      <c r="G120" s="339"/>
      <c r="H120" s="339"/>
      <c r="I120" s="339"/>
      <c r="J120" s="336"/>
      <c r="K120" s="341"/>
      <c r="L120" s="342"/>
      <c r="M120" s="342"/>
      <c r="N120" s="343"/>
      <c r="O120" s="367" t="s">
        <v>377</v>
      </c>
      <c r="P120" s="368"/>
      <c r="Q120" s="369"/>
      <c r="R120" s="206"/>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370">
        <f t="shared" ref="AW120" si="46">SUM(R120:AS120)</f>
        <v>0</v>
      </c>
      <c r="AX120" s="371"/>
      <c r="AY120" s="357" t="str">
        <f>IF($BF$3="計画",AW120/4,IF($BF$3="実績",AW120/($BD$7/7),""))</f>
        <v/>
      </c>
      <c r="AZ120" s="358"/>
      <c r="BA120" s="347"/>
      <c r="BB120" s="348"/>
      <c r="BC120" s="348"/>
      <c r="BD120" s="348"/>
      <c r="BE120" s="348"/>
      <c r="BF120" s="349"/>
    </row>
    <row r="121" spans="1:58" ht="17.25" customHeight="1" x14ac:dyDescent="0.15">
      <c r="A121" s="395"/>
      <c r="B121" s="376"/>
      <c r="C121" s="377"/>
      <c r="D121" s="337"/>
      <c r="E121" s="338"/>
      <c r="F121" s="337"/>
      <c r="G121" s="340"/>
      <c r="H121" s="340"/>
      <c r="I121" s="340"/>
      <c r="J121" s="338"/>
      <c r="K121" s="344"/>
      <c r="L121" s="345"/>
      <c r="M121" s="345"/>
      <c r="N121" s="346"/>
      <c r="O121" s="364" t="s">
        <v>378</v>
      </c>
      <c r="P121" s="365"/>
      <c r="Q121" s="366"/>
      <c r="R121" s="209"/>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8"/>
      <c r="AV121" s="208"/>
      <c r="AW121" s="372"/>
      <c r="AX121" s="373"/>
      <c r="AY121" s="357"/>
      <c r="AZ121" s="358"/>
      <c r="BA121" s="350"/>
      <c r="BB121" s="351"/>
      <c r="BC121" s="351"/>
      <c r="BD121" s="351"/>
      <c r="BE121" s="351"/>
      <c r="BF121" s="352"/>
    </row>
    <row r="122" spans="1:58" ht="17.25" customHeight="1" x14ac:dyDescent="0.15">
      <c r="A122" s="394">
        <v>51</v>
      </c>
      <c r="B122" s="374"/>
      <c r="C122" s="375"/>
      <c r="D122" s="335"/>
      <c r="E122" s="336"/>
      <c r="F122" s="335"/>
      <c r="G122" s="339"/>
      <c r="H122" s="339"/>
      <c r="I122" s="339"/>
      <c r="J122" s="336"/>
      <c r="K122" s="341"/>
      <c r="L122" s="342"/>
      <c r="M122" s="342"/>
      <c r="N122" s="343"/>
      <c r="O122" s="367" t="s">
        <v>377</v>
      </c>
      <c r="P122" s="368"/>
      <c r="Q122" s="369"/>
      <c r="R122" s="206"/>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370">
        <f t="shared" ref="AW122" si="47">SUM(R122:AS122)</f>
        <v>0</v>
      </c>
      <c r="AX122" s="371"/>
      <c r="AY122" s="357" t="str">
        <f>IF($BF$3="計画",AW122/4,IF($BF$3="実績",AW122/($BD$7/7),""))</f>
        <v/>
      </c>
      <c r="AZ122" s="358"/>
      <c r="BA122" s="347"/>
      <c r="BB122" s="348"/>
      <c r="BC122" s="348"/>
      <c r="BD122" s="348"/>
      <c r="BE122" s="348"/>
      <c r="BF122" s="349"/>
    </row>
    <row r="123" spans="1:58" ht="17.25" customHeight="1" x14ac:dyDescent="0.15">
      <c r="A123" s="395"/>
      <c r="B123" s="376"/>
      <c r="C123" s="377"/>
      <c r="D123" s="337"/>
      <c r="E123" s="338"/>
      <c r="F123" s="337"/>
      <c r="G123" s="340"/>
      <c r="H123" s="340"/>
      <c r="I123" s="340"/>
      <c r="J123" s="338"/>
      <c r="K123" s="344"/>
      <c r="L123" s="345"/>
      <c r="M123" s="345"/>
      <c r="N123" s="346"/>
      <c r="O123" s="364" t="s">
        <v>378</v>
      </c>
      <c r="P123" s="365"/>
      <c r="Q123" s="366"/>
      <c r="R123" s="209"/>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372"/>
      <c r="AX123" s="373"/>
      <c r="AY123" s="357"/>
      <c r="AZ123" s="358"/>
      <c r="BA123" s="350"/>
      <c r="BB123" s="351"/>
      <c r="BC123" s="351"/>
      <c r="BD123" s="351"/>
      <c r="BE123" s="351"/>
      <c r="BF123" s="352"/>
    </row>
    <row r="124" spans="1:58" ht="17.25" customHeight="1" x14ac:dyDescent="0.15">
      <c r="A124" s="394">
        <v>52</v>
      </c>
      <c r="B124" s="374"/>
      <c r="C124" s="375"/>
      <c r="D124" s="335"/>
      <c r="E124" s="336"/>
      <c r="F124" s="335"/>
      <c r="G124" s="339"/>
      <c r="H124" s="339"/>
      <c r="I124" s="339"/>
      <c r="J124" s="336"/>
      <c r="K124" s="341"/>
      <c r="L124" s="342"/>
      <c r="M124" s="342"/>
      <c r="N124" s="343"/>
      <c r="O124" s="367" t="s">
        <v>377</v>
      </c>
      <c r="P124" s="368"/>
      <c r="Q124" s="369"/>
      <c r="R124" s="206"/>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370">
        <f t="shared" ref="AW124" si="48">SUM(R124:AS124)</f>
        <v>0</v>
      </c>
      <c r="AX124" s="371"/>
      <c r="AY124" s="357" t="str">
        <f>IF($BF$3="計画",AW124/4,IF($BF$3="実績",AW124/($BD$7/7),""))</f>
        <v/>
      </c>
      <c r="AZ124" s="358"/>
      <c r="BA124" s="347"/>
      <c r="BB124" s="348"/>
      <c r="BC124" s="348"/>
      <c r="BD124" s="348"/>
      <c r="BE124" s="348"/>
      <c r="BF124" s="349"/>
    </row>
    <row r="125" spans="1:58" ht="17.25" customHeight="1" x14ac:dyDescent="0.15">
      <c r="A125" s="395"/>
      <c r="B125" s="376"/>
      <c r="C125" s="377"/>
      <c r="D125" s="337"/>
      <c r="E125" s="338"/>
      <c r="F125" s="337"/>
      <c r="G125" s="340"/>
      <c r="H125" s="340"/>
      <c r="I125" s="340"/>
      <c r="J125" s="338"/>
      <c r="K125" s="344"/>
      <c r="L125" s="345"/>
      <c r="M125" s="345"/>
      <c r="N125" s="346"/>
      <c r="O125" s="364" t="s">
        <v>378</v>
      </c>
      <c r="P125" s="365"/>
      <c r="Q125" s="366"/>
      <c r="R125" s="209"/>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372"/>
      <c r="AX125" s="373"/>
      <c r="AY125" s="357"/>
      <c r="AZ125" s="358"/>
      <c r="BA125" s="350"/>
      <c r="BB125" s="351"/>
      <c r="BC125" s="351"/>
      <c r="BD125" s="351"/>
      <c r="BE125" s="351"/>
      <c r="BF125" s="352"/>
    </row>
    <row r="126" spans="1:58" ht="17.25" customHeight="1" x14ac:dyDescent="0.15">
      <c r="A126" s="394">
        <v>53</v>
      </c>
      <c r="B126" s="374"/>
      <c r="C126" s="375"/>
      <c r="D126" s="335"/>
      <c r="E126" s="336"/>
      <c r="F126" s="335"/>
      <c r="G126" s="339"/>
      <c r="H126" s="339"/>
      <c r="I126" s="339"/>
      <c r="J126" s="336"/>
      <c r="K126" s="341"/>
      <c r="L126" s="342"/>
      <c r="M126" s="342"/>
      <c r="N126" s="343"/>
      <c r="O126" s="367" t="s">
        <v>377</v>
      </c>
      <c r="P126" s="368"/>
      <c r="Q126" s="369"/>
      <c r="R126" s="206"/>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370">
        <f t="shared" ref="AW126" si="49">SUM(R126:AS126)</f>
        <v>0</v>
      </c>
      <c r="AX126" s="371"/>
      <c r="AY126" s="357" t="str">
        <f>IF($BF$3="計画",AW126/4,IF($BF$3="実績",AW126/($BD$7/7),""))</f>
        <v/>
      </c>
      <c r="AZ126" s="358"/>
      <c r="BA126" s="347"/>
      <c r="BB126" s="348"/>
      <c r="BC126" s="348"/>
      <c r="BD126" s="348"/>
      <c r="BE126" s="348"/>
      <c r="BF126" s="349"/>
    </row>
    <row r="127" spans="1:58" ht="17.25" customHeight="1" x14ac:dyDescent="0.15">
      <c r="A127" s="395"/>
      <c r="B127" s="376"/>
      <c r="C127" s="377"/>
      <c r="D127" s="337"/>
      <c r="E127" s="338"/>
      <c r="F127" s="337"/>
      <c r="G127" s="340"/>
      <c r="H127" s="340"/>
      <c r="I127" s="340"/>
      <c r="J127" s="338"/>
      <c r="K127" s="344"/>
      <c r="L127" s="345"/>
      <c r="M127" s="345"/>
      <c r="N127" s="346"/>
      <c r="O127" s="364" t="s">
        <v>378</v>
      </c>
      <c r="P127" s="365"/>
      <c r="Q127" s="366"/>
      <c r="R127" s="209"/>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372"/>
      <c r="AX127" s="373"/>
      <c r="AY127" s="357"/>
      <c r="AZ127" s="358"/>
      <c r="BA127" s="350"/>
      <c r="BB127" s="351"/>
      <c r="BC127" s="351"/>
      <c r="BD127" s="351"/>
      <c r="BE127" s="351"/>
      <c r="BF127" s="352"/>
    </row>
    <row r="128" spans="1:58" ht="17.25" customHeight="1" x14ac:dyDescent="0.15">
      <c r="A128" s="394">
        <v>54</v>
      </c>
      <c r="B128" s="374"/>
      <c r="C128" s="375"/>
      <c r="D128" s="335"/>
      <c r="E128" s="336"/>
      <c r="F128" s="335"/>
      <c r="G128" s="339"/>
      <c r="H128" s="339"/>
      <c r="I128" s="339"/>
      <c r="J128" s="336"/>
      <c r="K128" s="341"/>
      <c r="L128" s="342"/>
      <c r="M128" s="342"/>
      <c r="N128" s="343"/>
      <c r="O128" s="367" t="s">
        <v>377</v>
      </c>
      <c r="P128" s="368"/>
      <c r="Q128" s="369"/>
      <c r="R128" s="206"/>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370">
        <f t="shared" ref="AW128" si="50">SUM(R128:AS128)</f>
        <v>0</v>
      </c>
      <c r="AX128" s="371"/>
      <c r="AY128" s="357" t="str">
        <f>IF($BF$3="計画",AW128/4,IF($BF$3="実績",AW128/($BD$7/7),""))</f>
        <v/>
      </c>
      <c r="AZ128" s="358"/>
      <c r="BA128" s="347"/>
      <c r="BB128" s="348"/>
      <c r="BC128" s="348"/>
      <c r="BD128" s="348"/>
      <c r="BE128" s="348"/>
      <c r="BF128" s="349"/>
    </row>
    <row r="129" spans="1:58" ht="17.25" customHeight="1" x14ac:dyDescent="0.15">
      <c r="A129" s="395"/>
      <c r="B129" s="376"/>
      <c r="C129" s="377"/>
      <c r="D129" s="337"/>
      <c r="E129" s="338"/>
      <c r="F129" s="337"/>
      <c r="G129" s="340"/>
      <c r="H129" s="340"/>
      <c r="I129" s="340"/>
      <c r="J129" s="338"/>
      <c r="K129" s="344"/>
      <c r="L129" s="345"/>
      <c r="M129" s="345"/>
      <c r="N129" s="346"/>
      <c r="O129" s="364" t="s">
        <v>378</v>
      </c>
      <c r="P129" s="365"/>
      <c r="Q129" s="366"/>
      <c r="R129" s="209"/>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372"/>
      <c r="AX129" s="373"/>
      <c r="AY129" s="357"/>
      <c r="AZ129" s="358"/>
      <c r="BA129" s="350"/>
      <c r="BB129" s="351"/>
      <c r="BC129" s="351"/>
      <c r="BD129" s="351"/>
      <c r="BE129" s="351"/>
      <c r="BF129" s="352"/>
    </row>
    <row r="130" spans="1:58" ht="14.25" customHeight="1" x14ac:dyDescent="0.15">
      <c r="A130" s="394">
        <v>55</v>
      </c>
      <c r="B130" s="374"/>
      <c r="C130" s="375"/>
      <c r="D130" s="335"/>
      <c r="E130" s="336"/>
      <c r="F130" s="335"/>
      <c r="G130" s="339"/>
      <c r="H130" s="339"/>
      <c r="I130" s="339"/>
      <c r="J130" s="336"/>
      <c r="K130" s="341"/>
      <c r="L130" s="342"/>
      <c r="M130" s="342"/>
      <c r="N130" s="343"/>
      <c r="O130" s="367" t="s">
        <v>377</v>
      </c>
      <c r="P130" s="368"/>
      <c r="Q130" s="369"/>
      <c r="R130" s="206"/>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370">
        <f t="shared" ref="AW130" si="51">SUM(R130:AS130)</f>
        <v>0</v>
      </c>
      <c r="AX130" s="371"/>
      <c r="AY130" s="357" t="str">
        <f>IF($BF$3="計画",AW130/4,IF($BF$3="実績",AW130/($BD$7/7),""))</f>
        <v/>
      </c>
      <c r="AZ130" s="358"/>
      <c r="BA130" s="347"/>
      <c r="BB130" s="348"/>
      <c r="BC130" s="348"/>
      <c r="BD130" s="348"/>
      <c r="BE130" s="348"/>
      <c r="BF130" s="349"/>
    </row>
    <row r="131" spans="1:58" ht="14.25" customHeight="1" x14ac:dyDescent="0.15">
      <c r="A131" s="395"/>
      <c r="B131" s="376"/>
      <c r="C131" s="377"/>
      <c r="D131" s="337"/>
      <c r="E131" s="338"/>
      <c r="F131" s="337"/>
      <c r="G131" s="340"/>
      <c r="H131" s="340"/>
      <c r="I131" s="340"/>
      <c r="J131" s="338"/>
      <c r="K131" s="344"/>
      <c r="L131" s="345"/>
      <c r="M131" s="345"/>
      <c r="N131" s="346"/>
      <c r="O131" s="364" t="s">
        <v>378</v>
      </c>
      <c r="P131" s="365"/>
      <c r="Q131" s="366"/>
      <c r="R131" s="209"/>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372"/>
      <c r="AX131" s="373"/>
      <c r="AY131" s="357"/>
      <c r="AZ131" s="358"/>
      <c r="BA131" s="350"/>
      <c r="BB131" s="351"/>
      <c r="BC131" s="351"/>
      <c r="BD131" s="351"/>
      <c r="BE131" s="351"/>
      <c r="BF131" s="352"/>
    </row>
    <row r="132" spans="1:58" ht="14.25" customHeight="1" x14ac:dyDescent="0.15">
      <c r="A132" s="394">
        <v>56</v>
      </c>
      <c r="B132" s="374"/>
      <c r="C132" s="375"/>
      <c r="D132" s="335"/>
      <c r="E132" s="336"/>
      <c r="F132" s="335"/>
      <c r="G132" s="339"/>
      <c r="H132" s="339"/>
      <c r="I132" s="339"/>
      <c r="J132" s="336"/>
      <c r="K132" s="341"/>
      <c r="L132" s="342"/>
      <c r="M132" s="342"/>
      <c r="N132" s="343"/>
      <c r="O132" s="367" t="s">
        <v>377</v>
      </c>
      <c r="P132" s="368"/>
      <c r="Q132" s="369"/>
      <c r="R132" s="206"/>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370">
        <f t="shared" ref="AW132" si="52">SUM(R132:AS132)</f>
        <v>0</v>
      </c>
      <c r="AX132" s="371"/>
      <c r="AY132" s="357" t="str">
        <f>IF($BF$3="計画",AW132/4,IF($BF$3="実績",AW132/($BD$7/7),""))</f>
        <v/>
      </c>
      <c r="AZ132" s="358"/>
      <c r="BA132" s="347"/>
      <c r="BB132" s="348"/>
      <c r="BC132" s="348"/>
      <c r="BD132" s="348"/>
      <c r="BE132" s="348"/>
      <c r="BF132" s="349"/>
    </row>
    <row r="133" spans="1:58" ht="14.25" customHeight="1" x14ac:dyDescent="0.15">
      <c r="A133" s="395"/>
      <c r="B133" s="376"/>
      <c r="C133" s="377"/>
      <c r="D133" s="337"/>
      <c r="E133" s="338"/>
      <c r="F133" s="337"/>
      <c r="G133" s="340"/>
      <c r="H133" s="340"/>
      <c r="I133" s="340"/>
      <c r="J133" s="338"/>
      <c r="K133" s="344"/>
      <c r="L133" s="345"/>
      <c r="M133" s="345"/>
      <c r="N133" s="346"/>
      <c r="O133" s="364" t="s">
        <v>378</v>
      </c>
      <c r="P133" s="365"/>
      <c r="Q133" s="366"/>
      <c r="R133" s="209"/>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372"/>
      <c r="AX133" s="373"/>
      <c r="AY133" s="357"/>
      <c r="AZ133" s="358"/>
      <c r="BA133" s="350"/>
      <c r="BB133" s="351"/>
      <c r="BC133" s="351"/>
      <c r="BD133" s="351"/>
      <c r="BE133" s="351"/>
      <c r="BF133" s="352"/>
    </row>
    <row r="134" spans="1:58" ht="14.25" customHeight="1" x14ac:dyDescent="0.15">
      <c r="A134" s="394">
        <v>57</v>
      </c>
      <c r="B134" s="374"/>
      <c r="C134" s="375"/>
      <c r="D134" s="335"/>
      <c r="E134" s="336"/>
      <c r="F134" s="335"/>
      <c r="G134" s="339"/>
      <c r="H134" s="339"/>
      <c r="I134" s="339"/>
      <c r="J134" s="336"/>
      <c r="K134" s="341"/>
      <c r="L134" s="342"/>
      <c r="M134" s="342"/>
      <c r="N134" s="343"/>
      <c r="O134" s="367" t="s">
        <v>377</v>
      </c>
      <c r="P134" s="368"/>
      <c r="Q134" s="369"/>
      <c r="R134" s="20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370">
        <f t="shared" ref="AW134" si="53">SUM(R134:AS134)</f>
        <v>0</v>
      </c>
      <c r="AX134" s="371"/>
      <c r="AY134" s="357" t="str">
        <f>IF($BF$3="計画",AW134/4,IF($BF$3="実績",AW134/($BD$7/7),""))</f>
        <v/>
      </c>
      <c r="AZ134" s="358"/>
      <c r="BA134" s="347"/>
      <c r="BB134" s="348"/>
      <c r="BC134" s="348"/>
      <c r="BD134" s="348"/>
      <c r="BE134" s="348"/>
      <c r="BF134" s="349"/>
    </row>
    <row r="135" spans="1:58" ht="14.25" customHeight="1" x14ac:dyDescent="0.15">
      <c r="A135" s="395"/>
      <c r="B135" s="376"/>
      <c r="C135" s="377"/>
      <c r="D135" s="337"/>
      <c r="E135" s="338"/>
      <c r="F135" s="337"/>
      <c r="G135" s="340"/>
      <c r="H135" s="340"/>
      <c r="I135" s="340"/>
      <c r="J135" s="338"/>
      <c r="K135" s="344"/>
      <c r="L135" s="345"/>
      <c r="M135" s="345"/>
      <c r="N135" s="346"/>
      <c r="O135" s="364" t="s">
        <v>378</v>
      </c>
      <c r="P135" s="365"/>
      <c r="Q135" s="366"/>
      <c r="R135" s="209"/>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372"/>
      <c r="AX135" s="373"/>
      <c r="AY135" s="357"/>
      <c r="AZ135" s="358"/>
      <c r="BA135" s="350"/>
      <c r="BB135" s="351"/>
      <c r="BC135" s="351"/>
      <c r="BD135" s="351"/>
      <c r="BE135" s="351"/>
      <c r="BF135" s="352"/>
    </row>
    <row r="136" spans="1:58" ht="14.25" customHeight="1" x14ac:dyDescent="0.15">
      <c r="A136" s="394">
        <v>58</v>
      </c>
      <c r="B136" s="374"/>
      <c r="C136" s="375"/>
      <c r="D136" s="335"/>
      <c r="E136" s="336"/>
      <c r="F136" s="335"/>
      <c r="G136" s="339"/>
      <c r="H136" s="339"/>
      <c r="I136" s="339"/>
      <c r="J136" s="336"/>
      <c r="K136" s="341"/>
      <c r="L136" s="342"/>
      <c r="M136" s="342"/>
      <c r="N136" s="343"/>
      <c r="O136" s="367" t="s">
        <v>377</v>
      </c>
      <c r="P136" s="368"/>
      <c r="Q136" s="369"/>
      <c r="R136" s="206"/>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370">
        <f t="shared" ref="AW136" si="54">SUM(R136:AS136)</f>
        <v>0</v>
      </c>
      <c r="AX136" s="371"/>
      <c r="AY136" s="357" t="str">
        <f>IF($BF$3="計画",AW136/4,IF($BF$3="実績",AW136/($BD$7/7),""))</f>
        <v/>
      </c>
      <c r="AZ136" s="358"/>
      <c r="BA136" s="347"/>
      <c r="BB136" s="348"/>
      <c r="BC136" s="348"/>
      <c r="BD136" s="348"/>
      <c r="BE136" s="348"/>
      <c r="BF136" s="349"/>
    </row>
    <row r="137" spans="1:58" ht="14.25" customHeight="1" x14ac:dyDescent="0.15">
      <c r="A137" s="395"/>
      <c r="B137" s="376"/>
      <c r="C137" s="377"/>
      <c r="D137" s="337"/>
      <c r="E137" s="338"/>
      <c r="F137" s="337"/>
      <c r="G137" s="340"/>
      <c r="H137" s="340"/>
      <c r="I137" s="340"/>
      <c r="J137" s="338"/>
      <c r="K137" s="344"/>
      <c r="L137" s="345"/>
      <c r="M137" s="345"/>
      <c r="N137" s="346"/>
      <c r="O137" s="364" t="s">
        <v>378</v>
      </c>
      <c r="P137" s="365"/>
      <c r="Q137" s="366"/>
      <c r="R137" s="209"/>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372"/>
      <c r="AX137" s="373"/>
      <c r="AY137" s="357"/>
      <c r="AZ137" s="358"/>
      <c r="BA137" s="350"/>
      <c r="BB137" s="351"/>
      <c r="BC137" s="351"/>
      <c r="BD137" s="351"/>
      <c r="BE137" s="351"/>
      <c r="BF137" s="352"/>
    </row>
    <row r="138" spans="1:58" ht="14.25" customHeight="1" x14ac:dyDescent="0.15">
      <c r="A138" s="394">
        <v>59</v>
      </c>
      <c r="B138" s="374"/>
      <c r="C138" s="375"/>
      <c r="D138" s="335"/>
      <c r="E138" s="336"/>
      <c r="F138" s="335"/>
      <c r="G138" s="339"/>
      <c r="H138" s="339"/>
      <c r="I138" s="339"/>
      <c r="J138" s="336"/>
      <c r="K138" s="341"/>
      <c r="L138" s="342"/>
      <c r="M138" s="342"/>
      <c r="N138" s="343"/>
      <c r="O138" s="367" t="s">
        <v>377</v>
      </c>
      <c r="P138" s="368"/>
      <c r="Q138" s="369"/>
      <c r="R138" s="206"/>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370">
        <f t="shared" ref="AW138" si="55">SUM(R138:AS138)</f>
        <v>0</v>
      </c>
      <c r="AX138" s="371"/>
      <c r="AY138" s="357" t="str">
        <f>IF($BF$3="計画",AW138/4,IF($BF$3="実績",AW138/($BD$7/7),""))</f>
        <v/>
      </c>
      <c r="AZ138" s="358"/>
      <c r="BA138" s="347"/>
      <c r="BB138" s="348"/>
      <c r="BC138" s="348"/>
      <c r="BD138" s="348"/>
      <c r="BE138" s="348"/>
      <c r="BF138" s="349"/>
    </row>
    <row r="139" spans="1:58" ht="14.25" customHeight="1" x14ac:dyDescent="0.15">
      <c r="A139" s="395"/>
      <c r="B139" s="376"/>
      <c r="C139" s="377"/>
      <c r="D139" s="337"/>
      <c r="E139" s="338"/>
      <c r="F139" s="337"/>
      <c r="G139" s="340"/>
      <c r="H139" s="340"/>
      <c r="I139" s="340"/>
      <c r="J139" s="338"/>
      <c r="K139" s="344"/>
      <c r="L139" s="345"/>
      <c r="M139" s="345"/>
      <c r="N139" s="346"/>
      <c r="O139" s="364" t="s">
        <v>378</v>
      </c>
      <c r="P139" s="365"/>
      <c r="Q139" s="366"/>
      <c r="R139" s="209"/>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372"/>
      <c r="AX139" s="373"/>
      <c r="AY139" s="357"/>
      <c r="AZ139" s="358"/>
      <c r="BA139" s="350"/>
      <c r="BB139" s="351"/>
      <c r="BC139" s="351"/>
      <c r="BD139" s="351"/>
      <c r="BE139" s="351"/>
      <c r="BF139" s="352"/>
    </row>
    <row r="140" spans="1:58" ht="14.25" customHeight="1" x14ac:dyDescent="0.15">
      <c r="A140" s="394">
        <v>60</v>
      </c>
      <c r="B140" s="374"/>
      <c r="C140" s="375"/>
      <c r="D140" s="335"/>
      <c r="E140" s="336"/>
      <c r="F140" s="335"/>
      <c r="G140" s="339"/>
      <c r="H140" s="339"/>
      <c r="I140" s="339"/>
      <c r="J140" s="336"/>
      <c r="K140" s="341"/>
      <c r="L140" s="342"/>
      <c r="M140" s="342"/>
      <c r="N140" s="343"/>
      <c r="O140" s="367" t="s">
        <v>377</v>
      </c>
      <c r="P140" s="368"/>
      <c r="Q140" s="369"/>
      <c r="R140" s="206"/>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370">
        <f t="shared" ref="AW140" si="56">SUM(R140:AS140)</f>
        <v>0</v>
      </c>
      <c r="AX140" s="371"/>
      <c r="AY140" s="357" t="str">
        <f>IF($BF$3="計画",AW140/4,IF($BF$3="実績",AW140/($BD$7/7),""))</f>
        <v/>
      </c>
      <c r="AZ140" s="358"/>
      <c r="BA140" s="347"/>
      <c r="BB140" s="348"/>
      <c r="BC140" s="348"/>
      <c r="BD140" s="348"/>
      <c r="BE140" s="348"/>
      <c r="BF140" s="349"/>
    </row>
    <row r="141" spans="1:58" ht="14.25" customHeight="1" x14ac:dyDescent="0.15">
      <c r="A141" s="395"/>
      <c r="B141" s="376"/>
      <c r="C141" s="377"/>
      <c r="D141" s="337"/>
      <c r="E141" s="338"/>
      <c r="F141" s="337"/>
      <c r="G141" s="340"/>
      <c r="H141" s="340"/>
      <c r="I141" s="340"/>
      <c r="J141" s="338"/>
      <c r="K141" s="344"/>
      <c r="L141" s="345"/>
      <c r="M141" s="345"/>
      <c r="N141" s="346"/>
      <c r="O141" s="364" t="s">
        <v>378</v>
      </c>
      <c r="P141" s="365"/>
      <c r="Q141" s="366"/>
      <c r="R141" s="209"/>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372"/>
      <c r="AX141" s="373"/>
      <c r="AY141" s="357"/>
      <c r="AZ141" s="358"/>
      <c r="BA141" s="350"/>
      <c r="BB141" s="351"/>
      <c r="BC141" s="351"/>
      <c r="BD141" s="351"/>
      <c r="BE141" s="351"/>
      <c r="BF141" s="352"/>
    </row>
    <row r="142" spans="1:58" ht="14.25" customHeight="1" x14ac:dyDescent="0.15">
      <c r="A142" s="394">
        <v>61</v>
      </c>
      <c r="B142" s="374"/>
      <c r="C142" s="375"/>
      <c r="D142" s="335"/>
      <c r="E142" s="336"/>
      <c r="F142" s="335"/>
      <c r="G142" s="339"/>
      <c r="H142" s="339"/>
      <c r="I142" s="339"/>
      <c r="J142" s="336"/>
      <c r="K142" s="341"/>
      <c r="L142" s="342"/>
      <c r="M142" s="342"/>
      <c r="N142" s="343"/>
      <c r="O142" s="367" t="s">
        <v>377</v>
      </c>
      <c r="P142" s="368"/>
      <c r="Q142" s="369"/>
      <c r="R142" s="206"/>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370">
        <f t="shared" ref="AW142" si="57">SUM(R142:AS142)</f>
        <v>0</v>
      </c>
      <c r="AX142" s="371"/>
      <c r="AY142" s="357" t="str">
        <f>IF($BF$3="計画",AW142/4,IF($BF$3="実績",AW142/($BD$7/7),""))</f>
        <v/>
      </c>
      <c r="AZ142" s="358"/>
      <c r="BA142" s="347"/>
      <c r="BB142" s="348"/>
      <c r="BC142" s="348"/>
      <c r="BD142" s="348"/>
      <c r="BE142" s="348"/>
      <c r="BF142" s="349"/>
    </row>
    <row r="143" spans="1:58" ht="14.25" customHeight="1" x14ac:dyDescent="0.15">
      <c r="A143" s="395"/>
      <c r="B143" s="376"/>
      <c r="C143" s="377"/>
      <c r="D143" s="337"/>
      <c r="E143" s="338"/>
      <c r="F143" s="337"/>
      <c r="G143" s="340"/>
      <c r="H143" s="340"/>
      <c r="I143" s="340"/>
      <c r="J143" s="338"/>
      <c r="K143" s="344"/>
      <c r="L143" s="345"/>
      <c r="M143" s="345"/>
      <c r="N143" s="346"/>
      <c r="O143" s="364" t="s">
        <v>378</v>
      </c>
      <c r="P143" s="365"/>
      <c r="Q143" s="366"/>
      <c r="R143" s="209"/>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372"/>
      <c r="AX143" s="373"/>
      <c r="AY143" s="357"/>
      <c r="AZ143" s="358"/>
      <c r="BA143" s="350"/>
      <c r="BB143" s="351"/>
      <c r="BC143" s="351"/>
      <c r="BD143" s="351"/>
      <c r="BE143" s="351"/>
      <c r="BF143" s="352"/>
    </row>
    <row r="144" spans="1:58" ht="14.25" customHeight="1" x14ac:dyDescent="0.15">
      <c r="A144" s="394">
        <v>62</v>
      </c>
      <c r="B144" s="374"/>
      <c r="C144" s="375"/>
      <c r="D144" s="335"/>
      <c r="E144" s="336"/>
      <c r="F144" s="335"/>
      <c r="G144" s="339"/>
      <c r="H144" s="339"/>
      <c r="I144" s="339"/>
      <c r="J144" s="336"/>
      <c r="K144" s="341"/>
      <c r="L144" s="342"/>
      <c r="M144" s="342"/>
      <c r="N144" s="343"/>
      <c r="O144" s="367" t="s">
        <v>377</v>
      </c>
      <c r="P144" s="368"/>
      <c r="Q144" s="369"/>
      <c r="R144" s="206"/>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370">
        <f t="shared" ref="AW144" si="58">SUM(R144:AS144)</f>
        <v>0</v>
      </c>
      <c r="AX144" s="371"/>
      <c r="AY144" s="357" t="str">
        <f>IF($BF$3="計画",AW144/4,IF($BF$3="実績",AW144/($BD$7/7),""))</f>
        <v/>
      </c>
      <c r="AZ144" s="358"/>
      <c r="BA144" s="347"/>
      <c r="BB144" s="348"/>
      <c r="BC144" s="348"/>
      <c r="BD144" s="348"/>
      <c r="BE144" s="348"/>
      <c r="BF144" s="349"/>
    </row>
    <row r="145" spans="1:58" ht="14.25" customHeight="1" x14ac:dyDescent="0.15">
      <c r="A145" s="395"/>
      <c r="B145" s="376"/>
      <c r="C145" s="377"/>
      <c r="D145" s="337"/>
      <c r="E145" s="338"/>
      <c r="F145" s="337"/>
      <c r="G145" s="340"/>
      <c r="H145" s="340"/>
      <c r="I145" s="340"/>
      <c r="J145" s="338"/>
      <c r="K145" s="344"/>
      <c r="L145" s="345"/>
      <c r="M145" s="345"/>
      <c r="N145" s="346"/>
      <c r="O145" s="364" t="s">
        <v>378</v>
      </c>
      <c r="P145" s="365"/>
      <c r="Q145" s="366"/>
      <c r="R145" s="209"/>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372"/>
      <c r="AX145" s="373"/>
      <c r="AY145" s="357"/>
      <c r="AZ145" s="358"/>
      <c r="BA145" s="350"/>
      <c r="BB145" s="351"/>
      <c r="BC145" s="351"/>
      <c r="BD145" s="351"/>
      <c r="BE145" s="351"/>
      <c r="BF145" s="352"/>
    </row>
    <row r="146" spans="1:58" ht="14.25" customHeight="1" x14ac:dyDescent="0.15">
      <c r="A146" s="394">
        <v>63</v>
      </c>
      <c r="B146" s="374"/>
      <c r="C146" s="375"/>
      <c r="D146" s="335"/>
      <c r="E146" s="336"/>
      <c r="F146" s="335"/>
      <c r="G146" s="339"/>
      <c r="H146" s="339"/>
      <c r="I146" s="339"/>
      <c r="J146" s="336"/>
      <c r="K146" s="341"/>
      <c r="L146" s="342"/>
      <c r="M146" s="342"/>
      <c r="N146" s="343"/>
      <c r="O146" s="367" t="s">
        <v>377</v>
      </c>
      <c r="P146" s="368"/>
      <c r="Q146" s="369"/>
      <c r="R146" s="206"/>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370">
        <f t="shared" ref="AW146" si="59">SUM(R146:AS146)</f>
        <v>0</v>
      </c>
      <c r="AX146" s="371"/>
      <c r="AY146" s="357" t="str">
        <f>IF($BF$3="計画",AW146/4,IF($BF$3="実績",AW146/($BD$7/7),""))</f>
        <v/>
      </c>
      <c r="AZ146" s="358"/>
      <c r="BA146" s="347"/>
      <c r="BB146" s="348"/>
      <c r="BC146" s="348"/>
      <c r="BD146" s="348"/>
      <c r="BE146" s="348"/>
      <c r="BF146" s="349"/>
    </row>
    <row r="147" spans="1:58" ht="14.25" customHeight="1" x14ac:dyDescent="0.15">
      <c r="A147" s="395"/>
      <c r="B147" s="376"/>
      <c r="C147" s="377"/>
      <c r="D147" s="337"/>
      <c r="E147" s="338"/>
      <c r="F147" s="337"/>
      <c r="G147" s="340"/>
      <c r="H147" s="340"/>
      <c r="I147" s="340"/>
      <c r="J147" s="338"/>
      <c r="K147" s="344"/>
      <c r="L147" s="345"/>
      <c r="M147" s="345"/>
      <c r="N147" s="346"/>
      <c r="O147" s="364" t="s">
        <v>378</v>
      </c>
      <c r="P147" s="365"/>
      <c r="Q147" s="366"/>
      <c r="R147" s="209"/>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372"/>
      <c r="AX147" s="373"/>
      <c r="AY147" s="357"/>
      <c r="AZ147" s="358"/>
      <c r="BA147" s="350"/>
      <c r="BB147" s="351"/>
      <c r="BC147" s="351"/>
      <c r="BD147" s="351"/>
      <c r="BE147" s="351"/>
      <c r="BF147" s="352"/>
    </row>
    <row r="148" spans="1:58" ht="14.25" customHeight="1" x14ac:dyDescent="0.15">
      <c r="A148" s="394">
        <v>64</v>
      </c>
      <c r="B148" s="374"/>
      <c r="C148" s="375"/>
      <c r="D148" s="335"/>
      <c r="E148" s="336"/>
      <c r="F148" s="335"/>
      <c r="G148" s="339"/>
      <c r="H148" s="339"/>
      <c r="I148" s="339"/>
      <c r="J148" s="336"/>
      <c r="K148" s="341"/>
      <c r="L148" s="342"/>
      <c r="M148" s="342"/>
      <c r="N148" s="343"/>
      <c r="O148" s="367" t="s">
        <v>377</v>
      </c>
      <c r="P148" s="368"/>
      <c r="Q148" s="369"/>
      <c r="R148" s="206"/>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370">
        <f t="shared" ref="AW148" si="60">SUM(R148:AS148)</f>
        <v>0</v>
      </c>
      <c r="AX148" s="371"/>
      <c r="AY148" s="357" t="str">
        <f>IF($BF$3="計画",AW148/4,IF($BF$3="実績",AW148/($BD$7/7),""))</f>
        <v/>
      </c>
      <c r="AZ148" s="358"/>
      <c r="BA148" s="347"/>
      <c r="BB148" s="348"/>
      <c r="BC148" s="348"/>
      <c r="BD148" s="348"/>
      <c r="BE148" s="348"/>
      <c r="BF148" s="349"/>
    </row>
    <row r="149" spans="1:58" ht="14.25" customHeight="1" x14ac:dyDescent="0.15">
      <c r="A149" s="395"/>
      <c r="B149" s="376"/>
      <c r="C149" s="377"/>
      <c r="D149" s="337"/>
      <c r="E149" s="338"/>
      <c r="F149" s="337"/>
      <c r="G149" s="340"/>
      <c r="H149" s="340"/>
      <c r="I149" s="340"/>
      <c r="J149" s="338"/>
      <c r="K149" s="344"/>
      <c r="L149" s="345"/>
      <c r="M149" s="345"/>
      <c r="N149" s="346"/>
      <c r="O149" s="364" t="s">
        <v>378</v>
      </c>
      <c r="P149" s="365"/>
      <c r="Q149" s="366"/>
      <c r="R149" s="209"/>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372"/>
      <c r="AX149" s="373"/>
      <c r="AY149" s="357"/>
      <c r="AZ149" s="358"/>
      <c r="BA149" s="350"/>
      <c r="BB149" s="351"/>
      <c r="BC149" s="351"/>
      <c r="BD149" s="351"/>
      <c r="BE149" s="351"/>
      <c r="BF149" s="352"/>
    </row>
    <row r="150" spans="1:58" ht="14.25" customHeight="1" x14ac:dyDescent="0.15">
      <c r="A150" s="394">
        <v>65</v>
      </c>
      <c r="B150" s="374"/>
      <c r="C150" s="375"/>
      <c r="D150" s="335"/>
      <c r="E150" s="336"/>
      <c r="F150" s="335"/>
      <c r="G150" s="339"/>
      <c r="H150" s="339"/>
      <c r="I150" s="339"/>
      <c r="J150" s="336"/>
      <c r="K150" s="341"/>
      <c r="L150" s="342"/>
      <c r="M150" s="342"/>
      <c r="N150" s="343"/>
      <c r="O150" s="367" t="s">
        <v>377</v>
      </c>
      <c r="P150" s="368"/>
      <c r="Q150" s="369"/>
      <c r="R150" s="206"/>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370">
        <f t="shared" ref="AW150" si="61">SUM(R150:AS150)</f>
        <v>0</v>
      </c>
      <c r="AX150" s="371"/>
      <c r="AY150" s="357" t="str">
        <f>IF($BF$3="計画",AW150/4,IF($BF$3="実績",AW150/($BD$7/7),""))</f>
        <v/>
      </c>
      <c r="AZ150" s="358"/>
      <c r="BA150" s="347"/>
      <c r="BB150" s="348"/>
      <c r="BC150" s="348"/>
      <c r="BD150" s="348"/>
      <c r="BE150" s="348"/>
      <c r="BF150" s="349"/>
    </row>
    <row r="151" spans="1:58" ht="14.25" customHeight="1" x14ac:dyDescent="0.15">
      <c r="A151" s="395"/>
      <c r="B151" s="376"/>
      <c r="C151" s="377"/>
      <c r="D151" s="337"/>
      <c r="E151" s="338"/>
      <c r="F151" s="337"/>
      <c r="G151" s="340"/>
      <c r="H151" s="340"/>
      <c r="I151" s="340"/>
      <c r="J151" s="338"/>
      <c r="K151" s="344"/>
      <c r="L151" s="345"/>
      <c r="M151" s="345"/>
      <c r="N151" s="346"/>
      <c r="O151" s="364" t="s">
        <v>378</v>
      </c>
      <c r="P151" s="365"/>
      <c r="Q151" s="366"/>
      <c r="R151" s="209"/>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372"/>
      <c r="AX151" s="373"/>
      <c r="AY151" s="357"/>
      <c r="AZ151" s="358"/>
      <c r="BA151" s="350"/>
      <c r="BB151" s="351"/>
      <c r="BC151" s="351"/>
      <c r="BD151" s="351"/>
      <c r="BE151" s="351"/>
      <c r="BF151" s="352"/>
    </row>
    <row r="152" spans="1:58" ht="14.25" customHeight="1" x14ac:dyDescent="0.15">
      <c r="A152" s="394">
        <v>66</v>
      </c>
      <c r="B152" s="374"/>
      <c r="C152" s="375"/>
      <c r="D152" s="335"/>
      <c r="E152" s="336"/>
      <c r="F152" s="335"/>
      <c r="G152" s="339"/>
      <c r="H152" s="339"/>
      <c r="I152" s="339"/>
      <c r="J152" s="336"/>
      <c r="K152" s="341"/>
      <c r="L152" s="342"/>
      <c r="M152" s="342"/>
      <c r="N152" s="343"/>
      <c r="O152" s="367" t="s">
        <v>377</v>
      </c>
      <c r="P152" s="368"/>
      <c r="Q152" s="369"/>
      <c r="R152" s="206"/>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370">
        <f t="shared" ref="AW152" si="62">SUM(R152:AS152)</f>
        <v>0</v>
      </c>
      <c r="AX152" s="371"/>
      <c r="AY152" s="357" t="str">
        <f>IF($BF$3="計画",AW152/4,IF($BF$3="実績",AW152/($BD$7/7),""))</f>
        <v/>
      </c>
      <c r="AZ152" s="358"/>
      <c r="BA152" s="347"/>
      <c r="BB152" s="348"/>
      <c r="BC152" s="348"/>
      <c r="BD152" s="348"/>
      <c r="BE152" s="348"/>
      <c r="BF152" s="349"/>
    </row>
    <row r="153" spans="1:58" ht="14.25" customHeight="1" x14ac:dyDescent="0.15">
      <c r="A153" s="395"/>
      <c r="B153" s="376"/>
      <c r="C153" s="377"/>
      <c r="D153" s="337"/>
      <c r="E153" s="338"/>
      <c r="F153" s="337"/>
      <c r="G153" s="340"/>
      <c r="H153" s="340"/>
      <c r="I153" s="340"/>
      <c r="J153" s="338"/>
      <c r="K153" s="344"/>
      <c r="L153" s="345"/>
      <c r="M153" s="345"/>
      <c r="N153" s="346"/>
      <c r="O153" s="364" t="s">
        <v>378</v>
      </c>
      <c r="P153" s="365"/>
      <c r="Q153" s="366"/>
      <c r="R153" s="209"/>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372"/>
      <c r="AX153" s="373"/>
      <c r="AY153" s="357"/>
      <c r="AZ153" s="358"/>
      <c r="BA153" s="350"/>
      <c r="BB153" s="351"/>
      <c r="BC153" s="351"/>
      <c r="BD153" s="351"/>
      <c r="BE153" s="351"/>
      <c r="BF153" s="352"/>
    </row>
    <row r="154" spans="1:58" ht="14.25" customHeight="1" x14ac:dyDescent="0.15">
      <c r="A154" s="394">
        <v>67</v>
      </c>
      <c r="B154" s="374"/>
      <c r="C154" s="375"/>
      <c r="D154" s="335"/>
      <c r="E154" s="336"/>
      <c r="F154" s="335"/>
      <c r="G154" s="339"/>
      <c r="H154" s="339"/>
      <c r="I154" s="339"/>
      <c r="J154" s="336"/>
      <c r="K154" s="341"/>
      <c r="L154" s="342"/>
      <c r="M154" s="342"/>
      <c r="N154" s="343"/>
      <c r="O154" s="367" t="s">
        <v>377</v>
      </c>
      <c r="P154" s="368"/>
      <c r="Q154" s="369"/>
      <c r="R154" s="206"/>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370">
        <f t="shared" ref="AW154" si="63">SUM(R154:AS154)</f>
        <v>0</v>
      </c>
      <c r="AX154" s="371"/>
      <c r="AY154" s="357" t="str">
        <f>IF($BF$3="計画",AW154/4,IF($BF$3="実績",AW154/($BD$7/7),""))</f>
        <v/>
      </c>
      <c r="AZ154" s="358"/>
      <c r="BA154" s="347"/>
      <c r="BB154" s="348"/>
      <c r="BC154" s="348"/>
      <c r="BD154" s="348"/>
      <c r="BE154" s="348"/>
      <c r="BF154" s="349"/>
    </row>
    <row r="155" spans="1:58" ht="14.25" customHeight="1" x14ac:dyDescent="0.15">
      <c r="A155" s="395"/>
      <c r="B155" s="376"/>
      <c r="C155" s="377"/>
      <c r="D155" s="337"/>
      <c r="E155" s="338"/>
      <c r="F155" s="337"/>
      <c r="G155" s="340"/>
      <c r="H155" s="340"/>
      <c r="I155" s="340"/>
      <c r="J155" s="338"/>
      <c r="K155" s="344"/>
      <c r="L155" s="345"/>
      <c r="M155" s="345"/>
      <c r="N155" s="346"/>
      <c r="O155" s="364" t="s">
        <v>378</v>
      </c>
      <c r="P155" s="365"/>
      <c r="Q155" s="366"/>
      <c r="R155" s="209"/>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372"/>
      <c r="AX155" s="373"/>
      <c r="AY155" s="357"/>
      <c r="AZ155" s="358"/>
      <c r="BA155" s="350"/>
      <c r="BB155" s="351"/>
      <c r="BC155" s="351"/>
      <c r="BD155" s="351"/>
      <c r="BE155" s="351"/>
      <c r="BF155" s="352"/>
    </row>
    <row r="156" spans="1:58" ht="14.25" customHeight="1" x14ac:dyDescent="0.15">
      <c r="A156" s="394">
        <v>68</v>
      </c>
      <c r="B156" s="374"/>
      <c r="C156" s="375"/>
      <c r="D156" s="335"/>
      <c r="E156" s="336"/>
      <c r="F156" s="335"/>
      <c r="G156" s="339"/>
      <c r="H156" s="339"/>
      <c r="I156" s="339"/>
      <c r="J156" s="336"/>
      <c r="K156" s="341"/>
      <c r="L156" s="342"/>
      <c r="M156" s="342"/>
      <c r="N156" s="343"/>
      <c r="O156" s="367" t="s">
        <v>377</v>
      </c>
      <c r="P156" s="368"/>
      <c r="Q156" s="369"/>
      <c r="R156" s="206"/>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370">
        <f t="shared" ref="AW156" si="64">SUM(R156:AS156)</f>
        <v>0</v>
      </c>
      <c r="AX156" s="371"/>
      <c r="AY156" s="357" t="str">
        <f>IF($BF$3="計画",AW156/4,IF($BF$3="実績",AW156/($BD$7/7),""))</f>
        <v/>
      </c>
      <c r="AZ156" s="358"/>
      <c r="BA156" s="347"/>
      <c r="BB156" s="348"/>
      <c r="BC156" s="348"/>
      <c r="BD156" s="348"/>
      <c r="BE156" s="348"/>
      <c r="BF156" s="349"/>
    </row>
    <row r="157" spans="1:58" ht="14.25" customHeight="1" x14ac:dyDescent="0.15">
      <c r="A157" s="395"/>
      <c r="B157" s="376"/>
      <c r="C157" s="377"/>
      <c r="D157" s="337"/>
      <c r="E157" s="338"/>
      <c r="F157" s="337"/>
      <c r="G157" s="340"/>
      <c r="H157" s="340"/>
      <c r="I157" s="340"/>
      <c r="J157" s="338"/>
      <c r="K157" s="344"/>
      <c r="L157" s="345"/>
      <c r="M157" s="345"/>
      <c r="N157" s="346"/>
      <c r="O157" s="364" t="s">
        <v>378</v>
      </c>
      <c r="P157" s="365"/>
      <c r="Q157" s="366"/>
      <c r="R157" s="209"/>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372"/>
      <c r="AX157" s="373"/>
      <c r="AY157" s="357"/>
      <c r="AZ157" s="358"/>
      <c r="BA157" s="350"/>
      <c r="BB157" s="351"/>
      <c r="BC157" s="351"/>
      <c r="BD157" s="351"/>
      <c r="BE157" s="351"/>
      <c r="BF157" s="352"/>
    </row>
    <row r="158" spans="1:58" ht="14.25" customHeight="1" x14ac:dyDescent="0.15">
      <c r="A158" s="394">
        <v>69</v>
      </c>
      <c r="B158" s="374"/>
      <c r="C158" s="375"/>
      <c r="D158" s="335"/>
      <c r="E158" s="336"/>
      <c r="F158" s="335"/>
      <c r="G158" s="339"/>
      <c r="H158" s="339"/>
      <c r="I158" s="339"/>
      <c r="J158" s="336"/>
      <c r="K158" s="341"/>
      <c r="L158" s="342"/>
      <c r="M158" s="342"/>
      <c r="N158" s="343"/>
      <c r="O158" s="367" t="s">
        <v>377</v>
      </c>
      <c r="P158" s="368"/>
      <c r="Q158" s="369"/>
      <c r="R158" s="206"/>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370">
        <f t="shared" ref="AW158" si="65">SUM(R158:AS158)</f>
        <v>0</v>
      </c>
      <c r="AX158" s="371"/>
      <c r="AY158" s="357" t="str">
        <f>IF($BF$3="計画",AW158/4,IF($BF$3="実績",AW158/($BD$7/7),""))</f>
        <v/>
      </c>
      <c r="AZ158" s="358"/>
      <c r="BA158" s="347"/>
      <c r="BB158" s="348"/>
      <c r="BC158" s="348"/>
      <c r="BD158" s="348"/>
      <c r="BE158" s="348"/>
      <c r="BF158" s="349"/>
    </row>
    <row r="159" spans="1:58" ht="14.25" customHeight="1" x14ac:dyDescent="0.15">
      <c r="A159" s="395"/>
      <c r="B159" s="376"/>
      <c r="C159" s="377"/>
      <c r="D159" s="337"/>
      <c r="E159" s="338"/>
      <c r="F159" s="337"/>
      <c r="G159" s="340"/>
      <c r="H159" s="340"/>
      <c r="I159" s="340"/>
      <c r="J159" s="338"/>
      <c r="K159" s="344"/>
      <c r="L159" s="345"/>
      <c r="M159" s="345"/>
      <c r="N159" s="346"/>
      <c r="O159" s="364" t="s">
        <v>378</v>
      </c>
      <c r="P159" s="365"/>
      <c r="Q159" s="366"/>
      <c r="R159" s="209"/>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372"/>
      <c r="AX159" s="373"/>
      <c r="AY159" s="357"/>
      <c r="AZ159" s="358"/>
      <c r="BA159" s="350"/>
      <c r="BB159" s="351"/>
      <c r="BC159" s="351"/>
      <c r="BD159" s="351"/>
      <c r="BE159" s="351"/>
      <c r="BF159" s="352"/>
    </row>
    <row r="160" spans="1:58" ht="14.25" customHeight="1" x14ac:dyDescent="0.15">
      <c r="A160" s="394">
        <v>70</v>
      </c>
      <c r="B160" s="374"/>
      <c r="C160" s="375"/>
      <c r="D160" s="335"/>
      <c r="E160" s="336"/>
      <c r="F160" s="335"/>
      <c r="G160" s="339"/>
      <c r="H160" s="339"/>
      <c r="I160" s="339"/>
      <c r="J160" s="336"/>
      <c r="K160" s="341"/>
      <c r="L160" s="342"/>
      <c r="M160" s="342"/>
      <c r="N160" s="343"/>
      <c r="O160" s="367" t="s">
        <v>377</v>
      </c>
      <c r="P160" s="368"/>
      <c r="Q160" s="369"/>
      <c r="R160" s="206"/>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370">
        <f t="shared" ref="AW160" si="66">SUM(R160:AS160)</f>
        <v>0</v>
      </c>
      <c r="AX160" s="371"/>
      <c r="AY160" s="357" t="str">
        <f>IF($BF$3="計画",AW160/4,IF($BF$3="実績",AW160/($BD$7/7),""))</f>
        <v/>
      </c>
      <c r="AZ160" s="358"/>
      <c r="BA160" s="347"/>
      <c r="BB160" s="348"/>
      <c r="BC160" s="348"/>
      <c r="BD160" s="348"/>
      <c r="BE160" s="348"/>
      <c r="BF160" s="349"/>
    </row>
    <row r="161" spans="1:58" ht="14.25" customHeight="1" x14ac:dyDescent="0.15">
      <c r="A161" s="395"/>
      <c r="B161" s="376"/>
      <c r="C161" s="377"/>
      <c r="D161" s="337"/>
      <c r="E161" s="338"/>
      <c r="F161" s="337"/>
      <c r="G161" s="340"/>
      <c r="H161" s="340"/>
      <c r="I161" s="340"/>
      <c r="J161" s="338"/>
      <c r="K161" s="344"/>
      <c r="L161" s="345"/>
      <c r="M161" s="345"/>
      <c r="N161" s="346"/>
      <c r="O161" s="364" t="s">
        <v>378</v>
      </c>
      <c r="P161" s="365"/>
      <c r="Q161" s="366"/>
      <c r="R161" s="209"/>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372"/>
      <c r="AX161" s="373"/>
      <c r="AY161" s="357"/>
      <c r="AZ161" s="358"/>
      <c r="BA161" s="350"/>
      <c r="BB161" s="351"/>
      <c r="BC161" s="351"/>
      <c r="BD161" s="351"/>
      <c r="BE161" s="351"/>
      <c r="BF161" s="352"/>
    </row>
    <row r="162" spans="1:58" ht="14.25" customHeight="1" x14ac:dyDescent="0.15">
      <c r="A162" s="394">
        <v>71</v>
      </c>
      <c r="B162" s="374"/>
      <c r="C162" s="375"/>
      <c r="D162" s="335"/>
      <c r="E162" s="336"/>
      <c r="F162" s="335"/>
      <c r="G162" s="339"/>
      <c r="H162" s="339"/>
      <c r="I162" s="339"/>
      <c r="J162" s="336"/>
      <c r="K162" s="341"/>
      <c r="L162" s="342"/>
      <c r="M162" s="342"/>
      <c r="N162" s="343"/>
      <c r="O162" s="367" t="s">
        <v>377</v>
      </c>
      <c r="P162" s="368"/>
      <c r="Q162" s="369"/>
      <c r="R162" s="206"/>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370">
        <f t="shared" ref="AW162" si="67">SUM(R162:AS162)</f>
        <v>0</v>
      </c>
      <c r="AX162" s="371"/>
      <c r="AY162" s="357" t="str">
        <f>IF($BF$3="計画",AW162/4,IF($BF$3="実績",AW162/($BD$7/7),""))</f>
        <v/>
      </c>
      <c r="AZ162" s="358"/>
      <c r="BA162" s="347"/>
      <c r="BB162" s="348"/>
      <c r="BC162" s="348"/>
      <c r="BD162" s="348"/>
      <c r="BE162" s="348"/>
      <c r="BF162" s="349"/>
    </row>
    <row r="163" spans="1:58" ht="14.25" customHeight="1" x14ac:dyDescent="0.15">
      <c r="A163" s="395"/>
      <c r="B163" s="376"/>
      <c r="C163" s="377"/>
      <c r="D163" s="337"/>
      <c r="E163" s="338"/>
      <c r="F163" s="337"/>
      <c r="G163" s="340"/>
      <c r="H163" s="340"/>
      <c r="I163" s="340"/>
      <c r="J163" s="338"/>
      <c r="K163" s="344"/>
      <c r="L163" s="345"/>
      <c r="M163" s="345"/>
      <c r="N163" s="346"/>
      <c r="O163" s="364" t="s">
        <v>378</v>
      </c>
      <c r="P163" s="365"/>
      <c r="Q163" s="366"/>
      <c r="R163" s="209"/>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372"/>
      <c r="AX163" s="373"/>
      <c r="AY163" s="357"/>
      <c r="AZ163" s="358"/>
      <c r="BA163" s="350"/>
      <c r="BB163" s="351"/>
      <c r="BC163" s="351"/>
      <c r="BD163" s="351"/>
      <c r="BE163" s="351"/>
      <c r="BF163" s="352"/>
    </row>
    <row r="164" spans="1:58" ht="14.25" customHeight="1" x14ac:dyDescent="0.15">
      <c r="A164" s="394">
        <v>72</v>
      </c>
      <c r="B164" s="374"/>
      <c r="C164" s="375"/>
      <c r="D164" s="335"/>
      <c r="E164" s="336"/>
      <c r="F164" s="335"/>
      <c r="G164" s="339"/>
      <c r="H164" s="339"/>
      <c r="I164" s="339"/>
      <c r="J164" s="336"/>
      <c r="K164" s="341"/>
      <c r="L164" s="342"/>
      <c r="M164" s="342"/>
      <c r="N164" s="343"/>
      <c r="O164" s="367" t="s">
        <v>377</v>
      </c>
      <c r="P164" s="368"/>
      <c r="Q164" s="369"/>
      <c r="R164" s="206"/>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370">
        <f t="shared" ref="AW164" si="68">SUM(R164:AS164)</f>
        <v>0</v>
      </c>
      <c r="AX164" s="371"/>
      <c r="AY164" s="357" t="str">
        <f>IF($BF$3="計画",AW164/4,IF($BF$3="実績",AW164/($BD$7/7),""))</f>
        <v/>
      </c>
      <c r="AZ164" s="358"/>
      <c r="BA164" s="347"/>
      <c r="BB164" s="348"/>
      <c r="BC164" s="348"/>
      <c r="BD164" s="348"/>
      <c r="BE164" s="348"/>
      <c r="BF164" s="349"/>
    </row>
    <row r="165" spans="1:58" ht="14.25" customHeight="1" x14ac:dyDescent="0.15">
      <c r="A165" s="395"/>
      <c r="B165" s="376"/>
      <c r="C165" s="377"/>
      <c r="D165" s="337"/>
      <c r="E165" s="338"/>
      <c r="F165" s="337"/>
      <c r="G165" s="340"/>
      <c r="H165" s="340"/>
      <c r="I165" s="340"/>
      <c r="J165" s="338"/>
      <c r="K165" s="344"/>
      <c r="L165" s="345"/>
      <c r="M165" s="345"/>
      <c r="N165" s="346"/>
      <c r="O165" s="364" t="s">
        <v>378</v>
      </c>
      <c r="P165" s="365"/>
      <c r="Q165" s="366"/>
      <c r="R165" s="209"/>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372"/>
      <c r="AX165" s="373"/>
      <c r="AY165" s="357"/>
      <c r="AZ165" s="358"/>
      <c r="BA165" s="350"/>
      <c r="BB165" s="351"/>
      <c r="BC165" s="351"/>
      <c r="BD165" s="351"/>
      <c r="BE165" s="351"/>
      <c r="BF165" s="352"/>
    </row>
    <row r="166" spans="1:58" ht="14.25" customHeight="1" x14ac:dyDescent="0.15">
      <c r="A166" s="394">
        <v>73</v>
      </c>
      <c r="B166" s="374"/>
      <c r="C166" s="375"/>
      <c r="D166" s="335"/>
      <c r="E166" s="336"/>
      <c r="F166" s="335"/>
      <c r="G166" s="339"/>
      <c r="H166" s="339"/>
      <c r="I166" s="339"/>
      <c r="J166" s="336"/>
      <c r="K166" s="341"/>
      <c r="L166" s="342"/>
      <c r="M166" s="342"/>
      <c r="N166" s="343"/>
      <c r="O166" s="367" t="s">
        <v>377</v>
      </c>
      <c r="P166" s="368"/>
      <c r="Q166" s="369"/>
      <c r="R166" s="206"/>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370">
        <f t="shared" ref="AW166" si="69">SUM(R166:AS166)</f>
        <v>0</v>
      </c>
      <c r="AX166" s="371"/>
      <c r="AY166" s="357" t="str">
        <f>IF($BF$3="計画",AW166/4,IF($BF$3="実績",AW166/($BD$7/7),""))</f>
        <v/>
      </c>
      <c r="AZ166" s="358"/>
      <c r="BA166" s="347"/>
      <c r="BB166" s="348"/>
      <c r="BC166" s="348"/>
      <c r="BD166" s="348"/>
      <c r="BE166" s="348"/>
      <c r="BF166" s="349"/>
    </row>
    <row r="167" spans="1:58" ht="14.25" customHeight="1" x14ac:dyDescent="0.15">
      <c r="A167" s="395"/>
      <c r="B167" s="376"/>
      <c r="C167" s="377"/>
      <c r="D167" s="337"/>
      <c r="E167" s="338"/>
      <c r="F167" s="337"/>
      <c r="G167" s="340"/>
      <c r="H167" s="340"/>
      <c r="I167" s="340"/>
      <c r="J167" s="338"/>
      <c r="K167" s="344"/>
      <c r="L167" s="345"/>
      <c r="M167" s="345"/>
      <c r="N167" s="346"/>
      <c r="O167" s="364" t="s">
        <v>378</v>
      </c>
      <c r="P167" s="365"/>
      <c r="Q167" s="366"/>
      <c r="R167" s="209"/>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372"/>
      <c r="AX167" s="373"/>
      <c r="AY167" s="357"/>
      <c r="AZ167" s="358"/>
      <c r="BA167" s="350"/>
      <c r="BB167" s="351"/>
      <c r="BC167" s="351"/>
      <c r="BD167" s="351"/>
      <c r="BE167" s="351"/>
      <c r="BF167" s="352"/>
    </row>
    <row r="168" spans="1:58" x14ac:dyDescent="0.15">
      <c r="A168" s="394">
        <v>74</v>
      </c>
      <c r="B168" s="374"/>
      <c r="C168" s="375"/>
      <c r="D168" s="335"/>
      <c r="E168" s="336"/>
      <c r="F168" s="335"/>
      <c r="G168" s="339"/>
      <c r="H168" s="339"/>
      <c r="I168" s="339"/>
      <c r="J168" s="336"/>
      <c r="K168" s="341"/>
      <c r="L168" s="342"/>
      <c r="M168" s="342"/>
      <c r="N168" s="343"/>
      <c r="O168" s="367" t="s">
        <v>377</v>
      </c>
      <c r="P168" s="368"/>
      <c r="Q168" s="369"/>
      <c r="R168" s="206"/>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370">
        <f t="shared" ref="AW168" si="70">SUM(R168:AS168)</f>
        <v>0</v>
      </c>
      <c r="AX168" s="371"/>
      <c r="AY168" s="357" t="str">
        <f>IF($BF$3="計画",AW168/4,IF($BF$3="実績",AW168/($BD$7/7),""))</f>
        <v/>
      </c>
      <c r="AZ168" s="358"/>
      <c r="BA168" s="347"/>
      <c r="BB168" s="348"/>
      <c r="BC168" s="348"/>
      <c r="BD168" s="348"/>
      <c r="BE168" s="348"/>
      <c r="BF168" s="349"/>
    </row>
    <row r="169" spans="1:58" x14ac:dyDescent="0.15">
      <c r="A169" s="395"/>
      <c r="B169" s="376"/>
      <c r="C169" s="377"/>
      <c r="D169" s="337"/>
      <c r="E169" s="338"/>
      <c r="F169" s="337"/>
      <c r="G169" s="340"/>
      <c r="H169" s="340"/>
      <c r="I169" s="340"/>
      <c r="J169" s="338"/>
      <c r="K169" s="344"/>
      <c r="L169" s="345"/>
      <c r="M169" s="345"/>
      <c r="N169" s="346"/>
      <c r="O169" s="364" t="s">
        <v>378</v>
      </c>
      <c r="P169" s="365"/>
      <c r="Q169" s="366"/>
      <c r="R169" s="209"/>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372"/>
      <c r="AX169" s="373"/>
      <c r="AY169" s="357"/>
      <c r="AZ169" s="358"/>
      <c r="BA169" s="350"/>
      <c r="BB169" s="351"/>
      <c r="BC169" s="351"/>
      <c r="BD169" s="351"/>
      <c r="BE169" s="351"/>
      <c r="BF169" s="352"/>
    </row>
    <row r="170" spans="1:58" x14ac:dyDescent="0.15">
      <c r="A170" s="394">
        <v>75</v>
      </c>
      <c r="B170" s="374"/>
      <c r="C170" s="375"/>
      <c r="D170" s="335"/>
      <c r="E170" s="336"/>
      <c r="F170" s="335"/>
      <c r="G170" s="339"/>
      <c r="H170" s="339"/>
      <c r="I170" s="339"/>
      <c r="J170" s="336"/>
      <c r="K170" s="341"/>
      <c r="L170" s="342"/>
      <c r="M170" s="342"/>
      <c r="N170" s="343"/>
      <c r="O170" s="367" t="s">
        <v>377</v>
      </c>
      <c r="P170" s="368"/>
      <c r="Q170" s="369"/>
      <c r="R170" s="206"/>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370">
        <f t="shared" ref="AW170" si="71">SUM(R170:AS170)</f>
        <v>0</v>
      </c>
      <c r="AX170" s="371"/>
      <c r="AY170" s="357" t="str">
        <f>IF($BF$3="計画",AW170/4,IF($BF$3="実績",AW170/($BD$7/7),""))</f>
        <v/>
      </c>
      <c r="AZ170" s="358"/>
      <c r="BA170" s="347"/>
      <c r="BB170" s="348"/>
      <c r="BC170" s="348"/>
      <c r="BD170" s="348"/>
      <c r="BE170" s="348"/>
      <c r="BF170" s="349"/>
    </row>
    <row r="171" spans="1:58" x14ac:dyDescent="0.15">
      <c r="A171" s="395"/>
      <c r="B171" s="376"/>
      <c r="C171" s="377"/>
      <c r="D171" s="337"/>
      <c r="E171" s="338"/>
      <c r="F171" s="337"/>
      <c r="G171" s="340"/>
      <c r="H171" s="340"/>
      <c r="I171" s="340"/>
      <c r="J171" s="338"/>
      <c r="K171" s="344"/>
      <c r="L171" s="345"/>
      <c r="M171" s="345"/>
      <c r="N171" s="346"/>
      <c r="O171" s="364" t="s">
        <v>378</v>
      </c>
      <c r="P171" s="365"/>
      <c r="Q171" s="366"/>
      <c r="R171" s="209"/>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372"/>
      <c r="AX171" s="373"/>
      <c r="AY171" s="357"/>
      <c r="AZ171" s="358"/>
      <c r="BA171" s="350"/>
      <c r="BB171" s="351"/>
      <c r="BC171" s="351"/>
      <c r="BD171" s="351"/>
      <c r="BE171" s="351"/>
      <c r="BF171" s="352"/>
    </row>
    <row r="172" spans="1:58" x14ac:dyDescent="0.15">
      <c r="A172" s="394">
        <v>76</v>
      </c>
      <c r="B172" s="374"/>
      <c r="C172" s="375"/>
      <c r="D172" s="335"/>
      <c r="E172" s="336"/>
      <c r="F172" s="335"/>
      <c r="G172" s="339"/>
      <c r="H172" s="339"/>
      <c r="I172" s="339"/>
      <c r="J172" s="336"/>
      <c r="K172" s="341"/>
      <c r="L172" s="342"/>
      <c r="M172" s="342"/>
      <c r="N172" s="343"/>
      <c r="O172" s="367" t="s">
        <v>377</v>
      </c>
      <c r="P172" s="368"/>
      <c r="Q172" s="369"/>
      <c r="R172" s="206"/>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370">
        <f t="shared" ref="AW172" si="72">SUM(R172:AS172)</f>
        <v>0</v>
      </c>
      <c r="AX172" s="371"/>
      <c r="AY172" s="357" t="str">
        <f>IF($BF$3="計画",AW172/4,IF($BF$3="実績",AW172/($BD$7/7),""))</f>
        <v/>
      </c>
      <c r="AZ172" s="358"/>
      <c r="BA172" s="347"/>
      <c r="BB172" s="348"/>
      <c r="BC172" s="348"/>
      <c r="BD172" s="348"/>
      <c r="BE172" s="348"/>
      <c r="BF172" s="349"/>
    </row>
    <row r="173" spans="1:58" x14ac:dyDescent="0.15">
      <c r="A173" s="395"/>
      <c r="B173" s="376"/>
      <c r="C173" s="377"/>
      <c r="D173" s="337"/>
      <c r="E173" s="338"/>
      <c r="F173" s="337"/>
      <c r="G173" s="340"/>
      <c r="H173" s="340"/>
      <c r="I173" s="340"/>
      <c r="J173" s="338"/>
      <c r="K173" s="344"/>
      <c r="L173" s="345"/>
      <c r="M173" s="345"/>
      <c r="N173" s="346"/>
      <c r="O173" s="364" t="s">
        <v>378</v>
      </c>
      <c r="P173" s="365"/>
      <c r="Q173" s="366"/>
      <c r="R173" s="209"/>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372"/>
      <c r="AX173" s="373"/>
      <c r="AY173" s="357"/>
      <c r="AZ173" s="358"/>
      <c r="BA173" s="350"/>
      <c r="BB173" s="351"/>
      <c r="BC173" s="351"/>
      <c r="BD173" s="351"/>
      <c r="BE173" s="351"/>
      <c r="BF173" s="352"/>
    </row>
    <row r="174" spans="1:58" x14ac:dyDescent="0.15">
      <c r="A174" s="394">
        <v>77</v>
      </c>
      <c r="B174" s="374"/>
      <c r="C174" s="375"/>
      <c r="D174" s="335"/>
      <c r="E174" s="336"/>
      <c r="F174" s="335"/>
      <c r="G174" s="339"/>
      <c r="H174" s="339"/>
      <c r="I174" s="339"/>
      <c r="J174" s="336"/>
      <c r="K174" s="341"/>
      <c r="L174" s="342"/>
      <c r="M174" s="342"/>
      <c r="N174" s="343"/>
      <c r="O174" s="367" t="s">
        <v>377</v>
      </c>
      <c r="P174" s="368"/>
      <c r="Q174" s="369"/>
      <c r="R174" s="206"/>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370">
        <f t="shared" ref="AW174" si="73">SUM(R174:AS174)</f>
        <v>0</v>
      </c>
      <c r="AX174" s="371"/>
      <c r="AY174" s="357" t="str">
        <f>IF($BF$3="計画",AW174/4,IF($BF$3="実績",AW174/($BD$7/7),""))</f>
        <v/>
      </c>
      <c r="AZ174" s="358"/>
      <c r="BA174" s="347"/>
      <c r="BB174" s="348"/>
      <c r="BC174" s="348"/>
      <c r="BD174" s="348"/>
      <c r="BE174" s="348"/>
      <c r="BF174" s="349"/>
    </row>
    <row r="175" spans="1:58" x14ac:dyDescent="0.15">
      <c r="A175" s="395"/>
      <c r="B175" s="376"/>
      <c r="C175" s="377"/>
      <c r="D175" s="337"/>
      <c r="E175" s="338"/>
      <c r="F175" s="337"/>
      <c r="G175" s="340"/>
      <c r="H175" s="340"/>
      <c r="I175" s="340"/>
      <c r="J175" s="338"/>
      <c r="K175" s="344"/>
      <c r="L175" s="345"/>
      <c r="M175" s="345"/>
      <c r="N175" s="346"/>
      <c r="O175" s="364" t="s">
        <v>378</v>
      </c>
      <c r="P175" s="365"/>
      <c r="Q175" s="366"/>
      <c r="R175" s="209"/>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372"/>
      <c r="AX175" s="373"/>
      <c r="AY175" s="357"/>
      <c r="AZ175" s="358"/>
      <c r="BA175" s="350"/>
      <c r="BB175" s="351"/>
      <c r="BC175" s="351"/>
      <c r="BD175" s="351"/>
      <c r="BE175" s="351"/>
      <c r="BF175" s="352"/>
    </row>
    <row r="176" spans="1:58" x14ac:dyDescent="0.15">
      <c r="A176" s="394">
        <v>78</v>
      </c>
      <c r="B176" s="374"/>
      <c r="C176" s="375"/>
      <c r="D176" s="335"/>
      <c r="E176" s="336"/>
      <c r="F176" s="335"/>
      <c r="G176" s="339"/>
      <c r="H176" s="339"/>
      <c r="I176" s="339"/>
      <c r="J176" s="336"/>
      <c r="K176" s="341"/>
      <c r="L176" s="342"/>
      <c r="M176" s="342"/>
      <c r="N176" s="343"/>
      <c r="O176" s="367" t="s">
        <v>377</v>
      </c>
      <c r="P176" s="368"/>
      <c r="Q176" s="369"/>
      <c r="R176" s="206"/>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370">
        <f t="shared" ref="AW176" si="74">SUM(R176:AS176)</f>
        <v>0</v>
      </c>
      <c r="AX176" s="371"/>
      <c r="AY176" s="357" t="str">
        <f>IF($BF$3="計画",AW176/4,IF($BF$3="実績",AW176/($BD$7/7),""))</f>
        <v/>
      </c>
      <c r="AZ176" s="358"/>
      <c r="BA176" s="347"/>
      <c r="BB176" s="348"/>
      <c r="BC176" s="348"/>
      <c r="BD176" s="348"/>
      <c r="BE176" s="348"/>
      <c r="BF176" s="349"/>
    </row>
    <row r="177" spans="1:58" x14ac:dyDescent="0.15">
      <c r="A177" s="395"/>
      <c r="B177" s="376"/>
      <c r="C177" s="377"/>
      <c r="D177" s="337"/>
      <c r="E177" s="338"/>
      <c r="F177" s="337"/>
      <c r="G177" s="340"/>
      <c r="H177" s="340"/>
      <c r="I177" s="340"/>
      <c r="J177" s="338"/>
      <c r="K177" s="344"/>
      <c r="L177" s="345"/>
      <c r="M177" s="345"/>
      <c r="N177" s="346"/>
      <c r="O177" s="364" t="s">
        <v>378</v>
      </c>
      <c r="P177" s="365"/>
      <c r="Q177" s="366"/>
      <c r="R177" s="209"/>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372"/>
      <c r="AX177" s="373"/>
      <c r="AY177" s="357"/>
      <c r="AZ177" s="358"/>
      <c r="BA177" s="350"/>
      <c r="BB177" s="351"/>
      <c r="BC177" s="351"/>
      <c r="BD177" s="351"/>
      <c r="BE177" s="351"/>
      <c r="BF177" s="352"/>
    </row>
    <row r="178" spans="1:58" x14ac:dyDescent="0.15">
      <c r="A178" s="394">
        <v>79</v>
      </c>
      <c r="B178" s="374"/>
      <c r="C178" s="375"/>
      <c r="D178" s="335"/>
      <c r="E178" s="336"/>
      <c r="F178" s="335"/>
      <c r="G178" s="339"/>
      <c r="H178" s="339"/>
      <c r="I178" s="339"/>
      <c r="J178" s="336"/>
      <c r="K178" s="341"/>
      <c r="L178" s="342"/>
      <c r="M178" s="342"/>
      <c r="N178" s="343"/>
      <c r="O178" s="367" t="s">
        <v>377</v>
      </c>
      <c r="P178" s="368"/>
      <c r="Q178" s="369"/>
      <c r="R178" s="206"/>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370">
        <f t="shared" ref="AW178" si="75">SUM(R178:AS178)</f>
        <v>0</v>
      </c>
      <c r="AX178" s="371"/>
      <c r="AY178" s="357" t="str">
        <f>IF($BF$3="計画",AW178/4,IF($BF$3="実績",AW178/($BD$7/7),""))</f>
        <v/>
      </c>
      <c r="AZ178" s="358"/>
      <c r="BA178" s="347"/>
      <c r="BB178" s="348"/>
      <c r="BC178" s="348"/>
      <c r="BD178" s="348"/>
      <c r="BE178" s="348"/>
      <c r="BF178" s="349"/>
    </row>
    <row r="179" spans="1:58" x14ac:dyDescent="0.15">
      <c r="A179" s="395"/>
      <c r="B179" s="376"/>
      <c r="C179" s="377"/>
      <c r="D179" s="337"/>
      <c r="E179" s="338"/>
      <c r="F179" s="337"/>
      <c r="G179" s="340"/>
      <c r="H179" s="340"/>
      <c r="I179" s="340"/>
      <c r="J179" s="338"/>
      <c r="K179" s="344"/>
      <c r="L179" s="345"/>
      <c r="M179" s="345"/>
      <c r="N179" s="346"/>
      <c r="O179" s="364" t="s">
        <v>378</v>
      </c>
      <c r="P179" s="365"/>
      <c r="Q179" s="366"/>
      <c r="R179" s="209"/>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372"/>
      <c r="AX179" s="373"/>
      <c r="AY179" s="357"/>
      <c r="AZ179" s="358"/>
      <c r="BA179" s="350"/>
      <c r="BB179" s="351"/>
      <c r="BC179" s="351"/>
      <c r="BD179" s="351"/>
      <c r="BE179" s="351"/>
      <c r="BF179" s="352"/>
    </row>
    <row r="180" spans="1:58" x14ac:dyDescent="0.15">
      <c r="A180" s="394">
        <v>80</v>
      </c>
      <c r="B180" s="374"/>
      <c r="C180" s="375"/>
      <c r="D180" s="335"/>
      <c r="E180" s="336"/>
      <c r="F180" s="335"/>
      <c r="G180" s="339"/>
      <c r="H180" s="339"/>
      <c r="I180" s="339"/>
      <c r="J180" s="336"/>
      <c r="K180" s="341"/>
      <c r="L180" s="342"/>
      <c r="M180" s="342"/>
      <c r="N180" s="343"/>
      <c r="O180" s="367" t="s">
        <v>377</v>
      </c>
      <c r="P180" s="368"/>
      <c r="Q180" s="369"/>
      <c r="R180" s="206"/>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370">
        <f t="shared" ref="AW180" si="76">SUM(R180:AS180)</f>
        <v>0</v>
      </c>
      <c r="AX180" s="371"/>
      <c r="AY180" s="357" t="str">
        <f>IF($BF$3="計画",AW180/4,IF($BF$3="実績",AW180/($BD$7/7),""))</f>
        <v/>
      </c>
      <c r="AZ180" s="358"/>
      <c r="BA180" s="347"/>
      <c r="BB180" s="348"/>
      <c r="BC180" s="348"/>
      <c r="BD180" s="348"/>
      <c r="BE180" s="348"/>
      <c r="BF180" s="349"/>
    </row>
    <row r="181" spans="1:58" x14ac:dyDescent="0.15">
      <c r="A181" s="395"/>
      <c r="B181" s="376"/>
      <c r="C181" s="377"/>
      <c r="D181" s="337"/>
      <c r="E181" s="338"/>
      <c r="F181" s="337"/>
      <c r="G181" s="340"/>
      <c r="H181" s="340"/>
      <c r="I181" s="340"/>
      <c r="J181" s="338"/>
      <c r="K181" s="344"/>
      <c r="L181" s="345"/>
      <c r="M181" s="345"/>
      <c r="N181" s="346"/>
      <c r="O181" s="364" t="s">
        <v>378</v>
      </c>
      <c r="P181" s="365"/>
      <c r="Q181" s="366"/>
      <c r="R181" s="209"/>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372"/>
      <c r="AX181" s="373"/>
      <c r="AY181" s="357"/>
      <c r="AZ181" s="358"/>
      <c r="BA181" s="350"/>
      <c r="BB181" s="351"/>
      <c r="BC181" s="351"/>
      <c r="BD181" s="351"/>
      <c r="BE181" s="351"/>
      <c r="BF181" s="352"/>
    </row>
    <row r="182" spans="1:58" x14ac:dyDescent="0.15">
      <c r="A182" s="394">
        <v>81</v>
      </c>
      <c r="B182" s="374"/>
      <c r="C182" s="375"/>
      <c r="D182" s="335"/>
      <c r="E182" s="336"/>
      <c r="F182" s="335"/>
      <c r="G182" s="339"/>
      <c r="H182" s="339"/>
      <c r="I182" s="339"/>
      <c r="J182" s="336"/>
      <c r="K182" s="341"/>
      <c r="L182" s="342"/>
      <c r="M182" s="342"/>
      <c r="N182" s="343"/>
      <c r="O182" s="367" t="s">
        <v>377</v>
      </c>
      <c r="P182" s="368"/>
      <c r="Q182" s="369"/>
      <c r="R182" s="206"/>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370">
        <f t="shared" ref="AW182" si="77">SUM(R182:AS182)</f>
        <v>0</v>
      </c>
      <c r="AX182" s="371"/>
      <c r="AY182" s="357" t="str">
        <f>IF($BF$3="計画",AW182/4,IF($BF$3="実績",AW182/($BD$7/7),""))</f>
        <v/>
      </c>
      <c r="AZ182" s="358"/>
      <c r="BA182" s="347"/>
      <c r="BB182" s="348"/>
      <c r="BC182" s="348"/>
      <c r="BD182" s="348"/>
      <c r="BE182" s="348"/>
      <c r="BF182" s="349"/>
    </row>
    <row r="183" spans="1:58" x14ac:dyDescent="0.15">
      <c r="A183" s="395"/>
      <c r="B183" s="376"/>
      <c r="C183" s="377"/>
      <c r="D183" s="337"/>
      <c r="E183" s="338"/>
      <c r="F183" s="337"/>
      <c r="G183" s="340"/>
      <c r="H183" s="340"/>
      <c r="I183" s="340"/>
      <c r="J183" s="338"/>
      <c r="K183" s="344"/>
      <c r="L183" s="345"/>
      <c r="M183" s="345"/>
      <c r="N183" s="346"/>
      <c r="O183" s="364" t="s">
        <v>378</v>
      </c>
      <c r="P183" s="365"/>
      <c r="Q183" s="366"/>
      <c r="R183" s="209"/>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372"/>
      <c r="AX183" s="373"/>
      <c r="AY183" s="357"/>
      <c r="AZ183" s="358"/>
      <c r="BA183" s="350"/>
      <c r="BB183" s="351"/>
      <c r="BC183" s="351"/>
      <c r="BD183" s="351"/>
      <c r="BE183" s="351"/>
      <c r="BF183" s="352"/>
    </row>
    <row r="184" spans="1:58" x14ac:dyDescent="0.15">
      <c r="A184" s="394">
        <v>82</v>
      </c>
      <c r="B184" s="374"/>
      <c r="C184" s="375"/>
      <c r="D184" s="335"/>
      <c r="E184" s="336"/>
      <c r="F184" s="335"/>
      <c r="G184" s="339"/>
      <c r="H184" s="339"/>
      <c r="I184" s="339"/>
      <c r="J184" s="336"/>
      <c r="K184" s="341"/>
      <c r="L184" s="342"/>
      <c r="M184" s="342"/>
      <c r="N184" s="343"/>
      <c r="O184" s="367" t="s">
        <v>377</v>
      </c>
      <c r="P184" s="368"/>
      <c r="Q184" s="369"/>
      <c r="R184" s="206"/>
      <c r="S184" s="207"/>
      <c r="T184" s="207"/>
      <c r="U184" s="207"/>
      <c r="V184" s="207"/>
      <c r="W184" s="207"/>
      <c r="X184" s="207"/>
      <c r="Y184" s="207"/>
      <c r="Z184" s="207"/>
      <c r="AA184" s="207"/>
      <c r="AB184" s="207"/>
      <c r="AC184" s="207"/>
      <c r="AD184" s="207"/>
      <c r="AE184" s="207"/>
      <c r="AF184" s="207"/>
      <c r="AG184" s="207"/>
      <c r="AH184" s="207"/>
      <c r="AI184" s="207"/>
      <c r="AJ184" s="207"/>
      <c r="AK184" s="207"/>
      <c r="AL184" s="207"/>
      <c r="AM184" s="207"/>
      <c r="AN184" s="207"/>
      <c r="AO184" s="207"/>
      <c r="AP184" s="207"/>
      <c r="AQ184" s="207"/>
      <c r="AR184" s="207"/>
      <c r="AS184" s="207"/>
      <c r="AT184" s="207"/>
      <c r="AU184" s="207"/>
      <c r="AV184" s="207"/>
      <c r="AW184" s="370">
        <f t="shared" ref="AW184" si="78">SUM(R184:AS184)</f>
        <v>0</v>
      </c>
      <c r="AX184" s="371"/>
      <c r="AY184" s="357" t="str">
        <f>IF($BF$3="計画",AW184/4,IF($BF$3="実績",AW184/($BD$7/7),""))</f>
        <v/>
      </c>
      <c r="AZ184" s="358"/>
      <c r="BA184" s="347"/>
      <c r="BB184" s="348"/>
      <c r="BC184" s="348"/>
      <c r="BD184" s="348"/>
      <c r="BE184" s="348"/>
      <c r="BF184" s="349"/>
    </row>
    <row r="185" spans="1:58" x14ac:dyDescent="0.15">
      <c r="A185" s="395"/>
      <c r="B185" s="376"/>
      <c r="C185" s="377"/>
      <c r="D185" s="337"/>
      <c r="E185" s="338"/>
      <c r="F185" s="337"/>
      <c r="G185" s="340"/>
      <c r="H185" s="340"/>
      <c r="I185" s="340"/>
      <c r="J185" s="338"/>
      <c r="K185" s="344"/>
      <c r="L185" s="345"/>
      <c r="M185" s="345"/>
      <c r="N185" s="346"/>
      <c r="O185" s="364" t="s">
        <v>378</v>
      </c>
      <c r="P185" s="365"/>
      <c r="Q185" s="366"/>
      <c r="R185" s="209"/>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372"/>
      <c r="AX185" s="373"/>
      <c r="AY185" s="357"/>
      <c r="AZ185" s="358"/>
      <c r="BA185" s="350"/>
      <c r="BB185" s="351"/>
      <c r="BC185" s="351"/>
      <c r="BD185" s="351"/>
      <c r="BE185" s="351"/>
      <c r="BF185" s="352"/>
    </row>
    <row r="186" spans="1:58" x14ac:dyDescent="0.15">
      <c r="A186" s="394">
        <v>83</v>
      </c>
      <c r="B186" s="374"/>
      <c r="C186" s="375"/>
      <c r="D186" s="335"/>
      <c r="E186" s="336"/>
      <c r="F186" s="335"/>
      <c r="G186" s="339"/>
      <c r="H186" s="339"/>
      <c r="I186" s="339"/>
      <c r="J186" s="336"/>
      <c r="K186" s="341"/>
      <c r="L186" s="342"/>
      <c r="M186" s="342"/>
      <c r="N186" s="343"/>
      <c r="O186" s="367" t="s">
        <v>377</v>
      </c>
      <c r="P186" s="368"/>
      <c r="Q186" s="369"/>
      <c r="R186" s="206"/>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370">
        <f t="shared" ref="AW186" si="79">SUM(R186:AS186)</f>
        <v>0</v>
      </c>
      <c r="AX186" s="371"/>
      <c r="AY186" s="357" t="str">
        <f>IF($BF$3="計画",AW186/4,IF($BF$3="実績",AW186/($BD$7/7),""))</f>
        <v/>
      </c>
      <c r="AZ186" s="358"/>
      <c r="BA186" s="347"/>
      <c r="BB186" s="348"/>
      <c r="BC186" s="348"/>
      <c r="BD186" s="348"/>
      <c r="BE186" s="348"/>
      <c r="BF186" s="349"/>
    </row>
    <row r="187" spans="1:58" x14ac:dyDescent="0.15">
      <c r="A187" s="395"/>
      <c r="B187" s="376"/>
      <c r="C187" s="377"/>
      <c r="D187" s="337"/>
      <c r="E187" s="338"/>
      <c r="F187" s="337"/>
      <c r="G187" s="340"/>
      <c r="H187" s="340"/>
      <c r="I187" s="340"/>
      <c r="J187" s="338"/>
      <c r="K187" s="344"/>
      <c r="L187" s="345"/>
      <c r="M187" s="345"/>
      <c r="N187" s="346"/>
      <c r="O187" s="364" t="s">
        <v>378</v>
      </c>
      <c r="P187" s="365"/>
      <c r="Q187" s="366"/>
      <c r="R187" s="209"/>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372"/>
      <c r="AX187" s="373"/>
      <c r="AY187" s="357"/>
      <c r="AZ187" s="358"/>
      <c r="BA187" s="350"/>
      <c r="BB187" s="351"/>
      <c r="BC187" s="351"/>
      <c r="BD187" s="351"/>
      <c r="BE187" s="351"/>
      <c r="BF187" s="352"/>
    </row>
    <row r="188" spans="1:58" x14ac:dyDescent="0.15">
      <c r="A188" s="394">
        <v>84</v>
      </c>
      <c r="B188" s="374"/>
      <c r="C188" s="375"/>
      <c r="D188" s="335"/>
      <c r="E188" s="336"/>
      <c r="F188" s="335"/>
      <c r="G188" s="339"/>
      <c r="H188" s="339"/>
      <c r="I188" s="339"/>
      <c r="J188" s="336"/>
      <c r="K188" s="341"/>
      <c r="L188" s="342"/>
      <c r="M188" s="342"/>
      <c r="N188" s="343"/>
      <c r="O188" s="367" t="s">
        <v>377</v>
      </c>
      <c r="P188" s="368"/>
      <c r="Q188" s="369"/>
      <c r="R188" s="206"/>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370">
        <f t="shared" ref="AW188" si="80">SUM(R188:AS188)</f>
        <v>0</v>
      </c>
      <c r="AX188" s="371"/>
      <c r="AY188" s="357" t="str">
        <f>IF($BF$3="計画",AW188/4,IF($BF$3="実績",AW188/($BD$7/7),""))</f>
        <v/>
      </c>
      <c r="AZ188" s="358"/>
      <c r="BA188" s="347"/>
      <c r="BB188" s="348"/>
      <c r="BC188" s="348"/>
      <c r="BD188" s="348"/>
      <c r="BE188" s="348"/>
      <c r="BF188" s="349"/>
    </row>
    <row r="189" spans="1:58" x14ac:dyDescent="0.15">
      <c r="A189" s="395"/>
      <c r="B189" s="376"/>
      <c r="C189" s="377"/>
      <c r="D189" s="337"/>
      <c r="E189" s="338"/>
      <c r="F189" s="337"/>
      <c r="G189" s="340"/>
      <c r="H189" s="340"/>
      <c r="I189" s="340"/>
      <c r="J189" s="338"/>
      <c r="K189" s="344"/>
      <c r="L189" s="345"/>
      <c r="M189" s="345"/>
      <c r="N189" s="346"/>
      <c r="O189" s="364" t="s">
        <v>378</v>
      </c>
      <c r="P189" s="365"/>
      <c r="Q189" s="366"/>
      <c r="R189" s="209"/>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372"/>
      <c r="AX189" s="373"/>
      <c r="AY189" s="357"/>
      <c r="AZ189" s="358"/>
      <c r="BA189" s="350"/>
      <c r="BB189" s="351"/>
      <c r="BC189" s="351"/>
      <c r="BD189" s="351"/>
      <c r="BE189" s="351"/>
      <c r="BF189" s="352"/>
    </row>
    <row r="190" spans="1:58" x14ac:dyDescent="0.15">
      <c r="A190" s="394">
        <v>85</v>
      </c>
      <c r="B190" s="374"/>
      <c r="C190" s="375"/>
      <c r="D190" s="335"/>
      <c r="E190" s="336"/>
      <c r="F190" s="335"/>
      <c r="G190" s="339"/>
      <c r="H190" s="339"/>
      <c r="I190" s="339"/>
      <c r="J190" s="336"/>
      <c r="K190" s="341"/>
      <c r="L190" s="342"/>
      <c r="M190" s="342"/>
      <c r="N190" s="343"/>
      <c r="O190" s="367" t="s">
        <v>377</v>
      </c>
      <c r="P190" s="368"/>
      <c r="Q190" s="369"/>
      <c r="R190" s="206"/>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370">
        <f t="shared" ref="AW190" si="81">SUM(R190:AS190)</f>
        <v>0</v>
      </c>
      <c r="AX190" s="371"/>
      <c r="AY190" s="357" t="str">
        <f>IF($BF$3="計画",AW190/4,IF($BF$3="実績",AW190/($BD$7/7),""))</f>
        <v/>
      </c>
      <c r="AZ190" s="358"/>
      <c r="BA190" s="347"/>
      <c r="BB190" s="348"/>
      <c r="BC190" s="348"/>
      <c r="BD190" s="348"/>
      <c r="BE190" s="348"/>
      <c r="BF190" s="349"/>
    </row>
    <row r="191" spans="1:58" x14ac:dyDescent="0.15">
      <c r="A191" s="395"/>
      <c r="B191" s="376"/>
      <c r="C191" s="377"/>
      <c r="D191" s="337"/>
      <c r="E191" s="338"/>
      <c r="F191" s="337"/>
      <c r="G191" s="340"/>
      <c r="H191" s="340"/>
      <c r="I191" s="340"/>
      <c r="J191" s="338"/>
      <c r="K191" s="344"/>
      <c r="L191" s="345"/>
      <c r="M191" s="345"/>
      <c r="N191" s="346"/>
      <c r="O191" s="364" t="s">
        <v>378</v>
      </c>
      <c r="P191" s="365"/>
      <c r="Q191" s="366"/>
      <c r="R191" s="209"/>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372"/>
      <c r="AX191" s="373"/>
      <c r="AY191" s="357"/>
      <c r="AZ191" s="358"/>
      <c r="BA191" s="350"/>
      <c r="BB191" s="351"/>
      <c r="BC191" s="351"/>
      <c r="BD191" s="351"/>
      <c r="BE191" s="351"/>
      <c r="BF191" s="352"/>
    </row>
    <row r="192" spans="1:58" x14ac:dyDescent="0.15">
      <c r="A192" s="394">
        <v>86</v>
      </c>
      <c r="B192" s="374"/>
      <c r="C192" s="375"/>
      <c r="D192" s="335"/>
      <c r="E192" s="336"/>
      <c r="F192" s="335"/>
      <c r="G192" s="339"/>
      <c r="H192" s="339"/>
      <c r="I192" s="339"/>
      <c r="J192" s="336"/>
      <c r="K192" s="341"/>
      <c r="L192" s="342"/>
      <c r="M192" s="342"/>
      <c r="N192" s="343"/>
      <c r="O192" s="367" t="s">
        <v>377</v>
      </c>
      <c r="P192" s="368"/>
      <c r="Q192" s="369"/>
      <c r="R192" s="206"/>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370">
        <f t="shared" ref="AW192" si="82">SUM(R192:AS192)</f>
        <v>0</v>
      </c>
      <c r="AX192" s="371"/>
      <c r="AY192" s="357" t="str">
        <f>IF($BF$3="計画",AW192/4,IF($BF$3="実績",AW192/($BD$7/7),""))</f>
        <v/>
      </c>
      <c r="AZ192" s="358"/>
      <c r="BA192" s="347"/>
      <c r="BB192" s="348"/>
      <c r="BC192" s="348"/>
      <c r="BD192" s="348"/>
      <c r="BE192" s="348"/>
      <c r="BF192" s="349"/>
    </row>
    <row r="193" spans="1:58" x14ac:dyDescent="0.15">
      <c r="A193" s="395"/>
      <c r="B193" s="376"/>
      <c r="C193" s="377"/>
      <c r="D193" s="337"/>
      <c r="E193" s="338"/>
      <c r="F193" s="337"/>
      <c r="G193" s="340"/>
      <c r="H193" s="340"/>
      <c r="I193" s="340"/>
      <c r="J193" s="338"/>
      <c r="K193" s="344"/>
      <c r="L193" s="345"/>
      <c r="M193" s="345"/>
      <c r="N193" s="346"/>
      <c r="O193" s="364" t="s">
        <v>378</v>
      </c>
      <c r="P193" s="365"/>
      <c r="Q193" s="366"/>
      <c r="R193" s="209"/>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372"/>
      <c r="AX193" s="373"/>
      <c r="AY193" s="357"/>
      <c r="AZ193" s="358"/>
      <c r="BA193" s="350"/>
      <c r="BB193" s="351"/>
      <c r="BC193" s="351"/>
      <c r="BD193" s="351"/>
      <c r="BE193" s="351"/>
      <c r="BF193" s="352"/>
    </row>
    <row r="194" spans="1:58" x14ac:dyDescent="0.15">
      <c r="A194" s="394">
        <v>87</v>
      </c>
      <c r="B194" s="374"/>
      <c r="C194" s="375"/>
      <c r="D194" s="335"/>
      <c r="E194" s="336"/>
      <c r="F194" s="335"/>
      <c r="G194" s="339"/>
      <c r="H194" s="339"/>
      <c r="I194" s="339"/>
      <c r="J194" s="336"/>
      <c r="K194" s="341"/>
      <c r="L194" s="342"/>
      <c r="M194" s="342"/>
      <c r="N194" s="343"/>
      <c r="O194" s="367" t="s">
        <v>377</v>
      </c>
      <c r="P194" s="368"/>
      <c r="Q194" s="369"/>
      <c r="R194" s="206"/>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370">
        <f t="shared" ref="AW194" si="83">SUM(R194:AS194)</f>
        <v>0</v>
      </c>
      <c r="AX194" s="371"/>
      <c r="AY194" s="357" t="str">
        <f>IF($BF$3="計画",AW194/4,IF($BF$3="実績",AW194/($BD$7/7),""))</f>
        <v/>
      </c>
      <c r="AZ194" s="358"/>
      <c r="BA194" s="347"/>
      <c r="BB194" s="348"/>
      <c r="BC194" s="348"/>
      <c r="BD194" s="348"/>
      <c r="BE194" s="348"/>
      <c r="BF194" s="349"/>
    </row>
    <row r="195" spans="1:58" x14ac:dyDescent="0.15">
      <c r="A195" s="395"/>
      <c r="B195" s="376"/>
      <c r="C195" s="377"/>
      <c r="D195" s="337"/>
      <c r="E195" s="338"/>
      <c r="F195" s="337"/>
      <c r="G195" s="340"/>
      <c r="H195" s="340"/>
      <c r="I195" s="340"/>
      <c r="J195" s="338"/>
      <c r="K195" s="344"/>
      <c r="L195" s="345"/>
      <c r="M195" s="345"/>
      <c r="N195" s="346"/>
      <c r="O195" s="364" t="s">
        <v>378</v>
      </c>
      <c r="P195" s="365"/>
      <c r="Q195" s="366"/>
      <c r="R195" s="209"/>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372"/>
      <c r="AX195" s="373"/>
      <c r="AY195" s="357"/>
      <c r="AZ195" s="358"/>
      <c r="BA195" s="350"/>
      <c r="BB195" s="351"/>
      <c r="BC195" s="351"/>
      <c r="BD195" s="351"/>
      <c r="BE195" s="351"/>
      <c r="BF195" s="352"/>
    </row>
    <row r="196" spans="1:58" x14ac:dyDescent="0.15">
      <c r="A196" s="394">
        <v>88</v>
      </c>
      <c r="B196" s="374"/>
      <c r="C196" s="375"/>
      <c r="D196" s="335"/>
      <c r="E196" s="336"/>
      <c r="F196" s="335"/>
      <c r="G196" s="339"/>
      <c r="H196" s="339"/>
      <c r="I196" s="339"/>
      <c r="J196" s="336"/>
      <c r="K196" s="341"/>
      <c r="L196" s="342"/>
      <c r="M196" s="342"/>
      <c r="N196" s="343"/>
      <c r="O196" s="367" t="s">
        <v>377</v>
      </c>
      <c r="P196" s="368"/>
      <c r="Q196" s="369"/>
      <c r="R196" s="206"/>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370">
        <f t="shared" ref="AW196" si="84">SUM(R196:AS196)</f>
        <v>0</v>
      </c>
      <c r="AX196" s="371"/>
      <c r="AY196" s="357" t="str">
        <f>IF($BF$3="計画",AW196/4,IF($BF$3="実績",AW196/($BD$7/7),""))</f>
        <v/>
      </c>
      <c r="AZ196" s="358"/>
      <c r="BA196" s="347"/>
      <c r="BB196" s="348"/>
      <c r="BC196" s="348"/>
      <c r="BD196" s="348"/>
      <c r="BE196" s="348"/>
      <c r="BF196" s="349"/>
    </row>
    <row r="197" spans="1:58" x14ac:dyDescent="0.15">
      <c r="A197" s="395"/>
      <c r="B197" s="376"/>
      <c r="C197" s="377"/>
      <c r="D197" s="337"/>
      <c r="E197" s="338"/>
      <c r="F197" s="337"/>
      <c r="G197" s="340"/>
      <c r="H197" s="340"/>
      <c r="I197" s="340"/>
      <c r="J197" s="338"/>
      <c r="K197" s="344"/>
      <c r="L197" s="345"/>
      <c r="M197" s="345"/>
      <c r="N197" s="346"/>
      <c r="O197" s="364" t="s">
        <v>378</v>
      </c>
      <c r="P197" s="365"/>
      <c r="Q197" s="366"/>
      <c r="R197" s="209"/>
      <c r="S197" s="208"/>
      <c r="T197" s="208"/>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372"/>
      <c r="AX197" s="373"/>
      <c r="AY197" s="357"/>
      <c r="AZ197" s="358"/>
      <c r="BA197" s="350"/>
      <c r="BB197" s="351"/>
      <c r="BC197" s="351"/>
      <c r="BD197" s="351"/>
      <c r="BE197" s="351"/>
      <c r="BF197" s="352"/>
    </row>
    <row r="198" spans="1:58" x14ac:dyDescent="0.15">
      <c r="A198" s="394">
        <v>89</v>
      </c>
      <c r="B198" s="374"/>
      <c r="C198" s="375"/>
      <c r="D198" s="335"/>
      <c r="E198" s="336"/>
      <c r="F198" s="335"/>
      <c r="G198" s="339"/>
      <c r="H198" s="339"/>
      <c r="I198" s="339"/>
      <c r="J198" s="336"/>
      <c r="K198" s="341"/>
      <c r="L198" s="342"/>
      <c r="M198" s="342"/>
      <c r="N198" s="343"/>
      <c r="O198" s="367" t="s">
        <v>377</v>
      </c>
      <c r="P198" s="368"/>
      <c r="Q198" s="369"/>
      <c r="R198" s="206"/>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370">
        <f t="shared" ref="AW198" si="85">SUM(R198:AS198)</f>
        <v>0</v>
      </c>
      <c r="AX198" s="371"/>
      <c r="AY198" s="357" t="str">
        <f>IF($BF$3="計画",AW198/4,IF($BF$3="実績",AW198/($BD$7/7),""))</f>
        <v/>
      </c>
      <c r="AZ198" s="358"/>
      <c r="BA198" s="347"/>
      <c r="BB198" s="348"/>
      <c r="BC198" s="348"/>
      <c r="BD198" s="348"/>
      <c r="BE198" s="348"/>
      <c r="BF198" s="349"/>
    </row>
    <row r="199" spans="1:58" x14ac:dyDescent="0.15">
      <c r="A199" s="395"/>
      <c r="B199" s="376"/>
      <c r="C199" s="377"/>
      <c r="D199" s="337"/>
      <c r="E199" s="338"/>
      <c r="F199" s="337"/>
      <c r="G199" s="340"/>
      <c r="H199" s="340"/>
      <c r="I199" s="340"/>
      <c r="J199" s="338"/>
      <c r="K199" s="344"/>
      <c r="L199" s="345"/>
      <c r="M199" s="345"/>
      <c r="N199" s="346"/>
      <c r="O199" s="364" t="s">
        <v>378</v>
      </c>
      <c r="P199" s="365"/>
      <c r="Q199" s="366"/>
      <c r="R199" s="209"/>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372"/>
      <c r="AX199" s="373"/>
      <c r="AY199" s="357"/>
      <c r="AZ199" s="358"/>
      <c r="BA199" s="350"/>
      <c r="BB199" s="351"/>
      <c r="BC199" s="351"/>
      <c r="BD199" s="351"/>
      <c r="BE199" s="351"/>
      <c r="BF199" s="352"/>
    </row>
    <row r="200" spans="1:58" x14ac:dyDescent="0.15">
      <c r="A200" s="394">
        <v>90</v>
      </c>
      <c r="B200" s="374"/>
      <c r="C200" s="375"/>
      <c r="D200" s="335"/>
      <c r="E200" s="336"/>
      <c r="F200" s="335"/>
      <c r="G200" s="339"/>
      <c r="H200" s="339"/>
      <c r="I200" s="339"/>
      <c r="J200" s="336"/>
      <c r="K200" s="341"/>
      <c r="L200" s="342"/>
      <c r="M200" s="342"/>
      <c r="N200" s="343"/>
      <c r="O200" s="367" t="s">
        <v>377</v>
      </c>
      <c r="P200" s="368"/>
      <c r="Q200" s="369"/>
      <c r="R200" s="206"/>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370">
        <f t="shared" ref="AW200" si="86">SUM(R200:AS200)</f>
        <v>0</v>
      </c>
      <c r="AX200" s="371"/>
      <c r="AY200" s="357" t="str">
        <f>IF($BF$3="計画",AW200/4,IF($BF$3="実績",AW200/($BD$7/7),""))</f>
        <v/>
      </c>
      <c r="AZ200" s="358"/>
      <c r="BA200" s="347"/>
      <c r="BB200" s="348"/>
      <c r="BC200" s="348"/>
      <c r="BD200" s="348"/>
      <c r="BE200" s="348"/>
      <c r="BF200" s="349"/>
    </row>
    <row r="201" spans="1:58" x14ac:dyDescent="0.15">
      <c r="A201" s="395"/>
      <c r="B201" s="376"/>
      <c r="C201" s="377"/>
      <c r="D201" s="337"/>
      <c r="E201" s="338"/>
      <c r="F201" s="337"/>
      <c r="G201" s="340"/>
      <c r="H201" s="340"/>
      <c r="I201" s="340"/>
      <c r="J201" s="338"/>
      <c r="K201" s="344"/>
      <c r="L201" s="345"/>
      <c r="M201" s="345"/>
      <c r="N201" s="346"/>
      <c r="O201" s="364" t="s">
        <v>378</v>
      </c>
      <c r="P201" s="365"/>
      <c r="Q201" s="366"/>
      <c r="R201" s="209"/>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372"/>
      <c r="AX201" s="373"/>
      <c r="AY201" s="357"/>
      <c r="AZ201" s="358"/>
      <c r="BA201" s="350"/>
      <c r="BB201" s="351"/>
      <c r="BC201" s="351"/>
      <c r="BD201" s="351"/>
      <c r="BE201" s="351"/>
      <c r="BF201" s="352"/>
    </row>
    <row r="202" spans="1:58" x14ac:dyDescent="0.15">
      <c r="A202" s="394">
        <v>91</v>
      </c>
      <c r="B202" s="374"/>
      <c r="C202" s="375"/>
      <c r="D202" s="335"/>
      <c r="E202" s="336"/>
      <c r="F202" s="335"/>
      <c r="G202" s="339"/>
      <c r="H202" s="339"/>
      <c r="I202" s="339"/>
      <c r="J202" s="336"/>
      <c r="K202" s="341"/>
      <c r="L202" s="342"/>
      <c r="M202" s="342"/>
      <c r="N202" s="343"/>
      <c r="O202" s="367" t="s">
        <v>377</v>
      </c>
      <c r="P202" s="368"/>
      <c r="Q202" s="369"/>
      <c r="R202" s="206"/>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370">
        <f t="shared" ref="AW202" si="87">SUM(R202:AS202)</f>
        <v>0</v>
      </c>
      <c r="AX202" s="371"/>
      <c r="AY202" s="357" t="str">
        <f>IF($BF$3="計画",AW202/4,IF($BF$3="実績",AW202/($BD$7/7),""))</f>
        <v/>
      </c>
      <c r="AZ202" s="358"/>
      <c r="BA202" s="347"/>
      <c r="BB202" s="348"/>
      <c r="BC202" s="348"/>
      <c r="BD202" s="348"/>
      <c r="BE202" s="348"/>
      <c r="BF202" s="349"/>
    </row>
    <row r="203" spans="1:58" x14ac:dyDescent="0.15">
      <c r="A203" s="395"/>
      <c r="B203" s="376"/>
      <c r="C203" s="377"/>
      <c r="D203" s="337"/>
      <c r="E203" s="338"/>
      <c r="F203" s="337"/>
      <c r="G203" s="340"/>
      <c r="H203" s="340"/>
      <c r="I203" s="340"/>
      <c r="J203" s="338"/>
      <c r="K203" s="344"/>
      <c r="L203" s="345"/>
      <c r="M203" s="345"/>
      <c r="N203" s="346"/>
      <c r="O203" s="364" t="s">
        <v>378</v>
      </c>
      <c r="P203" s="365"/>
      <c r="Q203" s="366"/>
      <c r="R203" s="209"/>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372"/>
      <c r="AX203" s="373"/>
      <c r="AY203" s="357"/>
      <c r="AZ203" s="358"/>
      <c r="BA203" s="350"/>
      <c r="BB203" s="351"/>
      <c r="BC203" s="351"/>
      <c r="BD203" s="351"/>
      <c r="BE203" s="351"/>
      <c r="BF203" s="352"/>
    </row>
    <row r="204" spans="1:58" x14ac:dyDescent="0.15">
      <c r="A204" s="394">
        <v>92</v>
      </c>
      <c r="B204" s="374"/>
      <c r="C204" s="375"/>
      <c r="D204" s="335"/>
      <c r="E204" s="336"/>
      <c r="F204" s="335"/>
      <c r="G204" s="339"/>
      <c r="H204" s="339"/>
      <c r="I204" s="339"/>
      <c r="J204" s="336"/>
      <c r="K204" s="341"/>
      <c r="L204" s="342"/>
      <c r="M204" s="342"/>
      <c r="N204" s="343"/>
      <c r="O204" s="367" t="s">
        <v>377</v>
      </c>
      <c r="P204" s="368"/>
      <c r="Q204" s="369"/>
      <c r="R204" s="206"/>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370">
        <f t="shared" ref="AW204" si="88">SUM(R204:AS204)</f>
        <v>0</v>
      </c>
      <c r="AX204" s="371"/>
      <c r="AY204" s="357" t="str">
        <f>IF($BF$3="計画",AW204/4,IF($BF$3="実績",AW204/($BD$7/7),""))</f>
        <v/>
      </c>
      <c r="AZ204" s="358"/>
      <c r="BA204" s="347"/>
      <c r="BB204" s="348"/>
      <c r="BC204" s="348"/>
      <c r="BD204" s="348"/>
      <c r="BE204" s="348"/>
      <c r="BF204" s="349"/>
    </row>
    <row r="205" spans="1:58" x14ac:dyDescent="0.15">
      <c r="A205" s="395"/>
      <c r="B205" s="376"/>
      <c r="C205" s="377"/>
      <c r="D205" s="337"/>
      <c r="E205" s="338"/>
      <c r="F205" s="337"/>
      <c r="G205" s="340"/>
      <c r="H205" s="340"/>
      <c r="I205" s="340"/>
      <c r="J205" s="338"/>
      <c r="K205" s="344"/>
      <c r="L205" s="345"/>
      <c r="M205" s="345"/>
      <c r="N205" s="346"/>
      <c r="O205" s="364" t="s">
        <v>378</v>
      </c>
      <c r="P205" s="365"/>
      <c r="Q205" s="366"/>
      <c r="R205" s="209"/>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372"/>
      <c r="AX205" s="373"/>
      <c r="AY205" s="357"/>
      <c r="AZ205" s="358"/>
      <c r="BA205" s="350"/>
      <c r="BB205" s="351"/>
      <c r="BC205" s="351"/>
      <c r="BD205" s="351"/>
      <c r="BE205" s="351"/>
      <c r="BF205" s="352"/>
    </row>
    <row r="206" spans="1:58" x14ac:dyDescent="0.15">
      <c r="A206" s="394">
        <v>93</v>
      </c>
      <c r="B206" s="374"/>
      <c r="C206" s="375"/>
      <c r="D206" s="335"/>
      <c r="E206" s="336"/>
      <c r="F206" s="335"/>
      <c r="G206" s="339"/>
      <c r="H206" s="339"/>
      <c r="I206" s="339"/>
      <c r="J206" s="336"/>
      <c r="K206" s="341"/>
      <c r="L206" s="342"/>
      <c r="M206" s="342"/>
      <c r="N206" s="343"/>
      <c r="O206" s="367" t="s">
        <v>377</v>
      </c>
      <c r="P206" s="368"/>
      <c r="Q206" s="369"/>
      <c r="R206" s="206"/>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370">
        <f t="shared" ref="AW206" si="89">SUM(R206:AS206)</f>
        <v>0</v>
      </c>
      <c r="AX206" s="371"/>
      <c r="AY206" s="357" t="str">
        <f>IF($BF$3="計画",AW206/4,IF($BF$3="実績",AW206/($BD$7/7),""))</f>
        <v/>
      </c>
      <c r="AZ206" s="358"/>
      <c r="BA206" s="347"/>
      <c r="BB206" s="348"/>
      <c r="BC206" s="348"/>
      <c r="BD206" s="348"/>
      <c r="BE206" s="348"/>
      <c r="BF206" s="349"/>
    </row>
    <row r="207" spans="1:58" x14ac:dyDescent="0.15">
      <c r="A207" s="395"/>
      <c r="B207" s="376"/>
      <c r="C207" s="377"/>
      <c r="D207" s="337"/>
      <c r="E207" s="338"/>
      <c r="F207" s="337"/>
      <c r="G207" s="340"/>
      <c r="H207" s="340"/>
      <c r="I207" s="340"/>
      <c r="J207" s="338"/>
      <c r="K207" s="344"/>
      <c r="L207" s="345"/>
      <c r="M207" s="345"/>
      <c r="N207" s="346"/>
      <c r="O207" s="364" t="s">
        <v>378</v>
      </c>
      <c r="P207" s="365"/>
      <c r="Q207" s="366"/>
      <c r="R207" s="209"/>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372"/>
      <c r="AX207" s="373"/>
      <c r="AY207" s="357"/>
      <c r="AZ207" s="358"/>
      <c r="BA207" s="350"/>
      <c r="BB207" s="351"/>
      <c r="BC207" s="351"/>
      <c r="BD207" s="351"/>
      <c r="BE207" s="351"/>
      <c r="BF207" s="352"/>
    </row>
    <row r="208" spans="1:58" x14ac:dyDescent="0.15">
      <c r="A208" s="394">
        <v>94</v>
      </c>
      <c r="B208" s="374"/>
      <c r="C208" s="375"/>
      <c r="D208" s="335"/>
      <c r="E208" s="336"/>
      <c r="F208" s="335"/>
      <c r="G208" s="339"/>
      <c r="H208" s="339"/>
      <c r="I208" s="339"/>
      <c r="J208" s="336"/>
      <c r="K208" s="341"/>
      <c r="L208" s="342"/>
      <c r="M208" s="342"/>
      <c r="N208" s="343"/>
      <c r="O208" s="367" t="s">
        <v>377</v>
      </c>
      <c r="P208" s="368"/>
      <c r="Q208" s="369"/>
      <c r="R208" s="206"/>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370">
        <f t="shared" ref="AW208" si="90">SUM(R208:AS208)</f>
        <v>0</v>
      </c>
      <c r="AX208" s="371"/>
      <c r="AY208" s="357" t="str">
        <f>IF($BF$3="計画",AW208/4,IF($BF$3="実績",AW208/($BD$7/7),""))</f>
        <v/>
      </c>
      <c r="AZ208" s="358"/>
      <c r="BA208" s="347"/>
      <c r="BB208" s="348"/>
      <c r="BC208" s="348"/>
      <c r="BD208" s="348"/>
      <c r="BE208" s="348"/>
      <c r="BF208" s="349"/>
    </row>
    <row r="209" spans="1:58" x14ac:dyDescent="0.15">
      <c r="A209" s="395"/>
      <c r="B209" s="376"/>
      <c r="C209" s="377"/>
      <c r="D209" s="337"/>
      <c r="E209" s="338"/>
      <c r="F209" s="337"/>
      <c r="G209" s="340"/>
      <c r="H209" s="340"/>
      <c r="I209" s="340"/>
      <c r="J209" s="338"/>
      <c r="K209" s="344"/>
      <c r="L209" s="345"/>
      <c r="M209" s="345"/>
      <c r="N209" s="346"/>
      <c r="O209" s="364" t="s">
        <v>378</v>
      </c>
      <c r="P209" s="365"/>
      <c r="Q209" s="366"/>
      <c r="R209" s="209"/>
      <c r="S209" s="208"/>
      <c r="T209" s="208"/>
      <c r="U209" s="208"/>
      <c r="V209" s="208"/>
      <c r="W209" s="208"/>
      <c r="X209" s="208"/>
      <c r="Y209" s="208"/>
      <c r="Z209" s="208"/>
      <c r="AA209" s="208"/>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372"/>
      <c r="AX209" s="373"/>
      <c r="AY209" s="357"/>
      <c r="AZ209" s="358"/>
      <c r="BA209" s="350"/>
      <c r="BB209" s="351"/>
      <c r="BC209" s="351"/>
      <c r="BD209" s="351"/>
      <c r="BE209" s="351"/>
      <c r="BF209" s="352"/>
    </row>
    <row r="210" spans="1:58" x14ac:dyDescent="0.15">
      <c r="A210" s="394">
        <v>95</v>
      </c>
      <c r="B210" s="374"/>
      <c r="C210" s="375"/>
      <c r="D210" s="335"/>
      <c r="E210" s="336"/>
      <c r="F210" s="335"/>
      <c r="G210" s="339"/>
      <c r="H210" s="339"/>
      <c r="I210" s="339"/>
      <c r="J210" s="336"/>
      <c r="K210" s="341"/>
      <c r="L210" s="342"/>
      <c r="M210" s="342"/>
      <c r="N210" s="343"/>
      <c r="O210" s="367" t="s">
        <v>377</v>
      </c>
      <c r="P210" s="368"/>
      <c r="Q210" s="369"/>
      <c r="R210" s="206"/>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370">
        <f t="shared" ref="AW210" si="91">SUM(R210:AS210)</f>
        <v>0</v>
      </c>
      <c r="AX210" s="371"/>
      <c r="AY210" s="357" t="str">
        <f>IF($BF$3="計画",AW210/4,IF($BF$3="実績",AW210/($BD$7/7),""))</f>
        <v/>
      </c>
      <c r="AZ210" s="358"/>
      <c r="BA210" s="347"/>
      <c r="BB210" s="348"/>
      <c r="BC210" s="348"/>
      <c r="BD210" s="348"/>
      <c r="BE210" s="348"/>
      <c r="BF210" s="349"/>
    </row>
    <row r="211" spans="1:58" x14ac:dyDescent="0.15">
      <c r="A211" s="395"/>
      <c r="B211" s="376"/>
      <c r="C211" s="377"/>
      <c r="D211" s="337"/>
      <c r="E211" s="338"/>
      <c r="F211" s="337"/>
      <c r="G211" s="340"/>
      <c r="H211" s="340"/>
      <c r="I211" s="340"/>
      <c r="J211" s="338"/>
      <c r="K211" s="344"/>
      <c r="L211" s="345"/>
      <c r="M211" s="345"/>
      <c r="N211" s="346"/>
      <c r="O211" s="364" t="s">
        <v>378</v>
      </c>
      <c r="P211" s="365"/>
      <c r="Q211" s="366"/>
      <c r="R211" s="209"/>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372"/>
      <c r="AX211" s="373"/>
      <c r="AY211" s="357"/>
      <c r="AZ211" s="358"/>
      <c r="BA211" s="350"/>
      <c r="BB211" s="351"/>
      <c r="BC211" s="351"/>
      <c r="BD211" s="351"/>
      <c r="BE211" s="351"/>
      <c r="BF211" s="352"/>
    </row>
    <row r="212" spans="1:58" x14ac:dyDescent="0.15">
      <c r="A212" s="394">
        <v>96</v>
      </c>
      <c r="B212" s="374"/>
      <c r="C212" s="375"/>
      <c r="D212" s="335"/>
      <c r="E212" s="336"/>
      <c r="F212" s="335"/>
      <c r="G212" s="339"/>
      <c r="H212" s="339"/>
      <c r="I212" s="339"/>
      <c r="J212" s="336"/>
      <c r="K212" s="341"/>
      <c r="L212" s="342"/>
      <c r="M212" s="342"/>
      <c r="N212" s="343"/>
      <c r="O212" s="367" t="s">
        <v>377</v>
      </c>
      <c r="P212" s="368"/>
      <c r="Q212" s="369"/>
      <c r="R212" s="206"/>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370">
        <f t="shared" ref="AW212" si="92">SUM(R212:AS212)</f>
        <v>0</v>
      </c>
      <c r="AX212" s="371"/>
      <c r="AY212" s="357" t="str">
        <f>IF($BF$3="計画",AW212/4,IF($BF$3="実績",AW212/($BD$7/7),""))</f>
        <v/>
      </c>
      <c r="AZ212" s="358"/>
      <c r="BA212" s="347"/>
      <c r="BB212" s="348"/>
      <c r="BC212" s="348"/>
      <c r="BD212" s="348"/>
      <c r="BE212" s="348"/>
      <c r="BF212" s="349"/>
    </row>
    <row r="213" spans="1:58" x14ac:dyDescent="0.15">
      <c r="A213" s="395"/>
      <c r="B213" s="376"/>
      <c r="C213" s="377"/>
      <c r="D213" s="337"/>
      <c r="E213" s="338"/>
      <c r="F213" s="337"/>
      <c r="G213" s="340"/>
      <c r="H213" s="340"/>
      <c r="I213" s="340"/>
      <c r="J213" s="338"/>
      <c r="K213" s="344"/>
      <c r="L213" s="345"/>
      <c r="M213" s="345"/>
      <c r="N213" s="346"/>
      <c r="O213" s="364" t="s">
        <v>378</v>
      </c>
      <c r="P213" s="365"/>
      <c r="Q213" s="366"/>
      <c r="R213" s="209"/>
      <c r="S213" s="208"/>
      <c r="T213" s="208"/>
      <c r="U213" s="208"/>
      <c r="V213" s="208"/>
      <c r="W213" s="208"/>
      <c r="X213" s="208"/>
      <c r="Y213" s="208"/>
      <c r="Z213" s="208"/>
      <c r="AA213" s="208"/>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372"/>
      <c r="AX213" s="373"/>
      <c r="AY213" s="357"/>
      <c r="AZ213" s="358"/>
      <c r="BA213" s="350"/>
      <c r="BB213" s="351"/>
      <c r="BC213" s="351"/>
      <c r="BD213" s="351"/>
      <c r="BE213" s="351"/>
      <c r="BF213" s="352"/>
    </row>
    <row r="214" spans="1:58" x14ac:dyDescent="0.15">
      <c r="A214" s="394">
        <v>97</v>
      </c>
      <c r="B214" s="374"/>
      <c r="C214" s="375"/>
      <c r="D214" s="335"/>
      <c r="E214" s="336"/>
      <c r="F214" s="335"/>
      <c r="G214" s="339"/>
      <c r="H214" s="339"/>
      <c r="I214" s="339"/>
      <c r="J214" s="336"/>
      <c r="K214" s="341"/>
      <c r="L214" s="342"/>
      <c r="M214" s="342"/>
      <c r="N214" s="343"/>
      <c r="O214" s="367" t="s">
        <v>377</v>
      </c>
      <c r="P214" s="368"/>
      <c r="Q214" s="369"/>
      <c r="R214" s="206"/>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370">
        <f t="shared" ref="AW214" si="93">SUM(R214:AS214)</f>
        <v>0</v>
      </c>
      <c r="AX214" s="371"/>
      <c r="AY214" s="357" t="str">
        <f>IF($BF$3="計画",AW214/4,IF($BF$3="実績",AW214/($BD$7/7),""))</f>
        <v/>
      </c>
      <c r="AZ214" s="358"/>
      <c r="BA214" s="347"/>
      <c r="BB214" s="348"/>
      <c r="BC214" s="348"/>
      <c r="BD214" s="348"/>
      <c r="BE214" s="348"/>
      <c r="BF214" s="349"/>
    </row>
    <row r="215" spans="1:58" x14ac:dyDescent="0.15">
      <c r="A215" s="395"/>
      <c r="B215" s="376"/>
      <c r="C215" s="377"/>
      <c r="D215" s="337"/>
      <c r="E215" s="338"/>
      <c r="F215" s="337"/>
      <c r="G215" s="340"/>
      <c r="H215" s="340"/>
      <c r="I215" s="340"/>
      <c r="J215" s="338"/>
      <c r="K215" s="344"/>
      <c r="L215" s="345"/>
      <c r="M215" s="345"/>
      <c r="N215" s="346"/>
      <c r="O215" s="364" t="s">
        <v>378</v>
      </c>
      <c r="P215" s="365"/>
      <c r="Q215" s="366"/>
      <c r="R215" s="209"/>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372"/>
      <c r="AX215" s="373"/>
      <c r="AY215" s="357"/>
      <c r="AZ215" s="358"/>
      <c r="BA215" s="350"/>
      <c r="BB215" s="351"/>
      <c r="BC215" s="351"/>
      <c r="BD215" s="351"/>
      <c r="BE215" s="351"/>
      <c r="BF215" s="352"/>
    </row>
    <row r="216" spans="1:58" x14ac:dyDescent="0.15">
      <c r="A216" s="394">
        <v>98</v>
      </c>
      <c r="B216" s="374"/>
      <c r="C216" s="375"/>
      <c r="D216" s="335"/>
      <c r="E216" s="336"/>
      <c r="F216" s="335"/>
      <c r="G216" s="339"/>
      <c r="H216" s="339"/>
      <c r="I216" s="339"/>
      <c r="J216" s="336"/>
      <c r="K216" s="341"/>
      <c r="L216" s="342"/>
      <c r="M216" s="342"/>
      <c r="N216" s="343"/>
      <c r="O216" s="367" t="s">
        <v>377</v>
      </c>
      <c r="P216" s="368"/>
      <c r="Q216" s="369"/>
      <c r="R216" s="206"/>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370">
        <f t="shared" ref="AW216" si="94">SUM(R216:AS216)</f>
        <v>0</v>
      </c>
      <c r="AX216" s="371"/>
      <c r="AY216" s="357" t="str">
        <f>IF($BF$3="計画",AW216/4,IF($BF$3="実績",AW216/($BD$7/7),""))</f>
        <v/>
      </c>
      <c r="AZ216" s="358"/>
      <c r="BA216" s="347"/>
      <c r="BB216" s="348"/>
      <c r="BC216" s="348"/>
      <c r="BD216" s="348"/>
      <c r="BE216" s="348"/>
      <c r="BF216" s="349"/>
    </row>
    <row r="217" spans="1:58" x14ac:dyDescent="0.15">
      <c r="A217" s="395"/>
      <c r="B217" s="376"/>
      <c r="C217" s="377"/>
      <c r="D217" s="337"/>
      <c r="E217" s="338"/>
      <c r="F217" s="337"/>
      <c r="G217" s="340"/>
      <c r="H217" s="340"/>
      <c r="I217" s="340"/>
      <c r="J217" s="338"/>
      <c r="K217" s="344"/>
      <c r="L217" s="345"/>
      <c r="M217" s="345"/>
      <c r="N217" s="346"/>
      <c r="O217" s="364" t="s">
        <v>378</v>
      </c>
      <c r="P217" s="365"/>
      <c r="Q217" s="366"/>
      <c r="R217" s="209"/>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372"/>
      <c r="AX217" s="373"/>
      <c r="AY217" s="357"/>
      <c r="AZ217" s="358"/>
      <c r="BA217" s="350"/>
      <c r="BB217" s="351"/>
      <c r="BC217" s="351"/>
      <c r="BD217" s="351"/>
      <c r="BE217" s="351"/>
      <c r="BF217" s="352"/>
    </row>
    <row r="218" spans="1:58" x14ac:dyDescent="0.15">
      <c r="A218" s="394">
        <v>99</v>
      </c>
      <c r="B218" s="374"/>
      <c r="C218" s="375"/>
      <c r="D218" s="335"/>
      <c r="E218" s="336"/>
      <c r="F218" s="335"/>
      <c r="G218" s="339"/>
      <c r="H218" s="339"/>
      <c r="I218" s="339"/>
      <c r="J218" s="336"/>
      <c r="K218" s="341"/>
      <c r="L218" s="342"/>
      <c r="M218" s="342"/>
      <c r="N218" s="343"/>
      <c r="O218" s="367" t="s">
        <v>377</v>
      </c>
      <c r="P218" s="368"/>
      <c r="Q218" s="369"/>
      <c r="R218" s="206"/>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370">
        <f t="shared" ref="AW218" si="95">SUM(R218:AS218)</f>
        <v>0</v>
      </c>
      <c r="AX218" s="371"/>
      <c r="AY218" s="357" t="str">
        <f>IF($BF$3="計画",AW218/4,IF($BF$3="実績",AW218/($BD$7/7),""))</f>
        <v/>
      </c>
      <c r="AZ218" s="358"/>
      <c r="BA218" s="347"/>
      <c r="BB218" s="348"/>
      <c r="BC218" s="348"/>
      <c r="BD218" s="348"/>
      <c r="BE218" s="348"/>
      <c r="BF218" s="349"/>
    </row>
    <row r="219" spans="1:58" x14ac:dyDescent="0.15">
      <c r="A219" s="395"/>
      <c r="B219" s="376"/>
      <c r="C219" s="377"/>
      <c r="D219" s="337"/>
      <c r="E219" s="338"/>
      <c r="F219" s="337"/>
      <c r="G219" s="340"/>
      <c r="H219" s="340"/>
      <c r="I219" s="340"/>
      <c r="J219" s="338"/>
      <c r="K219" s="344"/>
      <c r="L219" s="345"/>
      <c r="M219" s="345"/>
      <c r="N219" s="346"/>
      <c r="O219" s="364" t="s">
        <v>378</v>
      </c>
      <c r="P219" s="365"/>
      <c r="Q219" s="366"/>
      <c r="R219" s="209"/>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372"/>
      <c r="AX219" s="373"/>
      <c r="AY219" s="357"/>
      <c r="AZ219" s="358"/>
      <c r="BA219" s="350"/>
      <c r="BB219" s="351"/>
      <c r="BC219" s="351"/>
      <c r="BD219" s="351"/>
      <c r="BE219" s="351"/>
      <c r="BF219" s="352"/>
    </row>
    <row r="220" spans="1:58" x14ac:dyDescent="0.15">
      <c r="A220" s="394">
        <v>100</v>
      </c>
      <c r="B220" s="374"/>
      <c r="C220" s="375"/>
      <c r="D220" s="335"/>
      <c r="E220" s="336"/>
      <c r="F220" s="335"/>
      <c r="G220" s="339"/>
      <c r="H220" s="339"/>
      <c r="I220" s="339"/>
      <c r="J220" s="336"/>
      <c r="K220" s="341"/>
      <c r="L220" s="342"/>
      <c r="M220" s="342"/>
      <c r="N220" s="343"/>
      <c r="O220" s="367" t="s">
        <v>377</v>
      </c>
      <c r="P220" s="368"/>
      <c r="Q220" s="369"/>
      <c r="R220" s="206"/>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370">
        <f t="shared" ref="AW220" si="96">SUM(R220:AS220)</f>
        <v>0</v>
      </c>
      <c r="AX220" s="371"/>
      <c r="AY220" s="357" t="str">
        <f>IF($BF$3="計画",AW220/4,IF($BF$3="実績",AW220/($BD$7/7),""))</f>
        <v/>
      </c>
      <c r="AZ220" s="358"/>
      <c r="BA220" s="347"/>
      <c r="BB220" s="348"/>
      <c r="BC220" s="348"/>
      <c r="BD220" s="348"/>
      <c r="BE220" s="348"/>
      <c r="BF220" s="349"/>
    </row>
    <row r="221" spans="1:58" x14ac:dyDescent="0.15">
      <c r="A221" s="395"/>
      <c r="B221" s="376"/>
      <c r="C221" s="377"/>
      <c r="D221" s="337"/>
      <c r="E221" s="338"/>
      <c r="F221" s="337"/>
      <c r="G221" s="340"/>
      <c r="H221" s="340"/>
      <c r="I221" s="340"/>
      <c r="J221" s="338"/>
      <c r="K221" s="344"/>
      <c r="L221" s="345"/>
      <c r="M221" s="345"/>
      <c r="N221" s="346"/>
      <c r="O221" s="364" t="s">
        <v>378</v>
      </c>
      <c r="P221" s="365"/>
      <c r="Q221" s="366"/>
      <c r="R221" s="209"/>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372"/>
      <c r="AX221" s="373"/>
      <c r="AY221" s="357"/>
      <c r="AZ221" s="358"/>
      <c r="BA221" s="350"/>
      <c r="BB221" s="351"/>
      <c r="BC221" s="351"/>
      <c r="BD221" s="351"/>
      <c r="BE221" s="351"/>
      <c r="BF221" s="352"/>
    </row>
    <row r="222" spans="1:58" x14ac:dyDescent="0.15">
      <c r="A222" s="394">
        <v>101</v>
      </c>
      <c r="B222" s="374"/>
      <c r="C222" s="375"/>
      <c r="D222" s="335"/>
      <c r="E222" s="336"/>
      <c r="F222" s="335"/>
      <c r="G222" s="339"/>
      <c r="H222" s="339"/>
      <c r="I222" s="339"/>
      <c r="J222" s="336"/>
      <c r="K222" s="341"/>
      <c r="L222" s="342"/>
      <c r="M222" s="342"/>
      <c r="N222" s="343"/>
      <c r="O222" s="367" t="s">
        <v>377</v>
      </c>
      <c r="P222" s="368"/>
      <c r="Q222" s="369"/>
      <c r="R222" s="206"/>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370">
        <f t="shared" ref="AW222" si="97">SUM(R222:AS222)</f>
        <v>0</v>
      </c>
      <c r="AX222" s="371"/>
      <c r="AY222" s="357" t="str">
        <f>IF($BF$3="計画",AW222/4,IF($BF$3="実績",AW222/($BD$7/7),""))</f>
        <v/>
      </c>
      <c r="AZ222" s="358"/>
      <c r="BA222" s="347"/>
      <c r="BB222" s="348"/>
      <c r="BC222" s="348"/>
      <c r="BD222" s="348"/>
      <c r="BE222" s="348"/>
      <c r="BF222" s="349"/>
    </row>
    <row r="223" spans="1:58" x14ac:dyDescent="0.15">
      <c r="A223" s="395"/>
      <c r="B223" s="376"/>
      <c r="C223" s="377"/>
      <c r="D223" s="337"/>
      <c r="E223" s="338"/>
      <c r="F223" s="337"/>
      <c r="G223" s="340"/>
      <c r="H223" s="340"/>
      <c r="I223" s="340"/>
      <c r="J223" s="338"/>
      <c r="K223" s="344"/>
      <c r="L223" s="345"/>
      <c r="M223" s="345"/>
      <c r="N223" s="346"/>
      <c r="O223" s="364" t="s">
        <v>378</v>
      </c>
      <c r="P223" s="365"/>
      <c r="Q223" s="366"/>
      <c r="R223" s="209"/>
      <c r="S223" s="208"/>
      <c r="T223" s="208"/>
      <c r="U223" s="208"/>
      <c r="V223" s="208"/>
      <c r="W223" s="208"/>
      <c r="X223" s="208"/>
      <c r="Y223" s="208"/>
      <c r="Z223" s="208"/>
      <c r="AA223" s="208"/>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372"/>
      <c r="AX223" s="373"/>
      <c r="AY223" s="357"/>
      <c r="AZ223" s="358"/>
      <c r="BA223" s="350"/>
      <c r="BB223" s="351"/>
      <c r="BC223" s="351"/>
      <c r="BD223" s="351"/>
      <c r="BE223" s="351"/>
      <c r="BF223" s="352"/>
    </row>
    <row r="224" spans="1:58" x14ac:dyDescent="0.15">
      <c r="A224" s="394">
        <v>102</v>
      </c>
      <c r="B224" s="374"/>
      <c r="C224" s="375"/>
      <c r="D224" s="335"/>
      <c r="E224" s="336"/>
      <c r="F224" s="335"/>
      <c r="G224" s="339"/>
      <c r="H224" s="339"/>
      <c r="I224" s="339"/>
      <c r="J224" s="336"/>
      <c r="K224" s="341"/>
      <c r="L224" s="342"/>
      <c r="M224" s="342"/>
      <c r="N224" s="343"/>
      <c r="O224" s="367" t="s">
        <v>377</v>
      </c>
      <c r="P224" s="368"/>
      <c r="Q224" s="369"/>
      <c r="R224" s="206"/>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370">
        <f t="shared" ref="AW224" si="98">SUM(R224:AS224)</f>
        <v>0</v>
      </c>
      <c r="AX224" s="371"/>
      <c r="AY224" s="357" t="str">
        <f>IF($BF$3="計画",AW224/4,IF($BF$3="実績",AW224/($BD$7/7),""))</f>
        <v/>
      </c>
      <c r="AZ224" s="358"/>
      <c r="BA224" s="347"/>
      <c r="BB224" s="348"/>
      <c r="BC224" s="348"/>
      <c r="BD224" s="348"/>
      <c r="BE224" s="348"/>
      <c r="BF224" s="349"/>
    </row>
    <row r="225" spans="1:58" x14ac:dyDescent="0.15">
      <c r="A225" s="395"/>
      <c r="B225" s="376"/>
      <c r="C225" s="377"/>
      <c r="D225" s="337"/>
      <c r="E225" s="338"/>
      <c r="F225" s="337"/>
      <c r="G225" s="340"/>
      <c r="H225" s="340"/>
      <c r="I225" s="340"/>
      <c r="J225" s="338"/>
      <c r="K225" s="344"/>
      <c r="L225" s="345"/>
      <c r="M225" s="345"/>
      <c r="N225" s="346"/>
      <c r="O225" s="364" t="s">
        <v>378</v>
      </c>
      <c r="P225" s="365"/>
      <c r="Q225" s="366"/>
      <c r="R225" s="209"/>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372"/>
      <c r="AX225" s="373"/>
      <c r="AY225" s="357"/>
      <c r="AZ225" s="358"/>
      <c r="BA225" s="350"/>
      <c r="BB225" s="351"/>
      <c r="BC225" s="351"/>
      <c r="BD225" s="351"/>
      <c r="BE225" s="351"/>
      <c r="BF225" s="352"/>
    </row>
    <row r="226" spans="1:58" x14ac:dyDescent="0.15">
      <c r="A226" s="394">
        <v>103</v>
      </c>
      <c r="B226" s="374"/>
      <c r="C226" s="375"/>
      <c r="D226" s="335"/>
      <c r="E226" s="336"/>
      <c r="F226" s="335"/>
      <c r="G226" s="339"/>
      <c r="H226" s="339"/>
      <c r="I226" s="339"/>
      <c r="J226" s="336"/>
      <c r="K226" s="341"/>
      <c r="L226" s="342"/>
      <c r="M226" s="342"/>
      <c r="N226" s="343"/>
      <c r="O226" s="367" t="s">
        <v>377</v>
      </c>
      <c r="P226" s="368"/>
      <c r="Q226" s="369"/>
      <c r="R226" s="206"/>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370">
        <f t="shared" ref="AW226" si="99">SUM(R226:AS226)</f>
        <v>0</v>
      </c>
      <c r="AX226" s="371"/>
      <c r="AY226" s="357" t="str">
        <f>IF($BF$3="計画",AW226/4,IF($BF$3="実績",AW226/($BD$7/7),""))</f>
        <v/>
      </c>
      <c r="AZ226" s="358"/>
      <c r="BA226" s="347"/>
      <c r="BB226" s="348"/>
      <c r="BC226" s="348"/>
      <c r="BD226" s="348"/>
      <c r="BE226" s="348"/>
      <c r="BF226" s="349"/>
    </row>
    <row r="227" spans="1:58" x14ac:dyDescent="0.15">
      <c r="A227" s="395"/>
      <c r="B227" s="376"/>
      <c r="C227" s="377"/>
      <c r="D227" s="337"/>
      <c r="E227" s="338"/>
      <c r="F227" s="337"/>
      <c r="G227" s="340"/>
      <c r="H227" s="340"/>
      <c r="I227" s="340"/>
      <c r="J227" s="338"/>
      <c r="K227" s="344"/>
      <c r="L227" s="345"/>
      <c r="M227" s="345"/>
      <c r="N227" s="346"/>
      <c r="O227" s="364" t="s">
        <v>378</v>
      </c>
      <c r="P227" s="365"/>
      <c r="Q227" s="366"/>
      <c r="R227" s="209"/>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372"/>
      <c r="AX227" s="373"/>
      <c r="AY227" s="357"/>
      <c r="AZ227" s="358"/>
      <c r="BA227" s="350"/>
      <c r="BB227" s="351"/>
      <c r="BC227" s="351"/>
      <c r="BD227" s="351"/>
      <c r="BE227" s="351"/>
      <c r="BF227" s="352"/>
    </row>
    <row r="228" spans="1:58" x14ac:dyDescent="0.15">
      <c r="A228" s="394">
        <v>104</v>
      </c>
      <c r="B228" s="374"/>
      <c r="C228" s="375"/>
      <c r="D228" s="335"/>
      <c r="E228" s="336"/>
      <c r="F228" s="335"/>
      <c r="G228" s="339"/>
      <c r="H228" s="339"/>
      <c r="I228" s="339"/>
      <c r="J228" s="336"/>
      <c r="K228" s="341"/>
      <c r="L228" s="342"/>
      <c r="M228" s="342"/>
      <c r="N228" s="343"/>
      <c r="O228" s="367" t="s">
        <v>377</v>
      </c>
      <c r="P228" s="368"/>
      <c r="Q228" s="369"/>
      <c r="R228" s="206"/>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370">
        <f t="shared" ref="AW228" si="100">SUM(R228:AS228)</f>
        <v>0</v>
      </c>
      <c r="AX228" s="371"/>
      <c r="AY228" s="357" t="str">
        <f>IF($BF$3="計画",AW228/4,IF($BF$3="実績",AW228/($BD$7/7),""))</f>
        <v/>
      </c>
      <c r="AZ228" s="358"/>
      <c r="BA228" s="347"/>
      <c r="BB228" s="348"/>
      <c r="BC228" s="348"/>
      <c r="BD228" s="348"/>
      <c r="BE228" s="348"/>
      <c r="BF228" s="349"/>
    </row>
    <row r="229" spans="1:58" x14ac:dyDescent="0.15">
      <c r="A229" s="395"/>
      <c r="B229" s="376"/>
      <c r="C229" s="377"/>
      <c r="D229" s="337"/>
      <c r="E229" s="338"/>
      <c r="F229" s="337"/>
      <c r="G229" s="340"/>
      <c r="H229" s="340"/>
      <c r="I229" s="340"/>
      <c r="J229" s="338"/>
      <c r="K229" s="344"/>
      <c r="L229" s="345"/>
      <c r="M229" s="345"/>
      <c r="N229" s="346"/>
      <c r="O229" s="364" t="s">
        <v>378</v>
      </c>
      <c r="P229" s="365"/>
      <c r="Q229" s="366"/>
      <c r="R229" s="209"/>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372"/>
      <c r="AX229" s="373"/>
      <c r="AY229" s="357"/>
      <c r="AZ229" s="358"/>
      <c r="BA229" s="350"/>
      <c r="BB229" s="351"/>
      <c r="BC229" s="351"/>
      <c r="BD229" s="351"/>
      <c r="BE229" s="351"/>
      <c r="BF229" s="352"/>
    </row>
    <row r="230" spans="1:58" x14ac:dyDescent="0.15">
      <c r="A230" s="394">
        <v>105</v>
      </c>
      <c r="B230" s="374"/>
      <c r="C230" s="375"/>
      <c r="D230" s="335"/>
      <c r="E230" s="336"/>
      <c r="F230" s="335"/>
      <c r="G230" s="339"/>
      <c r="H230" s="339"/>
      <c r="I230" s="339"/>
      <c r="J230" s="336"/>
      <c r="K230" s="341"/>
      <c r="L230" s="342"/>
      <c r="M230" s="342"/>
      <c r="N230" s="343"/>
      <c r="O230" s="367" t="s">
        <v>377</v>
      </c>
      <c r="P230" s="368"/>
      <c r="Q230" s="369"/>
      <c r="R230" s="206"/>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370">
        <f t="shared" ref="AW230" si="101">SUM(R230:AS230)</f>
        <v>0</v>
      </c>
      <c r="AX230" s="371"/>
      <c r="AY230" s="357" t="str">
        <f>IF($BF$3="計画",AW230/4,IF($BF$3="実績",AW230/($BD$7/7),""))</f>
        <v/>
      </c>
      <c r="AZ230" s="358"/>
      <c r="BA230" s="347"/>
      <c r="BB230" s="348"/>
      <c r="BC230" s="348"/>
      <c r="BD230" s="348"/>
      <c r="BE230" s="348"/>
      <c r="BF230" s="349"/>
    </row>
    <row r="231" spans="1:58" x14ac:dyDescent="0.15">
      <c r="A231" s="395"/>
      <c r="B231" s="376"/>
      <c r="C231" s="377"/>
      <c r="D231" s="337"/>
      <c r="E231" s="338"/>
      <c r="F231" s="337"/>
      <c r="G231" s="340"/>
      <c r="H231" s="340"/>
      <c r="I231" s="340"/>
      <c r="J231" s="338"/>
      <c r="K231" s="344"/>
      <c r="L231" s="345"/>
      <c r="M231" s="345"/>
      <c r="N231" s="346"/>
      <c r="O231" s="364" t="s">
        <v>378</v>
      </c>
      <c r="P231" s="365"/>
      <c r="Q231" s="366"/>
      <c r="R231" s="209"/>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372"/>
      <c r="AX231" s="373"/>
      <c r="AY231" s="357"/>
      <c r="AZ231" s="358"/>
      <c r="BA231" s="350"/>
      <c r="BB231" s="351"/>
      <c r="BC231" s="351"/>
      <c r="BD231" s="351"/>
      <c r="BE231" s="351"/>
      <c r="BF231" s="352"/>
    </row>
    <row r="232" spans="1:58" x14ac:dyDescent="0.15">
      <c r="A232" s="394">
        <v>106</v>
      </c>
      <c r="B232" s="374"/>
      <c r="C232" s="375"/>
      <c r="D232" s="335"/>
      <c r="E232" s="336"/>
      <c r="F232" s="335"/>
      <c r="G232" s="339"/>
      <c r="H232" s="339"/>
      <c r="I232" s="339"/>
      <c r="J232" s="336"/>
      <c r="K232" s="341"/>
      <c r="L232" s="342"/>
      <c r="M232" s="342"/>
      <c r="N232" s="343"/>
      <c r="O232" s="367" t="s">
        <v>377</v>
      </c>
      <c r="P232" s="368"/>
      <c r="Q232" s="369"/>
      <c r="R232" s="206"/>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370">
        <f t="shared" ref="AW232" si="102">SUM(R232:AS232)</f>
        <v>0</v>
      </c>
      <c r="AX232" s="371"/>
      <c r="AY232" s="357" t="str">
        <f>IF($BF$3="計画",AW232/4,IF($BF$3="実績",AW232/($BD$7/7),""))</f>
        <v/>
      </c>
      <c r="AZ232" s="358"/>
      <c r="BA232" s="347"/>
      <c r="BB232" s="348"/>
      <c r="BC232" s="348"/>
      <c r="BD232" s="348"/>
      <c r="BE232" s="348"/>
      <c r="BF232" s="349"/>
    </row>
    <row r="233" spans="1:58" x14ac:dyDescent="0.15">
      <c r="A233" s="395"/>
      <c r="B233" s="376"/>
      <c r="C233" s="377"/>
      <c r="D233" s="337"/>
      <c r="E233" s="338"/>
      <c r="F233" s="337"/>
      <c r="G233" s="340"/>
      <c r="H233" s="340"/>
      <c r="I233" s="340"/>
      <c r="J233" s="338"/>
      <c r="K233" s="344"/>
      <c r="L233" s="345"/>
      <c r="M233" s="345"/>
      <c r="N233" s="346"/>
      <c r="O233" s="364" t="s">
        <v>378</v>
      </c>
      <c r="P233" s="365"/>
      <c r="Q233" s="366"/>
      <c r="R233" s="209"/>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372"/>
      <c r="AX233" s="373"/>
      <c r="AY233" s="357"/>
      <c r="AZ233" s="358"/>
      <c r="BA233" s="350"/>
      <c r="BB233" s="351"/>
      <c r="BC233" s="351"/>
      <c r="BD233" s="351"/>
      <c r="BE233" s="351"/>
      <c r="BF233" s="352"/>
    </row>
    <row r="234" spans="1:58" x14ac:dyDescent="0.15">
      <c r="A234" s="394">
        <v>107</v>
      </c>
      <c r="B234" s="374"/>
      <c r="C234" s="375"/>
      <c r="D234" s="335"/>
      <c r="E234" s="336"/>
      <c r="F234" s="335"/>
      <c r="G234" s="339"/>
      <c r="H234" s="339"/>
      <c r="I234" s="339"/>
      <c r="J234" s="336"/>
      <c r="K234" s="341"/>
      <c r="L234" s="342"/>
      <c r="M234" s="342"/>
      <c r="N234" s="343"/>
      <c r="O234" s="367" t="s">
        <v>377</v>
      </c>
      <c r="P234" s="368"/>
      <c r="Q234" s="369"/>
      <c r="R234" s="206"/>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370">
        <f t="shared" ref="AW234" si="103">SUM(R234:AS234)</f>
        <v>0</v>
      </c>
      <c r="AX234" s="371"/>
      <c r="AY234" s="357" t="str">
        <f>IF($BF$3="計画",AW234/4,IF($BF$3="実績",AW234/($BD$7/7),""))</f>
        <v/>
      </c>
      <c r="AZ234" s="358"/>
      <c r="BA234" s="347"/>
      <c r="BB234" s="348"/>
      <c r="BC234" s="348"/>
      <c r="BD234" s="348"/>
      <c r="BE234" s="348"/>
      <c r="BF234" s="349"/>
    </row>
    <row r="235" spans="1:58" x14ac:dyDescent="0.15">
      <c r="A235" s="395"/>
      <c r="B235" s="376"/>
      <c r="C235" s="377"/>
      <c r="D235" s="337"/>
      <c r="E235" s="338"/>
      <c r="F235" s="337"/>
      <c r="G235" s="340"/>
      <c r="H235" s="340"/>
      <c r="I235" s="340"/>
      <c r="J235" s="338"/>
      <c r="K235" s="344"/>
      <c r="L235" s="345"/>
      <c r="M235" s="345"/>
      <c r="N235" s="346"/>
      <c r="O235" s="364" t="s">
        <v>378</v>
      </c>
      <c r="P235" s="365"/>
      <c r="Q235" s="366"/>
      <c r="R235" s="209"/>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372"/>
      <c r="AX235" s="373"/>
      <c r="AY235" s="357"/>
      <c r="AZ235" s="358"/>
      <c r="BA235" s="350"/>
      <c r="BB235" s="351"/>
      <c r="BC235" s="351"/>
      <c r="BD235" s="351"/>
      <c r="BE235" s="351"/>
      <c r="BF235" s="352"/>
    </row>
    <row r="236" spans="1:58" x14ac:dyDescent="0.15">
      <c r="A236" s="394">
        <v>108</v>
      </c>
      <c r="B236" s="374"/>
      <c r="C236" s="375"/>
      <c r="D236" s="335"/>
      <c r="E236" s="336"/>
      <c r="F236" s="335"/>
      <c r="G236" s="339"/>
      <c r="H236" s="339"/>
      <c r="I236" s="339"/>
      <c r="J236" s="336"/>
      <c r="K236" s="341"/>
      <c r="L236" s="342"/>
      <c r="M236" s="342"/>
      <c r="N236" s="343"/>
      <c r="O236" s="367" t="s">
        <v>377</v>
      </c>
      <c r="P236" s="368"/>
      <c r="Q236" s="369"/>
      <c r="R236" s="206"/>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370">
        <f t="shared" ref="AW236" si="104">SUM(R236:AS236)</f>
        <v>0</v>
      </c>
      <c r="AX236" s="371"/>
      <c r="AY236" s="357" t="str">
        <f>IF($BF$3="計画",AW236/4,IF($BF$3="実績",AW236/($BD$7/7),""))</f>
        <v/>
      </c>
      <c r="AZ236" s="358"/>
      <c r="BA236" s="347"/>
      <c r="BB236" s="348"/>
      <c r="BC236" s="348"/>
      <c r="BD236" s="348"/>
      <c r="BE236" s="348"/>
      <c r="BF236" s="349"/>
    </row>
    <row r="237" spans="1:58" x14ac:dyDescent="0.15">
      <c r="A237" s="395"/>
      <c r="B237" s="376"/>
      <c r="C237" s="377"/>
      <c r="D237" s="337"/>
      <c r="E237" s="338"/>
      <c r="F237" s="337"/>
      <c r="G237" s="340"/>
      <c r="H237" s="340"/>
      <c r="I237" s="340"/>
      <c r="J237" s="338"/>
      <c r="K237" s="344"/>
      <c r="L237" s="345"/>
      <c r="M237" s="345"/>
      <c r="N237" s="346"/>
      <c r="O237" s="364" t="s">
        <v>378</v>
      </c>
      <c r="P237" s="365"/>
      <c r="Q237" s="366"/>
      <c r="R237" s="209"/>
      <c r="S237" s="208"/>
      <c r="T237" s="208"/>
      <c r="U237" s="208"/>
      <c r="V237" s="208"/>
      <c r="W237" s="208"/>
      <c r="X237" s="208"/>
      <c r="Y237" s="208"/>
      <c r="Z237" s="208"/>
      <c r="AA237" s="208"/>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372"/>
      <c r="AX237" s="373"/>
      <c r="AY237" s="357"/>
      <c r="AZ237" s="358"/>
      <c r="BA237" s="350"/>
      <c r="BB237" s="351"/>
      <c r="BC237" s="351"/>
      <c r="BD237" s="351"/>
      <c r="BE237" s="351"/>
      <c r="BF237" s="352"/>
    </row>
    <row r="238" spans="1:58" x14ac:dyDescent="0.15">
      <c r="A238" s="394">
        <v>109</v>
      </c>
      <c r="B238" s="374"/>
      <c r="C238" s="375"/>
      <c r="D238" s="335"/>
      <c r="E238" s="336"/>
      <c r="F238" s="335"/>
      <c r="G238" s="339"/>
      <c r="H238" s="339"/>
      <c r="I238" s="339"/>
      <c r="J238" s="336"/>
      <c r="K238" s="341"/>
      <c r="L238" s="342"/>
      <c r="M238" s="342"/>
      <c r="N238" s="343"/>
      <c r="O238" s="367" t="s">
        <v>377</v>
      </c>
      <c r="P238" s="368"/>
      <c r="Q238" s="369"/>
      <c r="R238" s="206"/>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370">
        <f t="shared" ref="AW238" si="105">SUM(R238:AS238)</f>
        <v>0</v>
      </c>
      <c r="AX238" s="371"/>
      <c r="AY238" s="357" t="str">
        <f>IF($BF$3="計画",AW238/4,IF($BF$3="実績",AW238/($BD$7/7),""))</f>
        <v/>
      </c>
      <c r="AZ238" s="358"/>
      <c r="BA238" s="347"/>
      <c r="BB238" s="348"/>
      <c r="BC238" s="348"/>
      <c r="BD238" s="348"/>
      <c r="BE238" s="348"/>
      <c r="BF238" s="349"/>
    </row>
    <row r="239" spans="1:58" x14ac:dyDescent="0.15">
      <c r="A239" s="395"/>
      <c r="B239" s="376"/>
      <c r="C239" s="377"/>
      <c r="D239" s="337"/>
      <c r="E239" s="338"/>
      <c r="F239" s="337"/>
      <c r="G239" s="340"/>
      <c r="H239" s="340"/>
      <c r="I239" s="340"/>
      <c r="J239" s="338"/>
      <c r="K239" s="344"/>
      <c r="L239" s="345"/>
      <c r="M239" s="345"/>
      <c r="N239" s="346"/>
      <c r="O239" s="364" t="s">
        <v>378</v>
      </c>
      <c r="P239" s="365"/>
      <c r="Q239" s="366"/>
      <c r="R239" s="209"/>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372"/>
      <c r="AX239" s="373"/>
      <c r="AY239" s="357"/>
      <c r="AZ239" s="358"/>
      <c r="BA239" s="350"/>
      <c r="BB239" s="351"/>
      <c r="BC239" s="351"/>
      <c r="BD239" s="351"/>
      <c r="BE239" s="351"/>
      <c r="BF239" s="352"/>
    </row>
    <row r="240" spans="1:58" ht="14.25" customHeight="1" x14ac:dyDescent="0.15">
      <c r="A240" s="394">
        <v>110</v>
      </c>
      <c r="B240" s="374"/>
      <c r="C240" s="375"/>
      <c r="D240" s="335"/>
      <c r="E240" s="336"/>
      <c r="F240" s="335"/>
      <c r="G240" s="339"/>
      <c r="H240" s="339"/>
      <c r="I240" s="339"/>
      <c r="J240" s="336"/>
      <c r="K240" s="341"/>
      <c r="L240" s="342"/>
      <c r="M240" s="342"/>
      <c r="N240" s="343"/>
      <c r="O240" s="367" t="s">
        <v>377</v>
      </c>
      <c r="P240" s="368"/>
      <c r="Q240" s="369"/>
      <c r="R240" s="206"/>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370">
        <f t="shared" ref="AW240" si="106">SUM(R240:AS240)</f>
        <v>0</v>
      </c>
      <c r="AX240" s="371"/>
      <c r="AY240" s="357" t="str">
        <f>IF($BF$3="計画",AW240/4,IF($BF$3="実績",AW240/($BD$7/7),""))</f>
        <v/>
      </c>
      <c r="AZ240" s="358"/>
      <c r="BA240" s="347"/>
      <c r="BB240" s="348"/>
      <c r="BC240" s="348"/>
      <c r="BD240" s="348"/>
      <c r="BE240" s="348"/>
      <c r="BF240" s="349"/>
    </row>
    <row r="241" spans="1:58" ht="14.25" customHeight="1" x14ac:dyDescent="0.15">
      <c r="A241" s="395"/>
      <c r="B241" s="376"/>
      <c r="C241" s="377"/>
      <c r="D241" s="337"/>
      <c r="E241" s="338"/>
      <c r="F241" s="337"/>
      <c r="G241" s="340"/>
      <c r="H241" s="340"/>
      <c r="I241" s="340"/>
      <c r="J241" s="338"/>
      <c r="K241" s="344"/>
      <c r="L241" s="345"/>
      <c r="M241" s="345"/>
      <c r="N241" s="346"/>
      <c r="O241" s="378" t="s">
        <v>378</v>
      </c>
      <c r="P241" s="379"/>
      <c r="Q241" s="380"/>
      <c r="R241" s="209"/>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372"/>
      <c r="AX241" s="373"/>
      <c r="AY241" s="357"/>
      <c r="AZ241" s="358"/>
      <c r="BA241" s="350"/>
      <c r="BB241" s="351"/>
      <c r="BC241" s="351"/>
      <c r="BD241" s="351"/>
      <c r="BE241" s="351"/>
      <c r="BF241" s="352"/>
    </row>
    <row r="242" spans="1:58" x14ac:dyDescent="0.15">
      <c r="R242" s="210"/>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row>
    <row r="243" spans="1:58" x14ac:dyDescent="0.15">
      <c r="R243" s="210"/>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T243" s="107"/>
      <c r="AU243" s="107"/>
      <c r="AV243" s="107"/>
      <c r="AW243" s="107"/>
      <c r="AX243" s="107"/>
    </row>
    <row r="244" spans="1:58" x14ac:dyDescent="0.15">
      <c r="R244" s="210"/>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row>
    <row r="245" spans="1:58" x14ac:dyDescent="0.15">
      <c r="R245" s="210"/>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T245" s="107"/>
      <c r="AU245" s="107"/>
      <c r="AV245" s="107"/>
      <c r="AW245" s="107"/>
      <c r="AX245" s="107"/>
    </row>
    <row r="246" spans="1:58" x14ac:dyDescent="0.15">
      <c r="R246" s="210"/>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07"/>
      <c r="AU246" s="107"/>
      <c r="AV246" s="107"/>
      <c r="AW246" s="107"/>
      <c r="AX246" s="107"/>
    </row>
    <row r="247" spans="1:58" x14ac:dyDescent="0.15">
      <c r="R247" s="210"/>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7"/>
    </row>
    <row r="248" spans="1:58" x14ac:dyDescent="0.15">
      <c r="R248" s="210"/>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7"/>
    </row>
    <row r="249" spans="1:58" x14ac:dyDescent="0.15">
      <c r="R249" s="210"/>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7"/>
    </row>
    <row r="250" spans="1:58" x14ac:dyDescent="0.15">
      <c r="R250" s="210"/>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7"/>
    </row>
    <row r="251" spans="1:58" x14ac:dyDescent="0.15">
      <c r="R251" s="210"/>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row>
    <row r="252" spans="1:58" x14ac:dyDescent="0.15">
      <c r="R252" s="210"/>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row>
    <row r="253" spans="1:58" x14ac:dyDescent="0.15">
      <c r="R253" s="210"/>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row>
    <row r="254" spans="1:58" x14ac:dyDescent="0.15">
      <c r="R254" s="210"/>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row>
    <row r="255" spans="1:58" x14ac:dyDescent="0.15">
      <c r="R255" s="210"/>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T255" s="107"/>
      <c r="AU255" s="107"/>
      <c r="AV255" s="107"/>
      <c r="AW255" s="107"/>
      <c r="AX255" s="107"/>
    </row>
    <row r="256" spans="1:58" x14ac:dyDescent="0.15">
      <c r="R256" s="210"/>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T256" s="107"/>
      <c r="AU256" s="107"/>
      <c r="AV256" s="107"/>
      <c r="AW256" s="107"/>
      <c r="AX256" s="107"/>
    </row>
    <row r="257" spans="18:50" x14ac:dyDescent="0.15">
      <c r="R257" s="210"/>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row>
    <row r="258" spans="18:50" x14ac:dyDescent="0.15">
      <c r="R258" s="210"/>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row>
    <row r="259" spans="18:50" x14ac:dyDescent="0.15">
      <c r="R259" s="210"/>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107"/>
    </row>
    <row r="260" spans="18:50" x14ac:dyDescent="0.15">
      <c r="R260" s="210"/>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T260" s="107"/>
      <c r="AU260" s="107"/>
      <c r="AV260" s="107"/>
      <c r="AW260" s="107"/>
      <c r="AX260" s="107"/>
    </row>
    <row r="261" spans="18:50" x14ac:dyDescent="0.15">
      <c r="R261" s="210"/>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row>
    <row r="262" spans="18:50" x14ac:dyDescent="0.15">
      <c r="R262" s="210"/>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c r="AO262" s="107"/>
      <c r="AP262" s="107"/>
      <c r="AQ262" s="107"/>
      <c r="AR262" s="107"/>
      <c r="AS262" s="107"/>
      <c r="AT262" s="107"/>
      <c r="AU262" s="107"/>
      <c r="AV262" s="107"/>
      <c r="AW262" s="107"/>
      <c r="AX262" s="107"/>
    </row>
    <row r="263" spans="18:50" x14ac:dyDescent="0.15">
      <c r="R263" s="210"/>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c r="AO263" s="107"/>
      <c r="AP263" s="107"/>
      <c r="AQ263" s="107"/>
      <c r="AR263" s="107"/>
      <c r="AS263" s="107"/>
      <c r="AT263" s="107"/>
      <c r="AU263" s="107"/>
      <c r="AV263" s="107"/>
      <c r="AW263" s="107"/>
      <c r="AX263" s="107"/>
    </row>
    <row r="264" spans="18:50" x14ac:dyDescent="0.15">
      <c r="R264" s="210"/>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7"/>
      <c r="AS264" s="107"/>
      <c r="AT264" s="107"/>
      <c r="AU264" s="107"/>
      <c r="AV264" s="107"/>
      <c r="AW264" s="107"/>
      <c r="AX264" s="107"/>
    </row>
    <row r="265" spans="18:50" x14ac:dyDescent="0.15">
      <c r="R265" s="210"/>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107"/>
      <c r="AP265" s="107"/>
      <c r="AQ265" s="107"/>
      <c r="AR265" s="107"/>
      <c r="AS265" s="107"/>
      <c r="AT265" s="107"/>
      <c r="AU265" s="107"/>
      <c r="AV265" s="107"/>
      <c r="AW265" s="107"/>
      <c r="AX265" s="107"/>
    </row>
    <row r="266" spans="18:50" x14ac:dyDescent="0.15">
      <c r="R266" s="210"/>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7"/>
      <c r="AS266" s="107"/>
      <c r="AT266" s="107"/>
      <c r="AU266" s="107"/>
      <c r="AV266" s="107"/>
      <c r="AW266" s="107"/>
      <c r="AX266" s="107"/>
    </row>
    <row r="267" spans="18:50" x14ac:dyDescent="0.15">
      <c r="R267" s="210"/>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row>
    <row r="268" spans="18:50" x14ac:dyDescent="0.15">
      <c r="R268" s="210"/>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row>
    <row r="269" spans="18:50" x14ac:dyDescent="0.15">
      <c r="R269" s="210"/>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row>
    <row r="270" spans="18:50" x14ac:dyDescent="0.15">
      <c r="R270" s="210"/>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row>
    <row r="271" spans="18:50" x14ac:dyDescent="0.15">
      <c r="R271" s="210"/>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row>
    <row r="272" spans="18:50" x14ac:dyDescent="0.15">
      <c r="R272" s="210"/>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7"/>
      <c r="AS272" s="107"/>
      <c r="AT272" s="107"/>
      <c r="AU272" s="107"/>
      <c r="AV272" s="107"/>
      <c r="AW272" s="107"/>
      <c r="AX272" s="107"/>
    </row>
    <row r="273" spans="18:50" x14ac:dyDescent="0.15">
      <c r="R273" s="210"/>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row>
    <row r="274" spans="18:50" x14ac:dyDescent="0.15">
      <c r="R274" s="210"/>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c r="AS274" s="107"/>
      <c r="AT274" s="107"/>
      <c r="AU274" s="107"/>
      <c r="AV274" s="107"/>
      <c r="AW274" s="107"/>
      <c r="AX274" s="107"/>
    </row>
    <row r="275" spans="18:50" x14ac:dyDescent="0.15">
      <c r="R275" s="210"/>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7"/>
      <c r="AS275" s="107"/>
      <c r="AT275" s="107"/>
      <c r="AU275" s="107"/>
      <c r="AV275" s="107"/>
      <c r="AW275" s="107"/>
      <c r="AX275" s="107"/>
    </row>
    <row r="276" spans="18:50" x14ac:dyDescent="0.15">
      <c r="R276" s="210"/>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7"/>
      <c r="AQ276" s="107"/>
      <c r="AR276" s="107"/>
      <c r="AS276" s="107"/>
      <c r="AT276" s="107"/>
      <c r="AU276" s="107"/>
      <c r="AV276" s="107"/>
      <c r="AW276" s="107"/>
      <c r="AX276" s="107"/>
    </row>
    <row r="277" spans="18:50" x14ac:dyDescent="0.15">
      <c r="R277" s="210"/>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7"/>
      <c r="AS277" s="107"/>
      <c r="AT277" s="107"/>
      <c r="AU277" s="107"/>
      <c r="AV277" s="107"/>
      <c r="AW277" s="107"/>
      <c r="AX277" s="107"/>
    </row>
    <row r="278" spans="18:50" x14ac:dyDescent="0.15">
      <c r="R278" s="210"/>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row>
    <row r="279" spans="18:50" x14ac:dyDescent="0.15">
      <c r="R279" s="210"/>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c r="AO279" s="107"/>
      <c r="AP279" s="107"/>
      <c r="AQ279" s="107"/>
      <c r="AR279" s="107"/>
      <c r="AS279" s="107"/>
      <c r="AT279" s="107"/>
      <c r="AU279" s="107"/>
      <c r="AV279" s="107"/>
      <c r="AW279" s="107"/>
      <c r="AX279" s="107"/>
    </row>
    <row r="280" spans="18:50" x14ac:dyDescent="0.15">
      <c r="R280" s="210"/>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row>
    <row r="281" spans="18:50" x14ac:dyDescent="0.15">
      <c r="R281" s="210"/>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row>
    <row r="282" spans="18:50" x14ac:dyDescent="0.15">
      <c r="R282" s="210"/>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row>
    <row r="283" spans="18:50" x14ac:dyDescent="0.15">
      <c r="R283" s="210"/>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row>
    <row r="284" spans="18:50" x14ac:dyDescent="0.15">
      <c r="R284" s="210"/>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row>
    <row r="285" spans="18:50" x14ac:dyDescent="0.15">
      <c r="R285" s="210"/>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row>
    <row r="286" spans="18:50" x14ac:dyDescent="0.15">
      <c r="R286" s="210"/>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row>
    <row r="287" spans="18:50" x14ac:dyDescent="0.15">
      <c r="R287" s="210"/>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row>
    <row r="288" spans="18:50" x14ac:dyDescent="0.15">
      <c r="R288" s="210"/>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row>
    <row r="289" spans="18:50" x14ac:dyDescent="0.15">
      <c r="R289" s="210"/>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row>
    <row r="290" spans="18:50" x14ac:dyDescent="0.15">
      <c r="R290" s="210"/>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row>
    <row r="291" spans="18:50" x14ac:dyDescent="0.15">
      <c r="R291" s="210"/>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row>
    <row r="292" spans="18:50" x14ac:dyDescent="0.15">
      <c r="R292" s="210"/>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row>
  </sheetData>
  <sheetProtection insertRows="0"/>
  <protectedRanges>
    <protectedRange sqref="AI2 AP2 D22:J241 BA22:BB241 R22:AV241" name="範囲1"/>
  </protectedRanges>
  <mergeCells count="1151">
    <mergeCell ref="AK4:BE4"/>
    <mergeCell ref="AW22:AX23"/>
    <mergeCell ref="AW24:AX25"/>
    <mergeCell ref="AW26:AX27"/>
    <mergeCell ref="AW28:AX29"/>
    <mergeCell ref="AW30:AX31"/>
    <mergeCell ref="AW32:AX33"/>
    <mergeCell ref="AW34:AX35"/>
    <mergeCell ref="AW36:AX37"/>
    <mergeCell ref="BA28:BF29"/>
    <mergeCell ref="A238:A239"/>
    <mergeCell ref="A240:A241"/>
    <mergeCell ref="A17:A21"/>
    <mergeCell ref="B17:C21"/>
    <mergeCell ref="D17:E21"/>
    <mergeCell ref="F17:J21"/>
    <mergeCell ref="K17:N21"/>
    <mergeCell ref="O17:Q21"/>
    <mergeCell ref="R17:AV17"/>
    <mergeCell ref="R18:X18"/>
    <mergeCell ref="Y18:AE18"/>
    <mergeCell ref="AF18:AL18"/>
    <mergeCell ref="AM18:AS18"/>
    <mergeCell ref="AT18:AV18"/>
    <mergeCell ref="A220:A221"/>
    <mergeCell ref="A222:A223"/>
    <mergeCell ref="A224:A225"/>
    <mergeCell ref="A226:A227"/>
    <mergeCell ref="A228:A229"/>
    <mergeCell ref="A230:A231"/>
    <mergeCell ref="A232:A233"/>
    <mergeCell ref="A234:A235"/>
    <mergeCell ref="A236:A237"/>
    <mergeCell ref="A202:A203"/>
    <mergeCell ref="A204:A205"/>
    <mergeCell ref="A206:A207"/>
    <mergeCell ref="A208:A209"/>
    <mergeCell ref="A210:A211"/>
    <mergeCell ref="A212:A213"/>
    <mergeCell ref="A214:A215"/>
    <mergeCell ref="A216:A217"/>
    <mergeCell ref="A218:A219"/>
    <mergeCell ref="A184:A185"/>
    <mergeCell ref="A186:A187"/>
    <mergeCell ref="A188:A189"/>
    <mergeCell ref="A190:A191"/>
    <mergeCell ref="A192:A193"/>
    <mergeCell ref="A194:A195"/>
    <mergeCell ref="A196:A197"/>
    <mergeCell ref="A198:A199"/>
    <mergeCell ref="A200:A201"/>
    <mergeCell ref="A166:A167"/>
    <mergeCell ref="A168:A169"/>
    <mergeCell ref="A170:A171"/>
    <mergeCell ref="A172:A173"/>
    <mergeCell ref="A174:A175"/>
    <mergeCell ref="A176:A177"/>
    <mergeCell ref="A178:A179"/>
    <mergeCell ref="A180:A181"/>
    <mergeCell ref="A182:A183"/>
    <mergeCell ref="A148:A149"/>
    <mergeCell ref="A150:A151"/>
    <mergeCell ref="A152:A153"/>
    <mergeCell ref="A154:A155"/>
    <mergeCell ref="A156:A157"/>
    <mergeCell ref="A158:A159"/>
    <mergeCell ref="A160:A161"/>
    <mergeCell ref="A162:A163"/>
    <mergeCell ref="A164:A165"/>
    <mergeCell ref="A130:A131"/>
    <mergeCell ref="A132:A133"/>
    <mergeCell ref="A134:A135"/>
    <mergeCell ref="A136:A137"/>
    <mergeCell ref="A138:A139"/>
    <mergeCell ref="A140:A141"/>
    <mergeCell ref="A142:A143"/>
    <mergeCell ref="A144:A145"/>
    <mergeCell ref="A146:A147"/>
    <mergeCell ref="B240:C241"/>
    <mergeCell ref="D240:E241"/>
    <mergeCell ref="F240:J241"/>
    <mergeCell ref="K240:N241"/>
    <mergeCell ref="O240:Q240"/>
    <mergeCell ref="AY240:AZ241"/>
    <mergeCell ref="BA240:BF241"/>
    <mergeCell ref="O241:Q241"/>
    <mergeCell ref="AW240:AX241"/>
    <mergeCell ref="B238:C239"/>
    <mergeCell ref="D238:E239"/>
    <mergeCell ref="F238:J239"/>
    <mergeCell ref="K238:N239"/>
    <mergeCell ref="O238:Q238"/>
    <mergeCell ref="AY238:AZ239"/>
    <mergeCell ref="BA238:BF239"/>
    <mergeCell ref="O239:Q239"/>
    <mergeCell ref="AW238:AX239"/>
    <mergeCell ref="B236:C237"/>
    <mergeCell ref="D236:E237"/>
    <mergeCell ref="F236:J237"/>
    <mergeCell ref="K236:N237"/>
    <mergeCell ref="O236:Q236"/>
    <mergeCell ref="AY236:AZ237"/>
    <mergeCell ref="BA236:BF237"/>
    <mergeCell ref="O237:Q237"/>
    <mergeCell ref="AW236:AX237"/>
    <mergeCell ref="B234:C235"/>
    <mergeCell ref="D234:E235"/>
    <mergeCell ref="F234:J235"/>
    <mergeCell ref="K234:N235"/>
    <mergeCell ref="O234:Q234"/>
    <mergeCell ref="AY234:AZ235"/>
    <mergeCell ref="BA234:BF235"/>
    <mergeCell ref="O235:Q235"/>
    <mergeCell ref="AW234:AX235"/>
    <mergeCell ref="B232:C233"/>
    <mergeCell ref="D232:E233"/>
    <mergeCell ref="F232:J233"/>
    <mergeCell ref="K232:N233"/>
    <mergeCell ref="O232:Q232"/>
    <mergeCell ref="AY232:AZ233"/>
    <mergeCell ref="BA232:BF233"/>
    <mergeCell ref="O233:Q233"/>
    <mergeCell ref="AW232:AX233"/>
    <mergeCell ref="B230:C231"/>
    <mergeCell ref="D230:E231"/>
    <mergeCell ref="F230:J231"/>
    <mergeCell ref="K230:N231"/>
    <mergeCell ref="O230:Q230"/>
    <mergeCell ref="AY230:AZ231"/>
    <mergeCell ref="BA230:BF231"/>
    <mergeCell ref="O231:Q231"/>
    <mergeCell ref="AW230:AX231"/>
    <mergeCell ref="B228:C229"/>
    <mergeCell ref="D228:E229"/>
    <mergeCell ref="F228:J229"/>
    <mergeCell ref="K228:N229"/>
    <mergeCell ref="O228:Q228"/>
    <mergeCell ref="AY228:AZ229"/>
    <mergeCell ref="BA228:BF229"/>
    <mergeCell ref="O229:Q229"/>
    <mergeCell ref="AW228:AX229"/>
    <mergeCell ref="B226:C227"/>
    <mergeCell ref="D226:E227"/>
    <mergeCell ref="F226:J227"/>
    <mergeCell ref="K226:N227"/>
    <mergeCell ref="O226:Q226"/>
    <mergeCell ref="AY226:AZ227"/>
    <mergeCell ref="BA226:BF227"/>
    <mergeCell ref="O227:Q227"/>
    <mergeCell ref="AW226:AX227"/>
    <mergeCell ref="B224:C225"/>
    <mergeCell ref="D224:E225"/>
    <mergeCell ref="F224:J225"/>
    <mergeCell ref="K224:N225"/>
    <mergeCell ref="O224:Q224"/>
    <mergeCell ref="AY224:AZ225"/>
    <mergeCell ref="BA224:BF225"/>
    <mergeCell ref="O225:Q225"/>
    <mergeCell ref="AW224:AX225"/>
    <mergeCell ref="B222:C223"/>
    <mergeCell ref="D222:E223"/>
    <mergeCell ref="F222:J223"/>
    <mergeCell ref="K222:N223"/>
    <mergeCell ref="O222:Q222"/>
    <mergeCell ref="AY222:AZ223"/>
    <mergeCell ref="BA222:BF223"/>
    <mergeCell ref="O223:Q223"/>
    <mergeCell ref="AW222:AX223"/>
    <mergeCell ref="B220:C221"/>
    <mergeCell ref="D220:E221"/>
    <mergeCell ref="F220:J221"/>
    <mergeCell ref="K220:N221"/>
    <mergeCell ref="O220:Q220"/>
    <mergeCell ref="AY220:AZ221"/>
    <mergeCell ref="BA220:BF221"/>
    <mergeCell ref="O221:Q221"/>
    <mergeCell ref="AW220:AX221"/>
    <mergeCell ref="B218:C219"/>
    <mergeCell ref="D218:E219"/>
    <mergeCell ref="F218:J219"/>
    <mergeCell ref="K218:N219"/>
    <mergeCell ref="O218:Q218"/>
    <mergeCell ref="AY218:AZ219"/>
    <mergeCell ref="BA218:BF219"/>
    <mergeCell ref="O219:Q219"/>
    <mergeCell ref="AW218:AX219"/>
    <mergeCell ref="B216:C217"/>
    <mergeCell ref="D216:E217"/>
    <mergeCell ref="F216:J217"/>
    <mergeCell ref="K216:N217"/>
    <mergeCell ref="O216:Q216"/>
    <mergeCell ref="AY216:AZ217"/>
    <mergeCell ref="BA216:BF217"/>
    <mergeCell ref="O217:Q217"/>
    <mergeCell ref="AW216:AX217"/>
    <mergeCell ref="B214:C215"/>
    <mergeCell ref="D214:E215"/>
    <mergeCell ref="F214:J215"/>
    <mergeCell ref="K214:N215"/>
    <mergeCell ref="O214:Q214"/>
    <mergeCell ref="AY214:AZ215"/>
    <mergeCell ref="BA214:BF215"/>
    <mergeCell ref="O215:Q215"/>
    <mergeCell ref="AW214:AX215"/>
    <mergeCell ref="B212:C213"/>
    <mergeCell ref="D212:E213"/>
    <mergeCell ref="F212:J213"/>
    <mergeCell ref="K212:N213"/>
    <mergeCell ref="O212:Q212"/>
    <mergeCell ref="AY212:AZ213"/>
    <mergeCell ref="BA212:BF213"/>
    <mergeCell ref="O213:Q213"/>
    <mergeCell ref="AW212:AX213"/>
    <mergeCell ref="B210:C211"/>
    <mergeCell ref="D210:E211"/>
    <mergeCell ref="F210:J211"/>
    <mergeCell ref="K210:N211"/>
    <mergeCell ref="O210:Q210"/>
    <mergeCell ref="AY210:AZ211"/>
    <mergeCell ref="BA210:BF211"/>
    <mergeCell ref="O211:Q211"/>
    <mergeCell ref="AW210:AX211"/>
    <mergeCell ref="B208:C209"/>
    <mergeCell ref="D208:E209"/>
    <mergeCell ref="F208:J209"/>
    <mergeCell ref="K208:N209"/>
    <mergeCell ref="O208:Q208"/>
    <mergeCell ref="AY208:AZ209"/>
    <mergeCell ref="BA208:BF209"/>
    <mergeCell ref="O209:Q209"/>
    <mergeCell ref="AW208:AX209"/>
    <mergeCell ref="B206:C207"/>
    <mergeCell ref="D206:E207"/>
    <mergeCell ref="F206:J207"/>
    <mergeCell ref="K206:N207"/>
    <mergeCell ref="O206:Q206"/>
    <mergeCell ref="AY206:AZ207"/>
    <mergeCell ref="BA206:BF207"/>
    <mergeCell ref="O207:Q207"/>
    <mergeCell ref="AW206:AX207"/>
    <mergeCell ref="B204:C205"/>
    <mergeCell ref="D204:E205"/>
    <mergeCell ref="F204:J205"/>
    <mergeCell ref="K204:N205"/>
    <mergeCell ref="O204:Q204"/>
    <mergeCell ref="AY204:AZ205"/>
    <mergeCell ref="BA204:BF205"/>
    <mergeCell ref="O205:Q205"/>
    <mergeCell ref="AW204:AX205"/>
    <mergeCell ref="B202:C203"/>
    <mergeCell ref="D202:E203"/>
    <mergeCell ref="F202:J203"/>
    <mergeCell ref="K202:N203"/>
    <mergeCell ref="O202:Q202"/>
    <mergeCell ref="AY202:AZ203"/>
    <mergeCell ref="BA202:BF203"/>
    <mergeCell ref="O203:Q203"/>
    <mergeCell ref="AW202:AX203"/>
    <mergeCell ref="B200:C201"/>
    <mergeCell ref="D200:E201"/>
    <mergeCell ref="F200:J201"/>
    <mergeCell ref="K200:N201"/>
    <mergeCell ref="O200:Q200"/>
    <mergeCell ref="AY200:AZ201"/>
    <mergeCell ref="BA200:BF201"/>
    <mergeCell ref="O201:Q201"/>
    <mergeCell ref="AW200:AX201"/>
    <mergeCell ref="B198:C199"/>
    <mergeCell ref="D198:E199"/>
    <mergeCell ref="F198:J199"/>
    <mergeCell ref="K198:N199"/>
    <mergeCell ref="O198:Q198"/>
    <mergeCell ref="AY198:AZ199"/>
    <mergeCell ref="BA198:BF199"/>
    <mergeCell ref="O199:Q199"/>
    <mergeCell ref="AW198:AX199"/>
    <mergeCell ref="B196:C197"/>
    <mergeCell ref="D196:E197"/>
    <mergeCell ref="F196:J197"/>
    <mergeCell ref="K196:N197"/>
    <mergeCell ref="O196:Q196"/>
    <mergeCell ref="AY196:AZ197"/>
    <mergeCell ref="BA196:BF197"/>
    <mergeCell ref="O197:Q197"/>
    <mergeCell ref="AW196:AX197"/>
    <mergeCell ref="B194:C195"/>
    <mergeCell ref="D194:E195"/>
    <mergeCell ref="F194:J195"/>
    <mergeCell ref="K194:N195"/>
    <mergeCell ref="O194:Q194"/>
    <mergeCell ref="AY194:AZ195"/>
    <mergeCell ref="BA194:BF195"/>
    <mergeCell ref="O195:Q195"/>
    <mergeCell ref="AW194:AX195"/>
    <mergeCell ref="B192:C193"/>
    <mergeCell ref="D192:E193"/>
    <mergeCell ref="F192:J193"/>
    <mergeCell ref="K192:N193"/>
    <mergeCell ref="O192:Q192"/>
    <mergeCell ref="AY192:AZ193"/>
    <mergeCell ref="BA192:BF193"/>
    <mergeCell ref="O193:Q193"/>
    <mergeCell ref="AW192:AX193"/>
    <mergeCell ref="B190:C191"/>
    <mergeCell ref="D190:E191"/>
    <mergeCell ref="F190:J191"/>
    <mergeCell ref="K190:N191"/>
    <mergeCell ref="O190:Q190"/>
    <mergeCell ref="AY190:AZ191"/>
    <mergeCell ref="BA190:BF191"/>
    <mergeCell ref="O191:Q191"/>
    <mergeCell ref="AW190:AX191"/>
    <mergeCell ref="B188:C189"/>
    <mergeCell ref="D188:E189"/>
    <mergeCell ref="F188:J189"/>
    <mergeCell ref="K188:N189"/>
    <mergeCell ref="O188:Q188"/>
    <mergeCell ref="AY188:AZ189"/>
    <mergeCell ref="BA188:BF189"/>
    <mergeCell ref="O189:Q189"/>
    <mergeCell ref="AW188:AX189"/>
    <mergeCell ref="B186:C187"/>
    <mergeCell ref="D186:E187"/>
    <mergeCell ref="F186:J187"/>
    <mergeCell ref="K186:N187"/>
    <mergeCell ref="O186:Q186"/>
    <mergeCell ref="AY186:AZ187"/>
    <mergeCell ref="BA186:BF187"/>
    <mergeCell ref="O187:Q187"/>
    <mergeCell ref="AW186:AX187"/>
    <mergeCell ref="B184:C185"/>
    <mergeCell ref="D184:E185"/>
    <mergeCell ref="F184:J185"/>
    <mergeCell ref="K184:N185"/>
    <mergeCell ref="O184:Q184"/>
    <mergeCell ref="AY184:AZ185"/>
    <mergeCell ref="BA184:BF185"/>
    <mergeCell ref="O185:Q185"/>
    <mergeCell ref="AW184:AX185"/>
    <mergeCell ref="B182:C183"/>
    <mergeCell ref="D182:E183"/>
    <mergeCell ref="F182:J183"/>
    <mergeCell ref="K182:N183"/>
    <mergeCell ref="O182:Q182"/>
    <mergeCell ref="AY182:AZ183"/>
    <mergeCell ref="BA182:BF183"/>
    <mergeCell ref="O183:Q183"/>
    <mergeCell ref="AW182:AX183"/>
    <mergeCell ref="B180:C181"/>
    <mergeCell ref="D180:E181"/>
    <mergeCell ref="F180:J181"/>
    <mergeCell ref="K180:N181"/>
    <mergeCell ref="O180:Q180"/>
    <mergeCell ref="AY180:AZ181"/>
    <mergeCell ref="BA180:BF181"/>
    <mergeCell ref="O181:Q181"/>
    <mergeCell ref="AW180:AX181"/>
    <mergeCell ref="B178:C179"/>
    <mergeCell ref="D178:E179"/>
    <mergeCell ref="F178:J179"/>
    <mergeCell ref="K178:N179"/>
    <mergeCell ref="O178:Q178"/>
    <mergeCell ref="AY178:AZ179"/>
    <mergeCell ref="BA178:BF179"/>
    <mergeCell ref="O179:Q179"/>
    <mergeCell ref="AW178:AX179"/>
    <mergeCell ref="B176:C177"/>
    <mergeCell ref="D176:E177"/>
    <mergeCell ref="F176:J177"/>
    <mergeCell ref="K176:N177"/>
    <mergeCell ref="O176:Q176"/>
    <mergeCell ref="AY176:AZ177"/>
    <mergeCell ref="BA176:BF177"/>
    <mergeCell ref="O177:Q177"/>
    <mergeCell ref="AW176:AX177"/>
    <mergeCell ref="B174:C175"/>
    <mergeCell ref="D174:E175"/>
    <mergeCell ref="F174:J175"/>
    <mergeCell ref="K174:N175"/>
    <mergeCell ref="O174:Q174"/>
    <mergeCell ref="AY174:AZ175"/>
    <mergeCell ref="BA174:BF175"/>
    <mergeCell ref="O175:Q175"/>
    <mergeCell ref="AW174:AX175"/>
    <mergeCell ref="B172:C173"/>
    <mergeCell ref="D172:E173"/>
    <mergeCell ref="F172:J173"/>
    <mergeCell ref="K172:N173"/>
    <mergeCell ref="O172:Q172"/>
    <mergeCell ref="AY172:AZ173"/>
    <mergeCell ref="BA172:BF173"/>
    <mergeCell ref="O173:Q173"/>
    <mergeCell ref="AW172:AX173"/>
    <mergeCell ref="B170:C171"/>
    <mergeCell ref="D170:E171"/>
    <mergeCell ref="F170:J171"/>
    <mergeCell ref="K170:N171"/>
    <mergeCell ref="O170:Q170"/>
    <mergeCell ref="AY170:AZ171"/>
    <mergeCell ref="BA170:BF171"/>
    <mergeCell ref="O171:Q171"/>
    <mergeCell ref="AW170:AX171"/>
    <mergeCell ref="B168:C169"/>
    <mergeCell ref="D168:E169"/>
    <mergeCell ref="F168:J169"/>
    <mergeCell ref="K168:N169"/>
    <mergeCell ref="O168:Q168"/>
    <mergeCell ref="AY168:AZ169"/>
    <mergeCell ref="BA168:BF169"/>
    <mergeCell ref="O169:Q169"/>
    <mergeCell ref="AW168:AX169"/>
    <mergeCell ref="B166:C167"/>
    <mergeCell ref="D166:E167"/>
    <mergeCell ref="F166:J167"/>
    <mergeCell ref="K166:N167"/>
    <mergeCell ref="O166:Q166"/>
    <mergeCell ref="AY166:AZ167"/>
    <mergeCell ref="BA166:BF167"/>
    <mergeCell ref="O167:Q167"/>
    <mergeCell ref="AW166:AX167"/>
    <mergeCell ref="B164:C165"/>
    <mergeCell ref="D164:E165"/>
    <mergeCell ref="F164:J165"/>
    <mergeCell ref="K164:N165"/>
    <mergeCell ref="O164:Q164"/>
    <mergeCell ref="AY164:AZ165"/>
    <mergeCell ref="BA164:BF165"/>
    <mergeCell ref="O165:Q165"/>
    <mergeCell ref="AW164:AX165"/>
    <mergeCell ref="B162:C163"/>
    <mergeCell ref="D162:E163"/>
    <mergeCell ref="F162:J163"/>
    <mergeCell ref="K162:N163"/>
    <mergeCell ref="O162:Q162"/>
    <mergeCell ref="AY162:AZ163"/>
    <mergeCell ref="BA162:BF163"/>
    <mergeCell ref="O163:Q163"/>
    <mergeCell ref="AW162:AX163"/>
    <mergeCell ref="B160:C161"/>
    <mergeCell ref="D160:E161"/>
    <mergeCell ref="F160:J161"/>
    <mergeCell ref="K160:N161"/>
    <mergeCell ref="O160:Q160"/>
    <mergeCell ref="AY160:AZ161"/>
    <mergeCell ref="BA160:BF161"/>
    <mergeCell ref="O161:Q161"/>
    <mergeCell ref="AW160:AX161"/>
    <mergeCell ref="B158:C159"/>
    <mergeCell ref="D158:E159"/>
    <mergeCell ref="F158:J159"/>
    <mergeCell ref="K158:N159"/>
    <mergeCell ref="O158:Q158"/>
    <mergeCell ref="AY158:AZ159"/>
    <mergeCell ref="BA158:BF159"/>
    <mergeCell ref="O159:Q159"/>
    <mergeCell ref="AW158:AX159"/>
    <mergeCell ref="B156:C157"/>
    <mergeCell ref="D156:E157"/>
    <mergeCell ref="F156:J157"/>
    <mergeCell ref="K156:N157"/>
    <mergeCell ref="O156:Q156"/>
    <mergeCell ref="AY156:AZ157"/>
    <mergeCell ref="BA156:BF157"/>
    <mergeCell ref="O157:Q157"/>
    <mergeCell ref="AW156:AX157"/>
    <mergeCell ref="B154:C155"/>
    <mergeCell ref="D154:E155"/>
    <mergeCell ref="F154:J155"/>
    <mergeCell ref="K154:N155"/>
    <mergeCell ref="O154:Q154"/>
    <mergeCell ref="AY154:AZ155"/>
    <mergeCell ref="BA154:BF155"/>
    <mergeCell ref="O155:Q155"/>
    <mergeCell ref="AW154:AX155"/>
    <mergeCell ref="B152:C153"/>
    <mergeCell ref="D152:E153"/>
    <mergeCell ref="F152:J153"/>
    <mergeCell ref="K152:N153"/>
    <mergeCell ref="O152:Q152"/>
    <mergeCell ref="AY152:AZ153"/>
    <mergeCell ref="BA152:BF153"/>
    <mergeCell ref="O153:Q153"/>
    <mergeCell ref="AW152:AX153"/>
    <mergeCell ref="B150:C151"/>
    <mergeCell ref="D150:E151"/>
    <mergeCell ref="F150:J151"/>
    <mergeCell ref="K150:N151"/>
    <mergeCell ref="O150:Q150"/>
    <mergeCell ref="AY150:AZ151"/>
    <mergeCell ref="BA150:BF151"/>
    <mergeCell ref="O151:Q151"/>
    <mergeCell ref="AW150:AX151"/>
    <mergeCell ref="B148:C149"/>
    <mergeCell ref="D148:E149"/>
    <mergeCell ref="F148:J149"/>
    <mergeCell ref="K148:N149"/>
    <mergeCell ref="O148:Q148"/>
    <mergeCell ref="AY148:AZ149"/>
    <mergeCell ref="BA148:BF149"/>
    <mergeCell ref="O149:Q149"/>
    <mergeCell ref="AW148:AX149"/>
    <mergeCell ref="B146:C147"/>
    <mergeCell ref="D146:E147"/>
    <mergeCell ref="F146:J147"/>
    <mergeCell ref="K146:N147"/>
    <mergeCell ref="O146:Q146"/>
    <mergeCell ref="AY146:AZ147"/>
    <mergeCell ref="BA146:BF147"/>
    <mergeCell ref="O147:Q147"/>
    <mergeCell ref="AW146:AX147"/>
    <mergeCell ref="B144:C145"/>
    <mergeCell ref="D144:E145"/>
    <mergeCell ref="F144:J145"/>
    <mergeCell ref="K144:N145"/>
    <mergeCell ref="O144:Q144"/>
    <mergeCell ref="AY144:AZ145"/>
    <mergeCell ref="BA144:BF145"/>
    <mergeCell ref="O145:Q145"/>
    <mergeCell ref="AW144:AX145"/>
    <mergeCell ref="B142:C143"/>
    <mergeCell ref="D142:E143"/>
    <mergeCell ref="F142:J143"/>
    <mergeCell ref="K142:N143"/>
    <mergeCell ref="O142:Q142"/>
    <mergeCell ref="AY142:AZ143"/>
    <mergeCell ref="BA142:BF143"/>
    <mergeCell ref="O143:Q143"/>
    <mergeCell ref="AW142:AX143"/>
    <mergeCell ref="B140:C141"/>
    <mergeCell ref="D140:E141"/>
    <mergeCell ref="F140:J141"/>
    <mergeCell ref="K140:N141"/>
    <mergeCell ref="O140:Q140"/>
    <mergeCell ref="AY140:AZ141"/>
    <mergeCell ref="BA140:BF141"/>
    <mergeCell ref="O141:Q141"/>
    <mergeCell ref="AW140:AX141"/>
    <mergeCell ref="B138:C139"/>
    <mergeCell ref="D138:E139"/>
    <mergeCell ref="F138:J139"/>
    <mergeCell ref="K138:N139"/>
    <mergeCell ref="O138:Q138"/>
    <mergeCell ref="AY138:AZ139"/>
    <mergeCell ref="BA138:BF139"/>
    <mergeCell ref="O139:Q139"/>
    <mergeCell ref="AW138:AX139"/>
    <mergeCell ref="B136:C137"/>
    <mergeCell ref="D136:E137"/>
    <mergeCell ref="F136:J137"/>
    <mergeCell ref="K136:N137"/>
    <mergeCell ref="O136:Q136"/>
    <mergeCell ref="AY136:AZ137"/>
    <mergeCell ref="BA136:BF137"/>
    <mergeCell ref="O137:Q137"/>
    <mergeCell ref="AW136:AX137"/>
    <mergeCell ref="B134:C135"/>
    <mergeCell ref="D134:E135"/>
    <mergeCell ref="F134:J135"/>
    <mergeCell ref="K134:N135"/>
    <mergeCell ref="O134:Q134"/>
    <mergeCell ref="AY134:AZ135"/>
    <mergeCell ref="BA134:BF135"/>
    <mergeCell ref="O135:Q135"/>
    <mergeCell ref="AW134:AX135"/>
    <mergeCell ref="B132:C133"/>
    <mergeCell ref="D132:E133"/>
    <mergeCell ref="F132:J133"/>
    <mergeCell ref="K132:N133"/>
    <mergeCell ref="O132:Q132"/>
    <mergeCell ref="AY132:AZ133"/>
    <mergeCell ref="BA132:BF133"/>
    <mergeCell ref="O133:Q133"/>
    <mergeCell ref="AW132:AX133"/>
    <mergeCell ref="BA50:BF51"/>
    <mergeCell ref="D52:E53"/>
    <mergeCell ref="B130:C131"/>
    <mergeCell ref="D130:E131"/>
    <mergeCell ref="F130:J131"/>
    <mergeCell ref="K130:N131"/>
    <mergeCell ref="O130:Q130"/>
    <mergeCell ref="AY130:AZ131"/>
    <mergeCell ref="BA130:BF131"/>
    <mergeCell ref="O131:Q131"/>
    <mergeCell ref="AW130:AX131"/>
    <mergeCell ref="B126:C127"/>
    <mergeCell ref="D126:E127"/>
    <mergeCell ref="F126:J127"/>
    <mergeCell ref="K126:N127"/>
    <mergeCell ref="O126:Q126"/>
    <mergeCell ref="AY126:AZ127"/>
    <mergeCell ref="BA126:BF127"/>
    <mergeCell ref="O127:Q127"/>
    <mergeCell ref="B128:C129"/>
    <mergeCell ref="D128:E129"/>
    <mergeCell ref="F128:J129"/>
    <mergeCell ref="K128:N129"/>
    <mergeCell ref="O128:Q128"/>
    <mergeCell ref="AY128:AZ129"/>
    <mergeCell ref="BA128:BF129"/>
    <mergeCell ref="O129:Q129"/>
    <mergeCell ref="AW126:AX127"/>
    <mergeCell ref="AW128:AX129"/>
    <mergeCell ref="O57:Q57"/>
    <mergeCell ref="AY54:AZ55"/>
    <mergeCell ref="AY56:AZ57"/>
    <mergeCell ref="F122:J123"/>
    <mergeCell ref="K122:N123"/>
    <mergeCell ref="O122:Q122"/>
    <mergeCell ref="AY122:AZ123"/>
    <mergeCell ref="BA122:BF123"/>
    <mergeCell ref="O123:Q123"/>
    <mergeCell ref="D124:E125"/>
    <mergeCell ref="F124:J125"/>
    <mergeCell ref="K124:N125"/>
    <mergeCell ref="O124:Q124"/>
    <mergeCell ref="AY124:AZ125"/>
    <mergeCell ref="BA124:BF125"/>
    <mergeCell ref="O125:Q125"/>
    <mergeCell ref="AW122:AX123"/>
    <mergeCell ref="AW124:AX125"/>
    <mergeCell ref="A100:A101"/>
    <mergeCell ref="A102:A103"/>
    <mergeCell ref="A104:A105"/>
    <mergeCell ref="A106:A107"/>
    <mergeCell ref="A108:A109"/>
    <mergeCell ref="A110:A111"/>
    <mergeCell ref="A112:A113"/>
    <mergeCell ref="A114:A115"/>
    <mergeCell ref="A116:A117"/>
    <mergeCell ref="AY104:AZ105"/>
    <mergeCell ref="BA104:BF105"/>
    <mergeCell ref="O105:Q105"/>
    <mergeCell ref="AW110:AX111"/>
    <mergeCell ref="B106:C107"/>
    <mergeCell ref="D106:E107"/>
    <mergeCell ref="F106:J107"/>
    <mergeCell ref="K106:N107"/>
    <mergeCell ref="A82:A83"/>
    <mergeCell ref="A84:A85"/>
    <mergeCell ref="A86:A87"/>
    <mergeCell ref="A118:A119"/>
    <mergeCell ref="A120:A121"/>
    <mergeCell ref="A122:A123"/>
    <mergeCell ref="A124:A125"/>
    <mergeCell ref="A88:A89"/>
    <mergeCell ref="A90:A91"/>
    <mergeCell ref="A92:A93"/>
    <mergeCell ref="A94:A95"/>
    <mergeCell ref="A96:A97"/>
    <mergeCell ref="A98:A99"/>
    <mergeCell ref="A62:A63"/>
    <mergeCell ref="A40:A41"/>
    <mergeCell ref="A42:A43"/>
    <mergeCell ref="A44:A45"/>
    <mergeCell ref="A64:A65"/>
    <mergeCell ref="A66:A67"/>
    <mergeCell ref="A68:A69"/>
    <mergeCell ref="A70:A71"/>
    <mergeCell ref="A72:A73"/>
    <mergeCell ref="A74:A75"/>
    <mergeCell ref="A76:A77"/>
    <mergeCell ref="A78:A79"/>
    <mergeCell ref="A80:A81"/>
    <mergeCell ref="B38:C39"/>
    <mergeCell ref="B36:C37"/>
    <mergeCell ref="B34:C35"/>
    <mergeCell ref="B32:C33"/>
    <mergeCell ref="B30:C31"/>
    <mergeCell ref="B46:C47"/>
    <mergeCell ref="B48:C49"/>
    <mergeCell ref="B50:C51"/>
    <mergeCell ref="A126:A127"/>
    <mergeCell ref="A128:A129"/>
    <mergeCell ref="B64:C65"/>
    <mergeCell ref="B66:C67"/>
    <mergeCell ref="B68:C69"/>
    <mergeCell ref="B70:C71"/>
    <mergeCell ref="B72:C73"/>
    <mergeCell ref="B74:C75"/>
    <mergeCell ref="B76:C77"/>
    <mergeCell ref="B78:C79"/>
    <mergeCell ref="B80:C81"/>
    <mergeCell ref="B82:C83"/>
    <mergeCell ref="B84:C85"/>
    <mergeCell ref="B86:C87"/>
    <mergeCell ref="B88:C89"/>
    <mergeCell ref="B90:C91"/>
    <mergeCell ref="B92:C93"/>
    <mergeCell ref="B94:C95"/>
    <mergeCell ref="B96:C97"/>
    <mergeCell ref="B98:C99"/>
    <mergeCell ref="B52:C53"/>
    <mergeCell ref="B54:C55"/>
    <mergeCell ref="B56:C57"/>
    <mergeCell ref="B58:C59"/>
    <mergeCell ref="BA22:BF23"/>
    <mergeCell ref="BA24:BF25"/>
    <mergeCell ref="BA26:BF27"/>
    <mergeCell ref="F40:J41"/>
    <mergeCell ref="F38:J39"/>
    <mergeCell ref="F36:J37"/>
    <mergeCell ref="F34:J35"/>
    <mergeCell ref="F32:J33"/>
    <mergeCell ref="F30:J31"/>
    <mergeCell ref="A46:A47"/>
    <mergeCell ref="A48:A49"/>
    <mergeCell ref="A50:A51"/>
    <mergeCell ref="A52:A53"/>
    <mergeCell ref="A54:A55"/>
    <mergeCell ref="A56:A57"/>
    <mergeCell ref="A58:A59"/>
    <mergeCell ref="A60:A61"/>
    <mergeCell ref="BA36:BF37"/>
    <mergeCell ref="BA38:BF39"/>
    <mergeCell ref="BA40:BF41"/>
    <mergeCell ref="D46:E47"/>
    <mergeCell ref="F46:J47"/>
    <mergeCell ref="K46:N47"/>
    <mergeCell ref="BA46:BF47"/>
    <mergeCell ref="O52:Q52"/>
    <mergeCell ref="D48:E49"/>
    <mergeCell ref="F48:J49"/>
    <mergeCell ref="K48:N49"/>
    <mergeCell ref="BA48:BF49"/>
    <mergeCell ref="D50:E51"/>
    <mergeCell ref="F50:J51"/>
    <mergeCell ref="K50:N51"/>
    <mergeCell ref="B28:C29"/>
    <mergeCell ref="B40:C41"/>
    <mergeCell ref="B42:C43"/>
    <mergeCell ref="B44:C45"/>
    <mergeCell ref="A38:A39"/>
    <mergeCell ref="A36:A37"/>
    <mergeCell ref="A34:A35"/>
    <mergeCell ref="A32:A33"/>
    <mergeCell ref="A30:A31"/>
    <mergeCell ref="A28:A29"/>
    <mergeCell ref="F28:J29"/>
    <mergeCell ref="F26:J27"/>
    <mergeCell ref="F24:J25"/>
    <mergeCell ref="BA6:BB6"/>
    <mergeCell ref="C13:E13"/>
    <mergeCell ref="F13:G13"/>
    <mergeCell ref="H13:I13"/>
    <mergeCell ref="A26:A27"/>
    <mergeCell ref="A24:A25"/>
    <mergeCell ref="A22:A23"/>
    <mergeCell ref="B26:C27"/>
    <mergeCell ref="B24:C25"/>
    <mergeCell ref="B22:C23"/>
    <mergeCell ref="D22:E23"/>
    <mergeCell ref="F22:J23"/>
    <mergeCell ref="AW17:AX21"/>
    <mergeCell ref="AY17:AZ21"/>
    <mergeCell ref="BA17:BF21"/>
    <mergeCell ref="O42:Q42"/>
    <mergeCell ref="C9:E9"/>
    <mergeCell ref="F9:G9"/>
    <mergeCell ref="H9:I9"/>
    <mergeCell ref="AI2:AJ2"/>
    <mergeCell ref="AL2:AM2"/>
    <mergeCell ref="AP2:AQ2"/>
    <mergeCell ref="X10:Y10"/>
    <mergeCell ref="AA10:AB10"/>
    <mergeCell ref="AD10:AE10"/>
    <mergeCell ref="AG10:AI10"/>
    <mergeCell ref="D38:E39"/>
    <mergeCell ref="D36:E37"/>
    <mergeCell ref="D34:E35"/>
    <mergeCell ref="D32:E33"/>
    <mergeCell ref="D30:E31"/>
    <mergeCell ref="BA30:BF31"/>
    <mergeCell ref="BA32:BF33"/>
    <mergeCell ref="BA34:BF35"/>
    <mergeCell ref="D40:E41"/>
    <mergeCell ref="D26:E27"/>
    <mergeCell ref="K34:N35"/>
    <mergeCell ref="K32:N33"/>
    <mergeCell ref="K30:N31"/>
    <mergeCell ref="K28:N29"/>
    <mergeCell ref="K26:N27"/>
    <mergeCell ref="K24:N25"/>
    <mergeCell ref="O38:Q38"/>
    <mergeCell ref="O39:Q39"/>
    <mergeCell ref="O40:Q40"/>
    <mergeCell ref="O41:Q41"/>
    <mergeCell ref="D28:E29"/>
    <mergeCell ref="J9:K9"/>
    <mergeCell ref="L9:M9"/>
    <mergeCell ref="C10:E10"/>
    <mergeCell ref="K22:N23"/>
    <mergeCell ref="F52:J53"/>
    <mergeCell ref="K52:N53"/>
    <mergeCell ref="BA52:BF53"/>
    <mergeCell ref="AW52:AX53"/>
    <mergeCell ref="AW54:AX55"/>
    <mergeCell ref="O55:Q55"/>
    <mergeCell ref="O56:Q56"/>
    <mergeCell ref="O53:Q53"/>
    <mergeCell ref="O54:Q54"/>
    <mergeCell ref="D54:E55"/>
    <mergeCell ref="F54:J55"/>
    <mergeCell ref="K54:N55"/>
    <mergeCell ref="BA54:BF55"/>
    <mergeCell ref="D56:E57"/>
    <mergeCell ref="F56:J57"/>
    <mergeCell ref="K56:N57"/>
    <mergeCell ref="BA56:BF57"/>
    <mergeCell ref="AW56:AX57"/>
    <mergeCell ref="AW58:AX59"/>
    <mergeCell ref="AW60:AX61"/>
    <mergeCell ref="AW62:AX63"/>
    <mergeCell ref="B60:C61"/>
    <mergeCell ref="D60:E61"/>
    <mergeCell ref="F60:J61"/>
    <mergeCell ref="K60:N61"/>
    <mergeCell ref="O60:Q60"/>
    <mergeCell ref="AY60:AZ61"/>
    <mergeCell ref="BA60:BF61"/>
    <mergeCell ref="O61:Q61"/>
    <mergeCell ref="D66:E67"/>
    <mergeCell ref="F66:J67"/>
    <mergeCell ref="K66:N67"/>
    <mergeCell ref="O66:Q66"/>
    <mergeCell ref="AY66:AZ67"/>
    <mergeCell ref="D58:E59"/>
    <mergeCell ref="F58:J59"/>
    <mergeCell ref="K58:N59"/>
    <mergeCell ref="O58:Q58"/>
    <mergeCell ref="AY58:AZ59"/>
    <mergeCell ref="BA58:BF59"/>
    <mergeCell ref="O59:Q59"/>
    <mergeCell ref="AW64:AX65"/>
    <mergeCell ref="AW66:AX67"/>
    <mergeCell ref="B62:C63"/>
    <mergeCell ref="D62:E63"/>
    <mergeCell ref="F62:J63"/>
    <mergeCell ref="K62:N63"/>
    <mergeCell ref="O62:Q62"/>
    <mergeCell ref="AY62:AZ63"/>
    <mergeCell ref="BA62:BF63"/>
    <mergeCell ref="O63:Q63"/>
    <mergeCell ref="AW68:AX69"/>
    <mergeCell ref="D64:E65"/>
    <mergeCell ref="F64:J65"/>
    <mergeCell ref="K64:N65"/>
    <mergeCell ref="O64:Q64"/>
    <mergeCell ref="AY64:AZ65"/>
    <mergeCell ref="BA64:BF65"/>
    <mergeCell ref="O65:Q65"/>
    <mergeCell ref="D72:E73"/>
    <mergeCell ref="F72:J73"/>
    <mergeCell ref="K72:N73"/>
    <mergeCell ref="O72:Q72"/>
    <mergeCell ref="AY72:AZ73"/>
    <mergeCell ref="BA72:BF73"/>
    <mergeCell ref="O73:Q73"/>
    <mergeCell ref="D74:E75"/>
    <mergeCell ref="F74:J75"/>
    <mergeCell ref="K74:N75"/>
    <mergeCell ref="O74:Q74"/>
    <mergeCell ref="AY74:AZ75"/>
    <mergeCell ref="BA74:BF75"/>
    <mergeCell ref="O75:Q75"/>
    <mergeCell ref="AW70:AX71"/>
    <mergeCell ref="BA66:BF67"/>
    <mergeCell ref="O67:Q67"/>
    <mergeCell ref="AW72:AX73"/>
    <mergeCell ref="D68:E69"/>
    <mergeCell ref="F68:J69"/>
    <mergeCell ref="K68:N69"/>
    <mergeCell ref="O68:Q68"/>
    <mergeCell ref="AY68:AZ69"/>
    <mergeCell ref="BA68:BF69"/>
    <mergeCell ref="O69:Q69"/>
    <mergeCell ref="AW74:AX75"/>
    <mergeCell ref="D70:E71"/>
    <mergeCell ref="F70:J71"/>
    <mergeCell ref="K70:N71"/>
    <mergeCell ref="O70:Q70"/>
    <mergeCell ref="AY70:AZ71"/>
    <mergeCell ref="BA70:BF71"/>
    <mergeCell ref="O71:Q71"/>
    <mergeCell ref="AW80:AX81"/>
    <mergeCell ref="D76:E77"/>
    <mergeCell ref="F76:J77"/>
    <mergeCell ref="K76:N77"/>
    <mergeCell ref="O76:Q76"/>
    <mergeCell ref="AY76:AZ77"/>
    <mergeCell ref="BA76:BF77"/>
    <mergeCell ref="O77:Q77"/>
    <mergeCell ref="D78:E79"/>
    <mergeCell ref="F78:J79"/>
    <mergeCell ref="K78:N79"/>
    <mergeCell ref="O78:Q78"/>
    <mergeCell ref="AY78:AZ79"/>
    <mergeCell ref="BA78:BF79"/>
    <mergeCell ref="O79:Q79"/>
    <mergeCell ref="D80:E81"/>
    <mergeCell ref="F80:J81"/>
    <mergeCell ref="K80:N81"/>
    <mergeCell ref="O80:Q80"/>
    <mergeCell ref="AY80:AZ81"/>
    <mergeCell ref="BA80:BF81"/>
    <mergeCell ref="O81:Q81"/>
    <mergeCell ref="AW76:AX77"/>
    <mergeCell ref="AW78:AX79"/>
    <mergeCell ref="AW86:AX87"/>
    <mergeCell ref="D82:E83"/>
    <mergeCell ref="F82:J83"/>
    <mergeCell ref="K82:N83"/>
    <mergeCell ref="O82:Q82"/>
    <mergeCell ref="AY82:AZ83"/>
    <mergeCell ref="BA82:BF83"/>
    <mergeCell ref="O83:Q83"/>
    <mergeCell ref="D84:E85"/>
    <mergeCell ref="F84:J85"/>
    <mergeCell ref="K84:N85"/>
    <mergeCell ref="O84:Q84"/>
    <mergeCell ref="AY84:AZ85"/>
    <mergeCell ref="BA84:BF85"/>
    <mergeCell ref="O85:Q85"/>
    <mergeCell ref="D86:E87"/>
    <mergeCell ref="F86:J87"/>
    <mergeCell ref="K86:N87"/>
    <mergeCell ref="O86:Q86"/>
    <mergeCell ref="AY86:AZ87"/>
    <mergeCell ref="BA86:BF87"/>
    <mergeCell ref="O87:Q87"/>
    <mergeCell ref="AW82:AX83"/>
    <mergeCell ref="AW84:AX85"/>
    <mergeCell ref="AW92:AX93"/>
    <mergeCell ref="D88:E89"/>
    <mergeCell ref="F88:J89"/>
    <mergeCell ref="K88:N89"/>
    <mergeCell ref="O88:Q88"/>
    <mergeCell ref="AY88:AZ89"/>
    <mergeCell ref="BA88:BF89"/>
    <mergeCell ref="O89:Q89"/>
    <mergeCell ref="D90:E91"/>
    <mergeCell ref="F90:J91"/>
    <mergeCell ref="K90:N91"/>
    <mergeCell ref="O90:Q90"/>
    <mergeCell ref="AY90:AZ91"/>
    <mergeCell ref="BA90:BF91"/>
    <mergeCell ref="O91:Q91"/>
    <mergeCell ref="AW96:AX97"/>
    <mergeCell ref="D92:E93"/>
    <mergeCell ref="F92:J93"/>
    <mergeCell ref="K92:N93"/>
    <mergeCell ref="O92:Q92"/>
    <mergeCell ref="AY92:AZ93"/>
    <mergeCell ref="BA92:BF93"/>
    <mergeCell ref="O93:Q93"/>
    <mergeCell ref="AW88:AX89"/>
    <mergeCell ref="AW90:AX91"/>
    <mergeCell ref="AW98:AX99"/>
    <mergeCell ref="D94:E95"/>
    <mergeCell ref="F94:J95"/>
    <mergeCell ref="K94:N95"/>
    <mergeCell ref="O94:Q94"/>
    <mergeCell ref="AY94:AZ95"/>
    <mergeCell ref="BA94:BF95"/>
    <mergeCell ref="O95:Q95"/>
    <mergeCell ref="AW100:AX101"/>
    <mergeCell ref="D96:E97"/>
    <mergeCell ref="F96:J97"/>
    <mergeCell ref="K96:N97"/>
    <mergeCell ref="O96:Q96"/>
    <mergeCell ref="AY96:AZ97"/>
    <mergeCell ref="BA96:BF97"/>
    <mergeCell ref="O97:Q97"/>
    <mergeCell ref="AW102:AX103"/>
    <mergeCell ref="D98:E99"/>
    <mergeCell ref="F98:J99"/>
    <mergeCell ref="K98:N99"/>
    <mergeCell ref="O98:Q98"/>
    <mergeCell ref="AY98:AZ99"/>
    <mergeCell ref="BA98:BF99"/>
    <mergeCell ref="O99:Q99"/>
    <mergeCell ref="AW94:AX95"/>
    <mergeCell ref="O106:Q106"/>
    <mergeCell ref="AY106:AZ107"/>
    <mergeCell ref="BA106:BF107"/>
    <mergeCell ref="O107:Q107"/>
    <mergeCell ref="AW104:AX105"/>
    <mergeCell ref="B100:C101"/>
    <mergeCell ref="D100:E101"/>
    <mergeCell ref="F100:J101"/>
    <mergeCell ref="K100:N101"/>
    <mergeCell ref="O100:Q100"/>
    <mergeCell ref="AY100:AZ101"/>
    <mergeCell ref="BA100:BF101"/>
    <mergeCell ref="O101:Q101"/>
    <mergeCell ref="AW106:AX107"/>
    <mergeCell ref="B102:C103"/>
    <mergeCell ref="D102:E103"/>
    <mergeCell ref="F102:J103"/>
    <mergeCell ref="K102:N103"/>
    <mergeCell ref="O102:Q102"/>
    <mergeCell ref="AY102:AZ103"/>
    <mergeCell ref="BA102:BF103"/>
    <mergeCell ref="O103:Q103"/>
    <mergeCell ref="AY112:AZ113"/>
    <mergeCell ref="BA112:BF113"/>
    <mergeCell ref="O113:Q113"/>
    <mergeCell ref="AW118:AX119"/>
    <mergeCell ref="B114:C115"/>
    <mergeCell ref="D114:E115"/>
    <mergeCell ref="F114:J115"/>
    <mergeCell ref="K114:N115"/>
    <mergeCell ref="O114:Q114"/>
    <mergeCell ref="AY114:AZ115"/>
    <mergeCell ref="BA114:BF115"/>
    <mergeCell ref="O115:Q115"/>
    <mergeCell ref="AW112:AX113"/>
    <mergeCell ref="B108:C109"/>
    <mergeCell ref="D108:E109"/>
    <mergeCell ref="F108:J109"/>
    <mergeCell ref="K108:N109"/>
    <mergeCell ref="O108:Q108"/>
    <mergeCell ref="AY108:AZ109"/>
    <mergeCell ref="BA108:BF109"/>
    <mergeCell ref="O109:Q109"/>
    <mergeCell ref="AW114:AX115"/>
    <mergeCell ref="B110:C111"/>
    <mergeCell ref="D110:E111"/>
    <mergeCell ref="F110:J111"/>
    <mergeCell ref="K110:N111"/>
    <mergeCell ref="O110:Q110"/>
    <mergeCell ref="AY110:AZ111"/>
    <mergeCell ref="BA110:BF111"/>
    <mergeCell ref="O111:Q111"/>
    <mergeCell ref="AW108:AX109"/>
    <mergeCell ref="AW120:AX121"/>
    <mergeCell ref="B116:C117"/>
    <mergeCell ref="D116:E117"/>
    <mergeCell ref="F116:J117"/>
    <mergeCell ref="K116:N117"/>
    <mergeCell ref="O116:Q116"/>
    <mergeCell ref="AY116:AZ117"/>
    <mergeCell ref="BA116:BF117"/>
    <mergeCell ref="O117:Q117"/>
    <mergeCell ref="B118:C119"/>
    <mergeCell ref="D118:E119"/>
    <mergeCell ref="F118:J119"/>
    <mergeCell ref="K118:N119"/>
    <mergeCell ref="O118:Q118"/>
    <mergeCell ref="AY118:AZ119"/>
    <mergeCell ref="BA118:BF119"/>
    <mergeCell ref="O119:Q119"/>
    <mergeCell ref="B120:C121"/>
    <mergeCell ref="D120:E121"/>
    <mergeCell ref="F120:J121"/>
    <mergeCell ref="K120:N121"/>
    <mergeCell ref="O120:Q120"/>
    <mergeCell ref="AY120:AZ121"/>
    <mergeCell ref="BA120:BF121"/>
    <mergeCell ref="O121:Q121"/>
    <mergeCell ref="AW116:AX117"/>
    <mergeCell ref="B122:C123"/>
    <mergeCell ref="D122:E123"/>
    <mergeCell ref="B124:C125"/>
    <mergeCell ref="O29:Q29"/>
    <mergeCell ref="O30:Q30"/>
    <mergeCell ref="O31:Q31"/>
    <mergeCell ref="O32:Q32"/>
    <mergeCell ref="O33:Q33"/>
    <mergeCell ref="O34:Q34"/>
    <mergeCell ref="O35:Q35"/>
    <mergeCell ref="O36:Q36"/>
    <mergeCell ref="O37:Q37"/>
    <mergeCell ref="J13:K13"/>
    <mergeCell ref="L13:M13"/>
    <mergeCell ref="S13:T13"/>
    <mergeCell ref="O22:Q22"/>
    <mergeCell ref="O23:Q23"/>
    <mergeCell ref="O24:Q24"/>
    <mergeCell ref="O25:Q25"/>
    <mergeCell ref="O26:Q26"/>
    <mergeCell ref="O27:Q27"/>
    <mergeCell ref="O28:Q28"/>
    <mergeCell ref="B112:C113"/>
    <mergeCell ref="D112:E113"/>
    <mergeCell ref="F112:J113"/>
    <mergeCell ref="K112:N113"/>
    <mergeCell ref="O112:Q112"/>
    <mergeCell ref="B104:C105"/>
    <mergeCell ref="D104:E105"/>
    <mergeCell ref="F104:J105"/>
    <mergeCell ref="K104:N105"/>
    <mergeCell ref="O104:Q104"/>
    <mergeCell ref="AY50:AZ51"/>
    <mergeCell ref="AY52:AZ53"/>
    <mergeCell ref="AY22:AZ23"/>
    <mergeCell ref="AY24:AZ25"/>
    <mergeCell ref="AY26:AZ27"/>
    <mergeCell ref="AY28:AZ29"/>
    <mergeCell ref="AY30:AZ31"/>
    <mergeCell ref="AY32:AZ33"/>
    <mergeCell ref="AY34:AZ35"/>
    <mergeCell ref="O43:Q43"/>
    <mergeCell ref="O44:Q44"/>
    <mergeCell ref="O45:Q45"/>
    <mergeCell ref="O46:Q46"/>
    <mergeCell ref="O47:Q47"/>
    <mergeCell ref="O48:Q48"/>
    <mergeCell ref="O49:Q49"/>
    <mergeCell ref="O50:Q50"/>
    <mergeCell ref="O51:Q51"/>
    <mergeCell ref="AW38:AX39"/>
    <mergeCell ref="AW40:AX41"/>
    <mergeCell ref="AW42:AX43"/>
    <mergeCell ref="AW44:AX45"/>
    <mergeCell ref="AW46:AX47"/>
    <mergeCell ref="AW48:AX49"/>
    <mergeCell ref="AW50:AX51"/>
    <mergeCell ref="AY46:AZ47"/>
    <mergeCell ref="AY48:AZ49"/>
    <mergeCell ref="BD2:BE2"/>
    <mergeCell ref="D42:E43"/>
    <mergeCell ref="F42:J43"/>
    <mergeCell ref="K42:N43"/>
    <mergeCell ref="BA42:BF43"/>
    <mergeCell ref="D44:E45"/>
    <mergeCell ref="F44:J45"/>
    <mergeCell ref="K44:N45"/>
    <mergeCell ref="BA44:BF45"/>
    <mergeCell ref="AY36:AZ37"/>
    <mergeCell ref="AY38:AZ39"/>
    <mergeCell ref="AY40:AZ41"/>
    <mergeCell ref="AY42:AZ43"/>
    <mergeCell ref="AY44:AZ45"/>
    <mergeCell ref="C11:E11"/>
    <mergeCell ref="F11:G11"/>
    <mergeCell ref="H11:I11"/>
    <mergeCell ref="J11:K11"/>
    <mergeCell ref="L11:M11"/>
    <mergeCell ref="C12:E12"/>
    <mergeCell ref="F12:G12"/>
    <mergeCell ref="H12:I12"/>
    <mergeCell ref="J12:K12"/>
    <mergeCell ref="L12:M12"/>
    <mergeCell ref="F10:G10"/>
    <mergeCell ref="H10:I10"/>
    <mergeCell ref="J10:K10"/>
    <mergeCell ref="L10:M10"/>
    <mergeCell ref="D24:E25"/>
    <mergeCell ref="K40:N41"/>
    <mergeCell ref="K38:N39"/>
    <mergeCell ref="K36:N37"/>
  </mergeCells>
  <phoneticPr fontId="4"/>
  <dataValidations xWindow="146" yWindow="394" count="4">
    <dataValidation type="list" allowBlank="1" showInputMessage="1" showErrorMessage="1" sqref="B24 B38 B36 B34 B32 B30 B28 B26 B22 B40 B96 B98 B42 B44 B80 B82 B84 B46 B86 B100 B102 B64 B66 B48 B50 B52 B54 B68 B70 B88 B90 B92 B94 B56 B58 B60 B62 B72 B74 B76 B78 B104 B122 B112 B106 B108 B114 B116 B118 B110 B124 B126 B120 B128 B130 B186 B188 B132 B134 B170 B172 B174 B136 B176 B190 B192 B154 B156 B138 B140 B142 B144 B158 B160 B178 B180 B182 B184 B146 B148 B150 B152 B162 B164 B166 B168 B194 B212 B202 B196 B198 B204 B206 B208 B200 B214 B216 B210 B218 B220 B222 B224 B226 B228 B230 B232 B234 B236 B238 B240">
      <formula1>"管理者,サービス提供責任者,訪問介護員,登録訪問介護員"</formula1>
    </dataValidation>
    <dataValidation type="list" allowBlank="1" showErrorMessage="1" promptTitle="該当する英字を選択してください。" prompt="A：常勤で専従　_x000a_B：常勤で兼務_x000a_C：非常勤で専従_x000a_D：非常勤で兼務" sqref="D24 D40 D38 D36 D34 D32 D30 D28 D26 D22 D42 D44 D46 D54 D48 D50 D52 D68 D56 D58 D60 D62 D70 D64 D66 D98 D72 D74 D76 D78 D86 D80 D82 D84 D100 D88 D90 D92 D94 D102 D96 D104 D106 D108 D110 D118 D112 D114 D116 D128 D120 D122 D124 D126 D130 D132 D134 D136 D144 D138 D140 D142 D158 D146 D148 D150 D152 D160 D154 D156 D188 D162 D164 D166 D168 D176 D170 D172 D174 D190 D178 D180 D182 D184 D192 D186 D194 D196 D198 D200 D208 D202 D204 D206 D218 D210 D212 D214 D216 D220 D222 D224 D226 D234 D228 D230 D232 D236 D238 D240">
      <formula1>"A,B,C,D"</formula1>
    </dataValidation>
    <dataValidation type="list" allowBlank="1" showErrorMessage="1" promptTitle="選択してください。" prompt="介福：介護福祉士_x000a_実：実務者研修_x000a_初：初任者研修_x000a_基：旧介護職員基礎研修_x000a_１or２：旧ホームヘルパー養成研修1,2級_x000a_生：生活援助従事者研修_x000a_看：看護師　准：准看護師_x000a_保：保健師_x000a_居初：居宅介護職員初任者研修_x000a_社福：社会福祉士　" sqref="F24 F40 F38 F36 F34 F32 F30 F28 F26 F22 F42 F44 F46 F54 F48 F50 F52 F68 F56 F58 F60 F62 F70 F64 F66 F98 F72 F74 F76 F78 F86 F80 F82 F84 F100 F88 F90 F92 F94 F102 F96 F104 F106 F108 F110 F118 F112 F114 F116 F128 F120 F122 F124 F126 F130 F132 F134 F136 F144 F138 F140 F142 F158 F146 F148 F150 F152 F160 F154 F156 F188 F162 F164 F166 F168 F176 F170 F172 F174 F190 F178 F180 F182 F184 F192 F186 F194 F196 F198 F200 F208 F202 F204 F206 F218 F210 F212 F214 F216 F220 F222 F224 F226 F234 F228 F230 F232 F236 F238 F240">
      <formula1>"介護福祉士,実務者研修,初任者研修,介護職員基礎研修,ホームヘルパー1級,ホームヘルパー2級,生活援助従事者研修,看護師,准看護師,保健師,居宅介護職員初任者研修,社会福祉士,その他"</formula1>
    </dataValidation>
    <dataValidation type="list" allowBlank="1" showInputMessage="1" showErrorMessage="1" sqref="AA10">
      <formula1>"40,50"</formula1>
    </dataValidation>
  </dataValidations>
  <printOptions horizontalCentered="1"/>
  <pageMargins left="0.39370078740157483" right="0.39370078740157483" top="0.55118110236220474" bottom="0.35433070866141736" header="0.39370078740157483" footer="0.39370078740157483"/>
  <pageSetup paperSize="9" scale="61" fitToHeight="0" orientation="landscape" useFirstPageNumber="1" r:id="rId1"/>
  <headerFooter alignWithMargins="0"/>
  <rowBreaks count="2" manualBreakCount="2">
    <brk id="105" max="57" man="1"/>
    <brk id="165" max="57" man="1"/>
  </rowBreaks>
  <ignoredErrors>
    <ignoredError sqref="AW32 AW26 AW38"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368"/>
  <sheetViews>
    <sheetView showGridLines="0" view="pageBreakPreview" zoomScale="90" zoomScaleNormal="90" zoomScaleSheetLayoutView="90" workbookViewId="0">
      <selection activeCell="BA13" sqref="BA13"/>
    </sheetView>
  </sheetViews>
  <sheetFormatPr defaultRowHeight="14.25" x14ac:dyDescent="0.15"/>
  <cols>
    <col min="1" max="1" width="4.25" style="104" customWidth="1"/>
    <col min="2" max="3" width="5.125" style="103" customWidth="1"/>
    <col min="4" max="14" width="4.25" style="103" customWidth="1"/>
    <col min="15" max="17" width="5.625" style="165" hidden="1" customWidth="1"/>
    <col min="18" max="18" width="4.25" style="104" customWidth="1"/>
    <col min="19" max="50" width="4.25" style="103" customWidth="1"/>
    <col min="51" max="52" width="4.25" style="103" hidden="1" customWidth="1"/>
    <col min="53" max="62" width="4.25" style="103" customWidth="1"/>
    <col min="63" max="16384" width="9" style="103"/>
  </cols>
  <sheetData>
    <row r="1" spans="1:58" ht="21" customHeight="1" x14ac:dyDescent="0.15">
      <c r="A1" s="103" t="s">
        <v>639</v>
      </c>
      <c r="O1" s="103"/>
      <c r="P1" s="103"/>
      <c r="Q1" s="103"/>
      <c r="AY1" s="83"/>
      <c r="AZ1" s="83"/>
    </row>
    <row r="2" spans="1:58" ht="21" customHeight="1" x14ac:dyDescent="0.15">
      <c r="O2" s="103"/>
      <c r="P2" s="103"/>
      <c r="Q2" s="103"/>
      <c r="AH2" s="105" t="s">
        <v>205</v>
      </c>
      <c r="AI2" s="382">
        <v>4</v>
      </c>
      <c r="AJ2" s="382"/>
      <c r="AK2" s="105" t="s">
        <v>206</v>
      </c>
      <c r="AL2" s="383">
        <f>IF(AI2=0,"",YEAR(DATE(2018+AI2,1,1)))</f>
        <v>2022</v>
      </c>
      <c r="AM2" s="383"/>
      <c r="AN2" s="106" t="s">
        <v>207</v>
      </c>
      <c r="AO2" s="106" t="s">
        <v>204</v>
      </c>
      <c r="AP2" s="382"/>
      <c r="AQ2" s="382"/>
      <c r="AR2" s="106" t="s">
        <v>203</v>
      </c>
      <c r="BA2" s="107" t="s">
        <v>380</v>
      </c>
      <c r="BB2" s="107"/>
      <c r="BC2" s="107"/>
      <c r="BD2" s="333">
        <f>DAY(EOMONTH(DATE(AL2,AP2,1),0))</f>
        <v>31</v>
      </c>
      <c r="BE2" s="334"/>
      <c r="BF2" s="107" t="s">
        <v>381</v>
      </c>
    </row>
    <row r="3" spans="1:58" s="82" customFormat="1" ht="21" customHeight="1" x14ac:dyDescent="0.25">
      <c r="A3" s="108" t="s">
        <v>392</v>
      </c>
      <c r="B3" s="109"/>
      <c r="C3" s="109"/>
      <c r="W3" s="84"/>
      <c r="X3" s="84"/>
      <c r="AI3" s="99" t="s">
        <v>530</v>
      </c>
      <c r="AW3" s="83"/>
      <c r="AX3" s="83"/>
      <c r="AY3" s="83"/>
      <c r="AZ3" s="83"/>
    </row>
    <row r="4" spans="1:58" s="82" customFormat="1" ht="21" customHeight="1" x14ac:dyDescent="0.15">
      <c r="A4" s="110"/>
      <c r="B4" s="110"/>
      <c r="C4" s="110"/>
      <c r="D4" s="110"/>
      <c r="E4" s="110"/>
      <c r="F4" s="110"/>
      <c r="G4" s="110"/>
      <c r="H4" s="110"/>
      <c r="I4" s="110"/>
      <c r="J4" s="110"/>
      <c r="K4" s="110"/>
      <c r="L4" s="110"/>
      <c r="M4" s="110"/>
      <c r="N4" s="110"/>
      <c r="O4" s="110"/>
      <c r="P4" s="110"/>
      <c r="Q4" s="110"/>
      <c r="AI4" s="88" t="s">
        <v>4</v>
      </c>
      <c r="AJ4" s="88" t="s">
        <v>206</v>
      </c>
      <c r="AK4" s="331"/>
      <c r="AL4" s="331"/>
      <c r="AM4" s="331"/>
      <c r="AN4" s="331"/>
      <c r="AO4" s="331"/>
      <c r="AP4" s="331"/>
      <c r="AQ4" s="331"/>
      <c r="AR4" s="331"/>
      <c r="AS4" s="331"/>
      <c r="AT4" s="331"/>
      <c r="AU4" s="331"/>
      <c r="AV4" s="331"/>
      <c r="AW4" s="331"/>
      <c r="AX4" s="331"/>
      <c r="AY4" s="331"/>
      <c r="AZ4" s="331"/>
      <c r="BA4" s="331"/>
      <c r="BB4" s="331"/>
      <c r="BC4" s="331"/>
      <c r="BD4" s="331"/>
      <c r="BE4" s="331"/>
      <c r="BF4" s="94" t="s">
        <v>366</v>
      </c>
    </row>
    <row r="5" spans="1:58" s="82" customFormat="1" ht="21" customHeight="1" x14ac:dyDescent="0.15">
      <c r="A5" s="110"/>
      <c r="B5" s="110"/>
      <c r="C5" s="110"/>
      <c r="D5" s="110"/>
      <c r="E5" s="110"/>
      <c r="F5" s="110"/>
      <c r="G5" s="110"/>
      <c r="H5" s="110"/>
      <c r="I5" s="110"/>
      <c r="J5" s="110"/>
      <c r="K5" s="110"/>
      <c r="L5" s="110"/>
      <c r="M5" s="110"/>
      <c r="N5" s="110"/>
      <c r="O5" s="110"/>
      <c r="P5" s="110"/>
      <c r="Q5" s="110"/>
      <c r="R5" s="105"/>
      <c r="S5" s="111"/>
      <c r="T5" s="111"/>
      <c r="U5" s="105"/>
      <c r="V5" s="112"/>
      <c r="W5" s="112"/>
      <c r="X5" s="106"/>
      <c r="Y5" s="106"/>
      <c r="Z5" s="111"/>
      <c r="AA5" s="111"/>
      <c r="AB5" s="106"/>
    </row>
    <row r="6" spans="1:58" s="82" customFormat="1" ht="21" customHeight="1" x14ac:dyDescent="0.2">
      <c r="B6" s="113"/>
      <c r="C6" s="113"/>
      <c r="D6" s="114"/>
      <c r="E6" s="114"/>
      <c r="F6" s="114"/>
      <c r="G6" s="114"/>
      <c r="H6" s="114"/>
      <c r="I6" s="114"/>
      <c r="J6" s="114"/>
      <c r="K6" s="114"/>
      <c r="L6" s="114"/>
      <c r="M6" s="114"/>
      <c r="N6" s="114"/>
      <c r="O6" s="114"/>
      <c r="P6" s="114"/>
      <c r="Q6" s="114"/>
      <c r="R6" s="114"/>
      <c r="S6" s="114"/>
      <c r="T6" s="115"/>
      <c r="U6" s="100"/>
      <c r="V6" s="116"/>
      <c r="W6" s="100"/>
      <c r="X6" s="117"/>
      <c r="AG6" s="118"/>
      <c r="AH6" s="118"/>
      <c r="AI6" s="118"/>
      <c r="AM6" s="103" t="s">
        <v>367</v>
      </c>
      <c r="AN6" s="103"/>
      <c r="AO6" s="103"/>
      <c r="AP6" s="103"/>
      <c r="AQ6" s="103"/>
      <c r="AR6" s="103"/>
      <c r="AS6" s="103"/>
      <c r="AT6" s="103"/>
      <c r="AU6" s="103"/>
      <c r="AV6" s="103"/>
      <c r="AW6" s="103"/>
      <c r="AX6" s="103"/>
      <c r="AY6" s="103"/>
      <c r="BA6" s="396"/>
      <c r="BB6" s="396"/>
      <c r="BC6" s="103" t="s">
        <v>368</v>
      </c>
    </row>
    <row r="7" spans="1:58" s="82" customFormat="1" ht="21.75" customHeight="1" thickBot="1" x14ac:dyDescent="0.25">
      <c r="B7" s="113"/>
      <c r="C7" s="113"/>
      <c r="D7" s="114"/>
      <c r="E7" s="114"/>
      <c r="F7" s="114"/>
      <c r="G7" s="114"/>
      <c r="H7" s="114"/>
      <c r="I7" s="114"/>
      <c r="J7" s="114"/>
      <c r="K7" s="114"/>
      <c r="L7" s="114"/>
      <c r="M7" s="114"/>
      <c r="N7" s="114"/>
      <c r="O7" s="114"/>
      <c r="P7" s="114"/>
      <c r="Q7" s="114"/>
      <c r="R7" s="114"/>
      <c r="S7" s="114"/>
      <c r="T7" s="115"/>
      <c r="U7" s="100"/>
      <c r="V7" s="116"/>
      <c r="W7" s="100"/>
      <c r="X7" s="117"/>
      <c r="AG7" s="118"/>
      <c r="AH7" s="118"/>
      <c r="AI7" s="118"/>
      <c r="AJ7" s="103"/>
      <c r="AK7" s="103"/>
      <c r="AL7" s="103"/>
    </row>
    <row r="8" spans="1:58" s="82" customFormat="1" ht="21.75" customHeight="1" x14ac:dyDescent="0.15">
      <c r="B8" s="119" t="s">
        <v>370</v>
      </c>
      <c r="C8" s="120"/>
      <c r="D8" s="121"/>
      <c r="E8" s="122"/>
      <c r="F8" s="123"/>
      <c r="G8" s="123"/>
      <c r="H8" s="123"/>
      <c r="I8" s="123"/>
      <c r="J8" s="123"/>
      <c r="K8" s="123"/>
      <c r="L8" s="123"/>
      <c r="M8" s="123"/>
      <c r="N8" s="123"/>
      <c r="O8" s="123"/>
      <c r="P8" s="123"/>
      <c r="Q8" s="123"/>
      <c r="R8" s="123"/>
      <c r="S8" s="123"/>
      <c r="T8" s="123"/>
      <c r="U8" s="123"/>
      <c r="V8" s="124"/>
      <c r="W8" s="120"/>
      <c r="X8" s="125"/>
      <c r="Y8" s="120"/>
      <c r="Z8" s="120"/>
      <c r="AA8" s="120"/>
      <c r="AB8" s="120"/>
      <c r="AC8" s="120"/>
      <c r="AD8" s="120"/>
      <c r="AE8" s="120"/>
      <c r="AF8" s="120"/>
      <c r="AG8" s="126"/>
      <c r="AH8" s="126"/>
      <c r="AI8" s="126"/>
      <c r="AJ8" s="127"/>
      <c r="AK8" s="127"/>
      <c r="AL8" s="127"/>
      <c r="AM8" s="127"/>
      <c r="AN8" s="127"/>
      <c r="AO8" s="127"/>
      <c r="AP8" s="127"/>
      <c r="AQ8" s="127"/>
      <c r="AR8" s="127"/>
      <c r="AS8" s="127"/>
      <c r="AT8" s="127"/>
      <c r="AU8" s="127"/>
      <c r="AV8" s="128"/>
      <c r="AW8" s="129"/>
      <c r="AX8" s="129"/>
      <c r="AY8" s="130"/>
      <c r="AZ8" s="130"/>
    </row>
    <row r="9" spans="1:58" s="82" customFormat="1" ht="21.75" customHeight="1" x14ac:dyDescent="0.15">
      <c r="B9" s="131"/>
      <c r="C9" s="405"/>
      <c r="D9" s="405"/>
      <c r="E9" s="405"/>
      <c r="F9" s="391">
        <v>5</v>
      </c>
      <c r="G9" s="392"/>
      <c r="H9" s="391">
        <v>6</v>
      </c>
      <c r="I9" s="392"/>
      <c r="J9" s="391">
        <v>7</v>
      </c>
      <c r="K9" s="392"/>
      <c r="L9" s="393" t="s">
        <v>228</v>
      </c>
      <c r="M9" s="393"/>
      <c r="N9" s="132"/>
      <c r="O9" s="132"/>
      <c r="P9" s="132"/>
      <c r="Q9" s="132"/>
      <c r="R9" s="132"/>
      <c r="S9" s="132"/>
      <c r="T9" s="132"/>
      <c r="U9" s="132"/>
      <c r="V9" s="116"/>
      <c r="W9" s="100"/>
      <c r="X9" s="133" t="s">
        <v>232</v>
      </c>
      <c r="Y9" s="133"/>
      <c r="Z9" s="132"/>
      <c r="AA9" s="133" t="s">
        <v>237</v>
      </c>
      <c r="AB9" s="133"/>
      <c r="AC9" s="132"/>
      <c r="AD9" s="134"/>
      <c r="AE9" s="134"/>
      <c r="AF9" s="132"/>
      <c r="AG9" s="135" t="s">
        <v>238</v>
      </c>
      <c r="AH9" s="135"/>
      <c r="AI9" s="136"/>
      <c r="AJ9" s="132"/>
      <c r="AK9" s="132"/>
      <c r="AL9" s="130"/>
      <c r="AM9" s="130"/>
      <c r="AN9" s="137"/>
      <c r="AO9" s="137"/>
      <c r="AP9" s="130"/>
      <c r="AQ9" s="130"/>
      <c r="AR9" s="130"/>
      <c r="AS9" s="130"/>
      <c r="AT9" s="130"/>
      <c r="AU9" s="130"/>
      <c r="AV9" s="138"/>
      <c r="AW9" s="129"/>
      <c r="AX9" s="129"/>
      <c r="AY9" s="130"/>
      <c r="AZ9" s="130"/>
      <c r="BA9" s="100"/>
      <c r="BB9" s="139"/>
    </row>
    <row r="10" spans="1:58" s="82" customFormat="1" ht="21.75" customHeight="1" x14ac:dyDescent="0.15">
      <c r="B10" s="131"/>
      <c r="C10" s="359" t="s">
        <v>229</v>
      </c>
      <c r="D10" s="359"/>
      <c r="E10" s="359"/>
      <c r="F10" s="360"/>
      <c r="G10" s="360"/>
      <c r="H10" s="360"/>
      <c r="I10" s="360"/>
      <c r="J10" s="360"/>
      <c r="K10" s="360"/>
      <c r="L10" s="361">
        <f>SUM(F10:K10)</f>
        <v>0</v>
      </c>
      <c r="M10" s="361"/>
      <c r="N10" s="132"/>
      <c r="O10" s="132"/>
      <c r="P10" s="132"/>
      <c r="Q10" s="132"/>
      <c r="R10" s="132"/>
      <c r="S10" s="132"/>
      <c r="T10" s="132"/>
      <c r="U10" s="132"/>
      <c r="V10" s="116"/>
      <c r="W10" s="100"/>
      <c r="X10" s="384">
        <f>S13</f>
        <v>0</v>
      </c>
      <c r="Y10" s="385"/>
      <c r="Z10" s="140" t="s">
        <v>233</v>
      </c>
      <c r="AA10" s="386">
        <v>40</v>
      </c>
      <c r="AB10" s="387"/>
      <c r="AC10" s="140" t="s">
        <v>234</v>
      </c>
      <c r="AD10" s="384">
        <f>X10/AA10</f>
        <v>0</v>
      </c>
      <c r="AE10" s="385"/>
      <c r="AF10" s="140" t="s">
        <v>235</v>
      </c>
      <c r="AG10" s="388">
        <f>IF(X10&lt;40,1,ROUNDUP(AD10,1))</f>
        <v>1</v>
      </c>
      <c r="AH10" s="389"/>
      <c r="AI10" s="390"/>
      <c r="AJ10" s="132"/>
      <c r="AK10" s="141" t="s">
        <v>236</v>
      </c>
      <c r="AL10" s="130"/>
      <c r="AM10" s="130"/>
      <c r="AN10" s="130"/>
      <c r="AO10" s="130"/>
      <c r="AP10" s="130"/>
      <c r="AQ10" s="130"/>
      <c r="AR10" s="130"/>
      <c r="AS10" s="130"/>
      <c r="AT10" s="130"/>
      <c r="AU10" s="130"/>
      <c r="AV10" s="138"/>
      <c r="AW10" s="129"/>
      <c r="AX10" s="129"/>
      <c r="AY10" s="130"/>
      <c r="AZ10" s="130"/>
      <c r="BA10" s="100"/>
      <c r="BB10" s="139"/>
    </row>
    <row r="11" spans="1:58" s="82" customFormat="1" ht="21.75" customHeight="1" x14ac:dyDescent="0.15">
      <c r="B11" s="131"/>
      <c r="C11" s="359" t="s">
        <v>230</v>
      </c>
      <c r="D11" s="359"/>
      <c r="E11" s="359"/>
      <c r="F11" s="360"/>
      <c r="G11" s="360"/>
      <c r="H11" s="360"/>
      <c r="I11" s="360"/>
      <c r="J11" s="360"/>
      <c r="K11" s="360"/>
      <c r="L11" s="361">
        <f>SUM(F11:K11)</f>
        <v>0</v>
      </c>
      <c r="M11" s="361"/>
      <c r="N11" s="132"/>
      <c r="O11" s="132"/>
      <c r="P11" s="132"/>
      <c r="Q11" s="132"/>
      <c r="R11" s="132"/>
      <c r="S11" s="132"/>
      <c r="T11" s="132"/>
      <c r="U11" s="132"/>
      <c r="V11" s="116"/>
      <c r="W11" s="100"/>
      <c r="X11" s="100"/>
      <c r="Y11" s="142"/>
      <c r="Z11" s="142"/>
      <c r="AA11" s="143" t="s">
        <v>245</v>
      </c>
      <c r="AB11" s="142"/>
      <c r="AC11" s="142"/>
      <c r="AD11" s="142"/>
      <c r="AE11" s="142"/>
      <c r="AF11" s="142"/>
      <c r="AG11" s="142"/>
      <c r="AH11" s="142"/>
      <c r="AI11" s="142"/>
      <c r="AJ11" s="142"/>
      <c r="AK11" s="132"/>
      <c r="AL11" s="130"/>
      <c r="AM11" s="130"/>
      <c r="AN11" s="130"/>
      <c r="AO11" s="130"/>
      <c r="AP11" s="130"/>
      <c r="AQ11" s="130"/>
      <c r="AR11" s="130"/>
      <c r="AS11" s="130"/>
      <c r="AT11" s="130"/>
      <c r="AU11" s="130"/>
      <c r="AV11" s="138"/>
      <c r="AW11" s="129"/>
      <c r="AX11" s="129"/>
      <c r="AY11" s="130"/>
      <c r="AZ11" s="130"/>
      <c r="BA11" s="100"/>
      <c r="BB11" s="139"/>
    </row>
    <row r="12" spans="1:58" s="82" customFormat="1" ht="21.75" customHeight="1" x14ac:dyDescent="0.15">
      <c r="B12" s="131"/>
      <c r="C12" s="359" t="s">
        <v>240</v>
      </c>
      <c r="D12" s="359"/>
      <c r="E12" s="359"/>
      <c r="F12" s="362"/>
      <c r="G12" s="362"/>
      <c r="H12" s="362"/>
      <c r="I12" s="362"/>
      <c r="J12" s="362"/>
      <c r="K12" s="362"/>
      <c r="L12" s="363">
        <f>SUM(F12:K12)</f>
        <v>0</v>
      </c>
      <c r="M12" s="363"/>
      <c r="N12" s="132"/>
      <c r="O12" s="132"/>
      <c r="P12" s="132"/>
      <c r="Q12" s="132"/>
      <c r="R12" s="144"/>
      <c r="S12" s="135" t="s">
        <v>231</v>
      </c>
      <c r="T12" s="135"/>
      <c r="U12" s="132"/>
      <c r="V12" s="116"/>
      <c r="W12" s="100"/>
      <c r="X12" s="100"/>
      <c r="Y12" s="142"/>
      <c r="Z12" s="142"/>
      <c r="AA12" s="145" t="s">
        <v>246</v>
      </c>
      <c r="AB12" s="142"/>
      <c r="AC12" s="142"/>
      <c r="AD12" s="142"/>
      <c r="AE12" s="142"/>
      <c r="AF12" s="142"/>
      <c r="AG12" s="142"/>
      <c r="AH12" s="142"/>
      <c r="AI12" s="142"/>
      <c r="AJ12" s="142"/>
      <c r="AK12" s="142"/>
      <c r="AL12" s="142"/>
      <c r="AM12" s="142"/>
      <c r="AN12" s="130"/>
      <c r="AO12" s="130"/>
      <c r="AP12" s="130"/>
      <c r="AQ12" s="130"/>
      <c r="AR12" s="130"/>
      <c r="AS12" s="130"/>
      <c r="AT12" s="130"/>
      <c r="AU12" s="130"/>
      <c r="AV12" s="138"/>
      <c r="AW12" s="129"/>
      <c r="AX12" s="129"/>
      <c r="AY12" s="130"/>
      <c r="AZ12" s="130"/>
      <c r="BA12" s="100"/>
      <c r="BB12" s="139"/>
    </row>
    <row r="13" spans="1:58" s="82" customFormat="1" ht="21.75" customHeight="1" x14ac:dyDescent="0.15">
      <c r="B13" s="131"/>
      <c r="C13" s="359" t="s">
        <v>228</v>
      </c>
      <c r="D13" s="359"/>
      <c r="E13" s="359"/>
      <c r="F13" s="363">
        <f>SUM(F10:G12)</f>
        <v>0</v>
      </c>
      <c r="G13" s="363"/>
      <c r="H13" s="363">
        <f>SUM(H10:I12)</f>
        <v>0</v>
      </c>
      <c r="I13" s="363"/>
      <c r="J13" s="363">
        <f>SUM(J10:K12)</f>
        <v>0</v>
      </c>
      <c r="K13" s="363"/>
      <c r="L13" s="363">
        <f>SUM(L10:M12)</f>
        <v>0</v>
      </c>
      <c r="M13" s="363"/>
      <c r="N13" s="146" t="s">
        <v>369</v>
      </c>
      <c r="O13" s="132"/>
      <c r="P13" s="132"/>
      <c r="Q13" s="132"/>
      <c r="R13" s="147"/>
      <c r="S13" s="381">
        <f>L13/3</f>
        <v>0</v>
      </c>
      <c r="T13" s="381"/>
      <c r="U13" s="132"/>
      <c r="V13" s="116"/>
      <c r="W13" s="100"/>
      <c r="X13" s="100"/>
      <c r="Y13" s="142"/>
      <c r="Z13" s="142"/>
      <c r="AA13" s="145" t="s">
        <v>247</v>
      </c>
      <c r="AB13" s="142"/>
      <c r="AC13" s="142"/>
      <c r="AD13" s="142"/>
      <c r="AE13" s="142"/>
      <c r="AF13" s="142"/>
      <c r="AG13" s="142"/>
      <c r="AH13" s="142"/>
      <c r="AI13" s="142"/>
      <c r="AJ13" s="142"/>
      <c r="AK13" s="142"/>
      <c r="AL13" s="142"/>
      <c r="AM13" s="142"/>
      <c r="AN13" s="130"/>
      <c r="AO13" s="130"/>
      <c r="AP13" s="130"/>
      <c r="AQ13" s="130"/>
      <c r="AR13" s="130"/>
      <c r="AS13" s="130"/>
      <c r="AT13" s="130"/>
      <c r="AU13" s="130"/>
      <c r="AV13" s="138"/>
      <c r="AW13" s="129"/>
      <c r="AX13" s="129"/>
      <c r="AY13" s="130"/>
      <c r="AZ13" s="130"/>
      <c r="BA13" s="100"/>
      <c r="BB13" s="139"/>
    </row>
    <row r="14" spans="1:58" s="82" customFormat="1" ht="21.75" customHeight="1" thickBot="1" x14ac:dyDescent="0.2">
      <c r="B14" s="148"/>
      <c r="C14" s="149" t="s">
        <v>239</v>
      </c>
      <c r="D14" s="150"/>
      <c r="E14" s="151"/>
      <c r="F14" s="152"/>
      <c r="G14" s="152"/>
      <c r="H14" s="152"/>
      <c r="I14" s="152"/>
      <c r="J14" s="152"/>
      <c r="K14" s="152"/>
      <c r="L14" s="152"/>
      <c r="M14" s="152" t="s">
        <v>371</v>
      </c>
      <c r="N14" s="152"/>
      <c r="O14" s="152"/>
      <c r="P14" s="152"/>
      <c r="Q14" s="152"/>
      <c r="R14" s="152"/>
      <c r="S14" s="152"/>
      <c r="T14" s="152"/>
      <c r="U14" s="153"/>
      <c r="V14" s="154"/>
      <c r="W14" s="153"/>
      <c r="X14" s="153"/>
      <c r="Y14" s="155"/>
      <c r="Z14" s="155"/>
      <c r="AA14" s="156" t="s">
        <v>248</v>
      </c>
      <c r="AB14" s="155"/>
      <c r="AC14" s="156"/>
      <c r="AD14" s="156"/>
      <c r="AE14" s="156"/>
      <c r="AF14" s="156"/>
      <c r="AG14" s="156"/>
      <c r="AH14" s="156"/>
      <c r="AI14" s="156"/>
      <c r="AJ14" s="156"/>
      <c r="AK14" s="156"/>
      <c r="AL14" s="156"/>
      <c r="AM14" s="156"/>
      <c r="AN14" s="156"/>
      <c r="AO14" s="155"/>
      <c r="AP14" s="156"/>
      <c r="AQ14" s="156"/>
      <c r="AR14" s="155"/>
      <c r="AS14" s="155"/>
      <c r="AT14" s="155"/>
      <c r="AU14" s="155"/>
      <c r="AV14" s="157"/>
      <c r="AW14" s="129"/>
      <c r="AX14" s="129"/>
      <c r="AY14" s="130"/>
      <c r="AZ14" s="130"/>
      <c r="BA14" s="100"/>
      <c r="BB14" s="139"/>
    </row>
    <row r="15" spans="1:58" s="82" customFormat="1" ht="21.75" customHeight="1" x14ac:dyDescent="0.15">
      <c r="B15" s="113"/>
      <c r="R15" s="132"/>
      <c r="S15" s="132"/>
      <c r="T15" s="132"/>
      <c r="U15" s="132"/>
      <c r="V15" s="116"/>
      <c r="W15" s="100"/>
      <c r="X15" s="117"/>
      <c r="AG15" s="118"/>
      <c r="AH15" s="118"/>
      <c r="AI15" s="118"/>
      <c r="AJ15" s="103"/>
      <c r="AK15" s="103"/>
      <c r="AL15" s="103"/>
      <c r="AM15" s="103"/>
      <c r="AN15" s="103"/>
      <c r="AO15" s="103"/>
      <c r="AP15" s="103"/>
      <c r="AQ15" s="103"/>
      <c r="AR15" s="103"/>
      <c r="AS15" s="103"/>
      <c r="AT15" s="103"/>
      <c r="AU15" s="103"/>
      <c r="AV15" s="103"/>
      <c r="AW15" s="129"/>
      <c r="AX15" s="129"/>
      <c r="AY15" s="130"/>
      <c r="AZ15" s="130"/>
      <c r="BA15" s="100"/>
      <c r="BB15" s="139"/>
    </row>
    <row r="16" spans="1:58" s="82" customFormat="1" ht="21" customHeight="1" x14ac:dyDescent="0.15">
      <c r="C16" s="97"/>
      <c r="D16" s="158" t="s">
        <v>531</v>
      </c>
      <c r="E16" s="97"/>
      <c r="F16" s="97"/>
      <c r="G16" s="97"/>
      <c r="H16" s="97"/>
      <c r="I16" s="97"/>
      <c r="J16" s="97"/>
      <c r="K16" s="97"/>
      <c r="L16" s="97"/>
      <c r="M16" s="97"/>
      <c r="N16" s="97"/>
      <c r="R16" s="97"/>
      <c r="S16" s="97"/>
      <c r="T16" s="97"/>
      <c r="U16" s="97"/>
      <c r="V16" s="97"/>
      <c r="W16" s="97"/>
      <c r="X16" s="97"/>
      <c r="Y16" s="97"/>
      <c r="Z16" s="97"/>
      <c r="AA16" s="97"/>
      <c r="AB16" s="97"/>
      <c r="AC16" s="97"/>
      <c r="AD16" s="159"/>
      <c r="AE16" s="159"/>
      <c r="AF16" s="159"/>
      <c r="AG16" s="160"/>
      <c r="AN16" s="161"/>
      <c r="AO16" s="161"/>
      <c r="AP16" s="161"/>
      <c r="AQ16" s="161"/>
      <c r="AR16" s="161"/>
      <c r="AS16" s="161"/>
      <c r="AT16" s="161"/>
      <c r="AU16" s="161"/>
      <c r="AV16" s="161"/>
      <c r="AW16" s="161"/>
      <c r="AX16" s="161"/>
      <c r="AY16" s="162"/>
      <c r="AZ16" s="162"/>
      <c r="BA16" s="161"/>
      <c r="BB16" s="161"/>
      <c r="BC16" s="161"/>
    </row>
    <row r="17" spans="1:58" ht="18.75" customHeight="1" x14ac:dyDescent="0.15">
      <c r="A17" s="406" t="s">
        <v>188</v>
      </c>
      <c r="B17" s="407" t="s">
        <v>0</v>
      </c>
      <c r="C17" s="408"/>
      <c r="D17" s="413" t="s">
        <v>364</v>
      </c>
      <c r="E17" s="414"/>
      <c r="F17" s="413" t="s">
        <v>390</v>
      </c>
      <c r="G17" s="419"/>
      <c r="H17" s="419"/>
      <c r="I17" s="419"/>
      <c r="J17" s="414"/>
      <c r="K17" s="407" t="s">
        <v>1</v>
      </c>
      <c r="L17" s="422"/>
      <c r="M17" s="422"/>
      <c r="N17" s="408"/>
      <c r="O17" s="425"/>
      <c r="P17" s="426"/>
      <c r="Q17" s="427"/>
      <c r="R17" s="393" t="s">
        <v>202</v>
      </c>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7" t="s">
        <v>241</v>
      </c>
      <c r="AX17" s="398"/>
      <c r="AY17" s="403" t="s">
        <v>379</v>
      </c>
      <c r="AZ17" s="403"/>
      <c r="BA17" s="403" t="s">
        <v>201</v>
      </c>
      <c r="BB17" s="403"/>
      <c r="BC17" s="403"/>
      <c r="BD17" s="403"/>
      <c r="BE17" s="403"/>
      <c r="BF17" s="403"/>
    </row>
    <row r="18" spans="1:58" ht="18.75" customHeight="1" x14ac:dyDescent="0.15">
      <c r="A18" s="406"/>
      <c r="B18" s="409"/>
      <c r="C18" s="410"/>
      <c r="D18" s="415"/>
      <c r="E18" s="416"/>
      <c r="F18" s="415"/>
      <c r="G18" s="420"/>
      <c r="H18" s="420"/>
      <c r="I18" s="420"/>
      <c r="J18" s="416"/>
      <c r="K18" s="409"/>
      <c r="L18" s="423"/>
      <c r="M18" s="423"/>
      <c r="N18" s="410"/>
      <c r="O18" s="428"/>
      <c r="P18" s="429"/>
      <c r="Q18" s="430"/>
      <c r="R18" s="393" t="s">
        <v>200</v>
      </c>
      <c r="S18" s="393"/>
      <c r="T18" s="393"/>
      <c r="U18" s="393"/>
      <c r="V18" s="393"/>
      <c r="W18" s="393"/>
      <c r="X18" s="393"/>
      <c r="Y18" s="393" t="s">
        <v>199</v>
      </c>
      <c r="Z18" s="393"/>
      <c r="AA18" s="393"/>
      <c r="AB18" s="393"/>
      <c r="AC18" s="393"/>
      <c r="AD18" s="393"/>
      <c r="AE18" s="393"/>
      <c r="AF18" s="393" t="s">
        <v>198</v>
      </c>
      <c r="AG18" s="393"/>
      <c r="AH18" s="393"/>
      <c r="AI18" s="393"/>
      <c r="AJ18" s="393"/>
      <c r="AK18" s="393"/>
      <c r="AL18" s="393"/>
      <c r="AM18" s="393" t="s">
        <v>197</v>
      </c>
      <c r="AN18" s="393"/>
      <c r="AO18" s="393"/>
      <c r="AP18" s="393"/>
      <c r="AQ18" s="393"/>
      <c r="AR18" s="393"/>
      <c r="AS18" s="393"/>
      <c r="AT18" s="393" t="s">
        <v>196</v>
      </c>
      <c r="AU18" s="393"/>
      <c r="AV18" s="393"/>
      <c r="AW18" s="399"/>
      <c r="AX18" s="400"/>
      <c r="AY18" s="403"/>
      <c r="AZ18" s="403"/>
      <c r="BA18" s="403"/>
      <c r="BB18" s="403"/>
      <c r="BC18" s="403"/>
      <c r="BD18" s="403"/>
      <c r="BE18" s="403"/>
      <c r="BF18" s="403"/>
    </row>
    <row r="19" spans="1:58" ht="24" customHeight="1" x14ac:dyDescent="0.15">
      <c r="A19" s="406"/>
      <c r="B19" s="409"/>
      <c r="C19" s="410"/>
      <c r="D19" s="415"/>
      <c r="E19" s="416"/>
      <c r="F19" s="415"/>
      <c r="G19" s="420"/>
      <c r="H19" s="420"/>
      <c r="I19" s="420"/>
      <c r="J19" s="416"/>
      <c r="K19" s="409"/>
      <c r="L19" s="423"/>
      <c r="M19" s="423"/>
      <c r="N19" s="410"/>
      <c r="O19" s="428"/>
      <c r="P19" s="429"/>
      <c r="Q19" s="430"/>
      <c r="R19" s="163">
        <f>DAY(DATE($AL$2,$AP$2,1))</f>
        <v>1</v>
      </c>
      <c r="S19" s="163">
        <f>DAY(DATE($AL$2,$AP$2,2))</f>
        <v>2</v>
      </c>
      <c r="T19" s="163">
        <f>DAY(DATE($AL$2,$AP$2,3))</f>
        <v>3</v>
      </c>
      <c r="U19" s="163">
        <f>DAY(DATE($AL$2,$AP$2,4))</f>
        <v>4</v>
      </c>
      <c r="V19" s="163">
        <f>DAY(DATE($AL$2,$AP$2,5))</f>
        <v>5</v>
      </c>
      <c r="W19" s="163">
        <f>DAY(DATE($AL$2,$AP$2,6))</f>
        <v>6</v>
      </c>
      <c r="X19" s="163">
        <f>DAY(DATE($AL$2,$AP$2,7))</f>
        <v>7</v>
      </c>
      <c r="Y19" s="163">
        <f>DAY(DATE($AL$2,$AP$2,8))</f>
        <v>8</v>
      </c>
      <c r="Z19" s="163">
        <f>DAY(DATE($AL$2,$AP$2,9))</f>
        <v>9</v>
      </c>
      <c r="AA19" s="163">
        <f>DAY(DATE($AL$2,$AP$2,10))</f>
        <v>10</v>
      </c>
      <c r="AB19" s="163">
        <f>DAY(DATE($AL$2,$AP$2,11))</f>
        <v>11</v>
      </c>
      <c r="AC19" s="163">
        <f>DAY(DATE($AL$2,$AP$2,12))</f>
        <v>12</v>
      </c>
      <c r="AD19" s="163">
        <f>DAY(DATE($AL$2,$AP$2,13))</f>
        <v>13</v>
      </c>
      <c r="AE19" s="163">
        <f>DAY(DATE($AL$2,$AP$2,14))</f>
        <v>14</v>
      </c>
      <c r="AF19" s="163">
        <f>DAY(DATE($AL$2,$AP$2,15))</f>
        <v>15</v>
      </c>
      <c r="AG19" s="163">
        <f>DAY(DATE($AL$2,$AP$2,16))</f>
        <v>16</v>
      </c>
      <c r="AH19" s="163">
        <f>DAY(DATE($AL$2,$AP$2,17))</f>
        <v>17</v>
      </c>
      <c r="AI19" s="163">
        <f>DAY(DATE($AL$2,$AP$2,18))</f>
        <v>18</v>
      </c>
      <c r="AJ19" s="163">
        <f>DAY(DATE($AL$2,$AP$2,19))</f>
        <v>19</v>
      </c>
      <c r="AK19" s="163">
        <f>DAY(DATE($AL$2,$AP$2,20))</f>
        <v>20</v>
      </c>
      <c r="AL19" s="163">
        <f>DAY(DATE($AL$2,$AP$2,21))</f>
        <v>21</v>
      </c>
      <c r="AM19" s="163">
        <f>DAY(DATE($AL$2,$AP$2,22))</f>
        <v>22</v>
      </c>
      <c r="AN19" s="163">
        <f>DAY(DATE($AL$2,$AP$2,23))</f>
        <v>23</v>
      </c>
      <c r="AO19" s="163">
        <f>DAY(DATE($AL$2,$AP$2,24))</f>
        <v>24</v>
      </c>
      <c r="AP19" s="163">
        <f>DAY(DATE($AL$2,$AP$2,25))</f>
        <v>25</v>
      </c>
      <c r="AQ19" s="163">
        <f>DAY(DATE($AL$2,$AP$2,26))</f>
        <v>26</v>
      </c>
      <c r="AR19" s="163">
        <f>DAY(DATE($AL$2,$AP$2,27))</f>
        <v>27</v>
      </c>
      <c r="AS19" s="163">
        <f>DAY(DATE($AL$2,$AP$2,28))</f>
        <v>28</v>
      </c>
      <c r="AT19" s="163">
        <f>IF(DAY(DATE($AL$2,$AP$2,29))=29,29,"")</f>
        <v>29</v>
      </c>
      <c r="AU19" s="163">
        <f>IF(DAY(DATE($AL$2,$AP$2,30))=30,30,"")</f>
        <v>30</v>
      </c>
      <c r="AV19" s="163">
        <f>IF(DAY(DATE($AL$2,$AP$2,31))=31,31,"")</f>
        <v>31</v>
      </c>
      <c r="AW19" s="399"/>
      <c r="AX19" s="400"/>
      <c r="AY19" s="403"/>
      <c r="AZ19" s="403"/>
      <c r="BA19" s="403"/>
      <c r="BB19" s="403"/>
      <c r="BC19" s="403"/>
      <c r="BD19" s="403"/>
      <c r="BE19" s="403"/>
      <c r="BF19" s="403"/>
    </row>
    <row r="20" spans="1:58" ht="24" hidden="1" customHeight="1" x14ac:dyDescent="0.15">
      <c r="A20" s="406"/>
      <c r="B20" s="409"/>
      <c r="C20" s="410"/>
      <c r="D20" s="415"/>
      <c r="E20" s="416"/>
      <c r="F20" s="415"/>
      <c r="G20" s="420"/>
      <c r="H20" s="420"/>
      <c r="I20" s="420"/>
      <c r="J20" s="416"/>
      <c r="K20" s="409"/>
      <c r="L20" s="423"/>
      <c r="M20" s="423"/>
      <c r="N20" s="410"/>
      <c r="O20" s="428"/>
      <c r="P20" s="429"/>
      <c r="Q20" s="430"/>
      <c r="R20" s="163">
        <f>WEEKDAY(DATE($AL$2,$AP$2,1))</f>
        <v>4</v>
      </c>
      <c r="S20" s="163">
        <f>WEEKDAY(DATE($AL$2,$AP$2,2))</f>
        <v>5</v>
      </c>
      <c r="T20" s="163">
        <f>WEEKDAY(DATE($AL$2,$AP$2,3))</f>
        <v>6</v>
      </c>
      <c r="U20" s="163">
        <f>WEEKDAY(DATE($AL$2,$AP$2,4))</f>
        <v>7</v>
      </c>
      <c r="V20" s="163">
        <f>WEEKDAY(DATE($AL$2,$AP$2,5))</f>
        <v>1</v>
      </c>
      <c r="W20" s="163">
        <f>WEEKDAY(DATE($AL$2,$AP$2,6))</f>
        <v>2</v>
      </c>
      <c r="X20" s="163">
        <f>WEEKDAY(DATE($AL$2,$AP$2,7))</f>
        <v>3</v>
      </c>
      <c r="Y20" s="163">
        <f>WEEKDAY(DATE($AL$2,$AP$2,8))</f>
        <v>4</v>
      </c>
      <c r="Z20" s="163">
        <f>WEEKDAY(DATE($AL$2,$AP$2,9))</f>
        <v>5</v>
      </c>
      <c r="AA20" s="163">
        <f>WEEKDAY(DATE($AL$2,$AP$2,10))</f>
        <v>6</v>
      </c>
      <c r="AB20" s="163">
        <f>WEEKDAY(DATE($AL$2,$AP$2,11))</f>
        <v>7</v>
      </c>
      <c r="AC20" s="163">
        <f>WEEKDAY(DATE($AL$2,$AP$2,12))</f>
        <v>1</v>
      </c>
      <c r="AD20" s="163">
        <f>WEEKDAY(DATE($AL$2,$AP$2,13))</f>
        <v>2</v>
      </c>
      <c r="AE20" s="163">
        <f>WEEKDAY(DATE($AL$2,$AP$2,14))</f>
        <v>3</v>
      </c>
      <c r="AF20" s="163">
        <f>WEEKDAY(DATE($AL$2,$AP$2,15))</f>
        <v>4</v>
      </c>
      <c r="AG20" s="163">
        <f>WEEKDAY(DATE($AL$2,$AP$2,16))</f>
        <v>5</v>
      </c>
      <c r="AH20" s="163">
        <f>WEEKDAY(DATE($AL$2,$AP$2,17))</f>
        <v>6</v>
      </c>
      <c r="AI20" s="163">
        <f>WEEKDAY(DATE($AL$2,$AP$2,18))</f>
        <v>7</v>
      </c>
      <c r="AJ20" s="163">
        <f>WEEKDAY(DATE($AL$2,$AP$2,19))</f>
        <v>1</v>
      </c>
      <c r="AK20" s="163">
        <f>WEEKDAY(DATE($AL$2,$AP$2,20))</f>
        <v>2</v>
      </c>
      <c r="AL20" s="163">
        <f>WEEKDAY(DATE($AL$2,$AP$2,21))</f>
        <v>3</v>
      </c>
      <c r="AM20" s="163">
        <f>WEEKDAY(DATE($AL$2,$AP$2,22))</f>
        <v>4</v>
      </c>
      <c r="AN20" s="163">
        <f>WEEKDAY(DATE($AL$2,$AP$2,23))</f>
        <v>5</v>
      </c>
      <c r="AO20" s="163">
        <f>WEEKDAY(DATE($AL$2,$AP$2,24))</f>
        <v>6</v>
      </c>
      <c r="AP20" s="163">
        <f>WEEKDAY(DATE($AL$2,$AP$2,25))</f>
        <v>7</v>
      </c>
      <c r="AQ20" s="163">
        <f>WEEKDAY(DATE($AL$2,$AP$2,26))</f>
        <v>1</v>
      </c>
      <c r="AR20" s="163">
        <f>WEEKDAY(DATE($AL$2,$AP$2,27))</f>
        <v>2</v>
      </c>
      <c r="AS20" s="163">
        <f>WEEKDAY(DATE($AL$2,$AP$2,28))</f>
        <v>3</v>
      </c>
      <c r="AT20" s="163">
        <f>IF(AT19=29,WEEKDAY(DATE($AL$2,$AP$2,29)),0)</f>
        <v>4</v>
      </c>
      <c r="AU20" s="163">
        <f>IF(AU19=30,WEEKDAY(DATE($AL$2,$AP$2,30)),0)</f>
        <v>5</v>
      </c>
      <c r="AV20" s="163">
        <f>IF(AV19=31,WEEKDAY(DATE($AL$2,$AP$2,31)),0)</f>
        <v>6</v>
      </c>
      <c r="AW20" s="399"/>
      <c r="AX20" s="400"/>
      <c r="AY20" s="404"/>
      <c r="AZ20" s="404"/>
      <c r="BA20" s="403"/>
      <c r="BB20" s="403"/>
      <c r="BC20" s="403"/>
      <c r="BD20" s="403"/>
      <c r="BE20" s="403"/>
      <c r="BF20" s="403"/>
    </row>
    <row r="21" spans="1:58" ht="24" customHeight="1" x14ac:dyDescent="0.15">
      <c r="A21" s="406"/>
      <c r="B21" s="411"/>
      <c r="C21" s="412"/>
      <c r="D21" s="417"/>
      <c r="E21" s="418"/>
      <c r="F21" s="417"/>
      <c r="G21" s="421"/>
      <c r="H21" s="421"/>
      <c r="I21" s="421"/>
      <c r="J21" s="418"/>
      <c r="K21" s="411"/>
      <c r="L21" s="424"/>
      <c r="M21" s="424"/>
      <c r="N21" s="412"/>
      <c r="O21" s="431"/>
      <c r="P21" s="432"/>
      <c r="Q21" s="433"/>
      <c r="R21" s="164" t="str">
        <f t="shared" ref="R21:AS21" si="0">IF(R20=1,"日",IF(R20=2,"月",IF(R20=3,"火",IF(R20=4,"水",IF(R20=5,"木",IF(R20=6,"金","土"))))))</f>
        <v>水</v>
      </c>
      <c r="S21" s="164" t="str">
        <f t="shared" si="0"/>
        <v>木</v>
      </c>
      <c r="T21" s="164" t="str">
        <f t="shared" si="0"/>
        <v>金</v>
      </c>
      <c r="U21" s="164" t="str">
        <f t="shared" si="0"/>
        <v>土</v>
      </c>
      <c r="V21" s="164" t="str">
        <f t="shared" si="0"/>
        <v>日</v>
      </c>
      <c r="W21" s="164" t="str">
        <f t="shared" si="0"/>
        <v>月</v>
      </c>
      <c r="X21" s="164" t="str">
        <f t="shared" si="0"/>
        <v>火</v>
      </c>
      <c r="Y21" s="164" t="str">
        <f t="shared" si="0"/>
        <v>水</v>
      </c>
      <c r="Z21" s="164" t="str">
        <f t="shared" si="0"/>
        <v>木</v>
      </c>
      <c r="AA21" s="164" t="str">
        <f t="shared" si="0"/>
        <v>金</v>
      </c>
      <c r="AB21" s="164" t="str">
        <f t="shared" si="0"/>
        <v>土</v>
      </c>
      <c r="AC21" s="164" t="str">
        <f t="shared" si="0"/>
        <v>日</v>
      </c>
      <c r="AD21" s="164" t="str">
        <f t="shared" si="0"/>
        <v>月</v>
      </c>
      <c r="AE21" s="164" t="str">
        <f t="shared" si="0"/>
        <v>火</v>
      </c>
      <c r="AF21" s="164" t="str">
        <f t="shared" si="0"/>
        <v>水</v>
      </c>
      <c r="AG21" s="164" t="str">
        <f t="shared" si="0"/>
        <v>木</v>
      </c>
      <c r="AH21" s="164" t="str">
        <f t="shared" si="0"/>
        <v>金</v>
      </c>
      <c r="AI21" s="164" t="str">
        <f t="shared" si="0"/>
        <v>土</v>
      </c>
      <c r="AJ21" s="164" t="str">
        <f t="shared" si="0"/>
        <v>日</v>
      </c>
      <c r="AK21" s="164" t="str">
        <f t="shared" si="0"/>
        <v>月</v>
      </c>
      <c r="AL21" s="164" t="str">
        <f t="shared" si="0"/>
        <v>火</v>
      </c>
      <c r="AM21" s="164" t="str">
        <f t="shared" si="0"/>
        <v>水</v>
      </c>
      <c r="AN21" s="164" t="str">
        <f t="shared" si="0"/>
        <v>木</v>
      </c>
      <c r="AO21" s="164" t="str">
        <f t="shared" si="0"/>
        <v>金</v>
      </c>
      <c r="AP21" s="164" t="str">
        <f t="shared" si="0"/>
        <v>土</v>
      </c>
      <c r="AQ21" s="164" t="str">
        <f t="shared" si="0"/>
        <v>日</v>
      </c>
      <c r="AR21" s="164" t="str">
        <f t="shared" si="0"/>
        <v>月</v>
      </c>
      <c r="AS21" s="164" t="str">
        <f t="shared" si="0"/>
        <v>火</v>
      </c>
      <c r="AT21" s="164" t="str">
        <f>IF(AT20=1,"日",IF(AT20=2,"月",IF(AT20=3,"火",IF(AT20=4,"水",IF(AT20=5,"木",IF(AT20=6,"金",IF(AT20=0,"","土")))))))</f>
        <v>水</v>
      </c>
      <c r="AU21" s="164" t="str">
        <f>IF(AU20=1,"日",IF(AU20=2,"月",IF(AU20=3,"火",IF(AU20=4,"水",IF(AU20=5,"木",IF(AU20=6,"金",IF(AU20=0,"","土")))))))</f>
        <v>木</v>
      </c>
      <c r="AV21" s="164" t="str">
        <f>IF(AV20=1,"日",IF(AV20=2,"月",IF(AV20=3,"火",IF(AV20=4,"水",IF(AV20=5,"木",IF(AV20=6,"金",IF(AV20=0,"","土")))))))</f>
        <v>金</v>
      </c>
      <c r="AW21" s="401"/>
      <c r="AX21" s="402"/>
      <c r="AY21" s="403"/>
      <c r="AZ21" s="403"/>
      <c r="BA21" s="403"/>
      <c r="BB21" s="403"/>
      <c r="BC21" s="403"/>
      <c r="BD21" s="403"/>
      <c r="BE21" s="403"/>
      <c r="BF21" s="403"/>
    </row>
    <row r="22" spans="1:58" ht="17.25" customHeight="1" x14ac:dyDescent="0.15">
      <c r="A22" s="394">
        <v>1</v>
      </c>
      <c r="B22" s="374"/>
      <c r="C22" s="375"/>
      <c r="D22" s="335"/>
      <c r="E22" s="336"/>
      <c r="F22" s="335"/>
      <c r="G22" s="339"/>
      <c r="H22" s="339"/>
      <c r="I22" s="339"/>
      <c r="J22" s="336"/>
      <c r="K22" s="341"/>
      <c r="L22" s="342"/>
      <c r="M22" s="342"/>
      <c r="N22" s="343"/>
      <c r="O22" s="367" t="s">
        <v>377</v>
      </c>
      <c r="P22" s="368"/>
      <c r="Q22" s="369"/>
      <c r="R22" s="202"/>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370">
        <f>SUM(R22:AS22)</f>
        <v>0</v>
      </c>
      <c r="AX22" s="371"/>
      <c r="AY22" s="353">
        <f>AW22/($BD$2/7)</f>
        <v>0</v>
      </c>
      <c r="AZ22" s="354"/>
      <c r="BA22" s="347"/>
      <c r="BB22" s="348"/>
      <c r="BC22" s="348"/>
      <c r="BD22" s="348"/>
      <c r="BE22" s="348"/>
      <c r="BF22" s="349"/>
    </row>
    <row r="23" spans="1:58" ht="17.25" customHeight="1" x14ac:dyDescent="0.15">
      <c r="A23" s="395"/>
      <c r="B23" s="376"/>
      <c r="C23" s="377"/>
      <c r="D23" s="337"/>
      <c r="E23" s="338"/>
      <c r="F23" s="337"/>
      <c r="G23" s="340"/>
      <c r="H23" s="340"/>
      <c r="I23" s="340"/>
      <c r="J23" s="338"/>
      <c r="K23" s="344"/>
      <c r="L23" s="345"/>
      <c r="M23" s="345"/>
      <c r="N23" s="346"/>
      <c r="O23" s="378" t="s">
        <v>378</v>
      </c>
      <c r="P23" s="379"/>
      <c r="Q23" s="380"/>
      <c r="R23" s="204"/>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372"/>
      <c r="AX23" s="373"/>
      <c r="AY23" s="355"/>
      <c r="AZ23" s="356"/>
      <c r="BA23" s="350"/>
      <c r="BB23" s="351"/>
      <c r="BC23" s="351"/>
      <c r="BD23" s="351"/>
      <c r="BE23" s="351"/>
      <c r="BF23" s="352"/>
    </row>
    <row r="24" spans="1:58" ht="17.25" customHeight="1" x14ac:dyDescent="0.15">
      <c r="A24" s="394">
        <v>2</v>
      </c>
      <c r="B24" s="374"/>
      <c r="C24" s="375"/>
      <c r="D24" s="335"/>
      <c r="E24" s="336"/>
      <c r="F24" s="335"/>
      <c r="G24" s="339"/>
      <c r="H24" s="339"/>
      <c r="I24" s="339"/>
      <c r="J24" s="336"/>
      <c r="K24" s="341"/>
      <c r="L24" s="342"/>
      <c r="M24" s="342"/>
      <c r="N24" s="343"/>
      <c r="O24" s="367" t="s">
        <v>377</v>
      </c>
      <c r="P24" s="368"/>
      <c r="Q24" s="369"/>
      <c r="R24" s="206"/>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370">
        <f t="shared" ref="AW24" si="1">SUM(R24:AS24)</f>
        <v>0</v>
      </c>
      <c r="AX24" s="371"/>
      <c r="AY24" s="353">
        <f>AW24/($BD$2/7)</f>
        <v>0</v>
      </c>
      <c r="AZ24" s="354"/>
      <c r="BA24" s="347"/>
      <c r="BB24" s="348"/>
      <c r="BC24" s="348"/>
      <c r="BD24" s="348"/>
      <c r="BE24" s="348"/>
      <c r="BF24" s="349"/>
    </row>
    <row r="25" spans="1:58" ht="17.25" customHeight="1" x14ac:dyDescent="0.15">
      <c r="A25" s="395"/>
      <c r="B25" s="376"/>
      <c r="C25" s="377"/>
      <c r="D25" s="337"/>
      <c r="E25" s="338"/>
      <c r="F25" s="337"/>
      <c r="G25" s="340"/>
      <c r="H25" s="340"/>
      <c r="I25" s="340"/>
      <c r="J25" s="338"/>
      <c r="K25" s="344"/>
      <c r="L25" s="345"/>
      <c r="M25" s="345"/>
      <c r="N25" s="346"/>
      <c r="O25" s="378" t="s">
        <v>378</v>
      </c>
      <c r="P25" s="379"/>
      <c r="Q25" s="380"/>
      <c r="R25" s="204"/>
      <c r="S25" s="205"/>
      <c r="T25" s="205"/>
      <c r="U25" s="205"/>
      <c r="V25" s="208"/>
      <c r="W25" s="208"/>
      <c r="X25" s="205"/>
      <c r="Y25" s="205"/>
      <c r="Z25" s="205"/>
      <c r="AA25" s="205"/>
      <c r="AB25" s="205"/>
      <c r="AC25" s="208"/>
      <c r="AD25" s="208"/>
      <c r="AE25" s="205"/>
      <c r="AF25" s="205"/>
      <c r="AG25" s="205"/>
      <c r="AH25" s="205"/>
      <c r="AI25" s="205"/>
      <c r="AJ25" s="208"/>
      <c r="AK25" s="208"/>
      <c r="AL25" s="205"/>
      <c r="AM25" s="205"/>
      <c r="AN25" s="205"/>
      <c r="AO25" s="205"/>
      <c r="AP25" s="205"/>
      <c r="AQ25" s="208"/>
      <c r="AR25" s="208"/>
      <c r="AS25" s="205"/>
      <c r="AT25" s="205"/>
      <c r="AU25" s="205"/>
      <c r="AV25" s="205"/>
      <c r="AW25" s="372"/>
      <c r="AX25" s="373"/>
      <c r="AY25" s="355"/>
      <c r="AZ25" s="356"/>
      <c r="BA25" s="350"/>
      <c r="BB25" s="351"/>
      <c r="BC25" s="351"/>
      <c r="BD25" s="351"/>
      <c r="BE25" s="351"/>
      <c r="BF25" s="352"/>
    </row>
    <row r="26" spans="1:58" ht="17.25" customHeight="1" x14ac:dyDescent="0.15">
      <c r="A26" s="394">
        <v>3</v>
      </c>
      <c r="B26" s="374"/>
      <c r="C26" s="375"/>
      <c r="D26" s="335"/>
      <c r="E26" s="336"/>
      <c r="F26" s="335"/>
      <c r="G26" s="339"/>
      <c r="H26" s="339"/>
      <c r="I26" s="339"/>
      <c r="J26" s="336"/>
      <c r="K26" s="341"/>
      <c r="L26" s="342"/>
      <c r="M26" s="342"/>
      <c r="N26" s="343"/>
      <c r="O26" s="367" t="s">
        <v>377</v>
      </c>
      <c r="P26" s="368"/>
      <c r="Q26" s="369"/>
      <c r="R26" s="202"/>
      <c r="S26" s="203"/>
      <c r="T26" s="203"/>
      <c r="U26" s="203"/>
      <c r="V26" s="207"/>
      <c r="W26" s="207"/>
      <c r="X26" s="203"/>
      <c r="Y26" s="203"/>
      <c r="Z26" s="203"/>
      <c r="AA26" s="203"/>
      <c r="AB26" s="203"/>
      <c r="AC26" s="207"/>
      <c r="AD26" s="207"/>
      <c r="AE26" s="203"/>
      <c r="AF26" s="203"/>
      <c r="AG26" s="203"/>
      <c r="AH26" s="203"/>
      <c r="AI26" s="203"/>
      <c r="AJ26" s="207"/>
      <c r="AK26" s="207"/>
      <c r="AL26" s="203"/>
      <c r="AM26" s="203"/>
      <c r="AN26" s="203"/>
      <c r="AO26" s="203"/>
      <c r="AP26" s="203"/>
      <c r="AQ26" s="207"/>
      <c r="AR26" s="207"/>
      <c r="AS26" s="203"/>
      <c r="AT26" s="203"/>
      <c r="AU26" s="203"/>
      <c r="AV26" s="203"/>
      <c r="AW26" s="370">
        <f t="shared" ref="AW26" si="2">SUM(R26:AS26)</f>
        <v>0</v>
      </c>
      <c r="AX26" s="371"/>
      <c r="AY26" s="353">
        <f>AW26/($BD$2/7)</f>
        <v>0</v>
      </c>
      <c r="AZ26" s="354"/>
      <c r="BA26" s="347"/>
      <c r="BB26" s="348"/>
      <c r="BC26" s="348"/>
      <c r="BD26" s="348"/>
      <c r="BE26" s="348"/>
      <c r="BF26" s="349"/>
    </row>
    <row r="27" spans="1:58" ht="17.25" customHeight="1" x14ac:dyDescent="0.15">
      <c r="A27" s="395"/>
      <c r="B27" s="376"/>
      <c r="C27" s="377"/>
      <c r="D27" s="337"/>
      <c r="E27" s="338"/>
      <c r="F27" s="337"/>
      <c r="G27" s="340"/>
      <c r="H27" s="340"/>
      <c r="I27" s="340"/>
      <c r="J27" s="338"/>
      <c r="K27" s="344"/>
      <c r="L27" s="345"/>
      <c r="M27" s="345"/>
      <c r="N27" s="346"/>
      <c r="O27" s="378" t="s">
        <v>378</v>
      </c>
      <c r="P27" s="379"/>
      <c r="Q27" s="380"/>
      <c r="R27" s="204"/>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372"/>
      <c r="AX27" s="373"/>
      <c r="AY27" s="355"/>
      <c r="AZ27" s="356"/>
      <c r="BA27" s="350"/>
      <c r="BB27" s="351"/>
      <c r="BC27" s="351"/>
      <c r="BD27" s="351"/>
      <c r="BE27" s="351"/>
      <c r="BF27" s="352"/>
    </row>
    <row r="28" spans="1:58" ht="17.25" customHeight="1" x14ac:dyDescent="0.15">
      <c r="A28" s="394">
        <v>4</v>
      </c>
      <c r="B28" s="374"/>
      <c r="C28" s="375"/>
      <c r="D28" s="335"/>
      <c r="E28" s="336"/>
      <c r="F28" s="335"/>
      <c r="G28" s="339"/>
      <c r="H28" s="339"/>
      <c r="I28" s="339"/>
      <c r="J28" s="336"/>
      <c r="K28" s="341"/>
      <c r="L28" s="342"/>
      <c r="M28" s="342"/>
      <c r="N28" s="343"/>
      <c r="O28" s="367" t="s">
        <v>377</v>
      </c>
      <c r="P28" s="368"/>
      <c r="Q28" s="369"/>
      <c r="R28" s="206"/>
      <c r="S28" s="203"/>
      <c r="T28" s="203"/>
      <c r="U28" s="203"/>
      <c r="V28" s="203"/>
      <c r="W28" s="203"/>
      <c r="X28" s="207"/>
      <c r="Y28" s="207"/>
      <c r="Z28" s="203"/>
      <c r="AA28" s="203"/>
      <c r="AB28" s="203"/>
      <c r="AC28" s="203"/>
      <c r="AD28" s="203"/>
      <c r="AE28" s="207"/>
      <c r="AF28" s="207"/>
      <c r="AG28" s="203"/>
      <c r="AH28" s="203"/>
      <c r="AI28" s="203"/>
      <c r="AJ28" s="203"/>
      <c r="AK28" s="203"/>
      <c r="AL28" s="207"/>
      <c r="AM28" s="207"/>
      <c r="AN28" s="203"/>
      <c r="AO28" s="203"/>
      <c r="AP28" s="203"/>
      <c r="AQ28" s="203"/>
      <c r="AR28" s="203"/>
      <c r="AS28" s="207"/>
      <c r="AT28" s="207"/>
      <c r="AU28" s="207"/>
      <c r="AV28" s="207"/>
      <c r="AW28" s="370">
        <f t="shared" ref="AW28" si="3">SUM(R28:AS28)</f>
        <v>0</v>
      </c>
      <c r="AX28" s="371"/>
      <c r="AY28" s="353">
        <f>AW28/($BD$2/7)</f>
        <v>0</v>
      </c>
      <c r="AZ28" s="354"/>
      <c r="BA28" s="347"/>
      <c r="BB28" s="348"/>
      <c r="BC28" s="348"/>
      <c r="BD28" s="348"/>
      <c r="BE28" s="348"/>
      <c r="BF28" s="349"/>
    </row>
    <row r="29" spans="1:58" ht="17.25" customHeight="1" x14ac:dyDescent="0.15">
      <c r="A29" s="395"/>
      <c r="B29" s="376"/>
      <c r="C29" s="377"/>
      <c r="D29" s="337"/>
      <c r="E29" s="338"/>
      <c r="F29" s="337"/>
      <c r="G29" s="340"/>
      <c r="H29" s="340"/>
      <c r="I29" s="340"/>
      <c r="J29" s="338"/>
      <c r="K29" s="344"/>
      <c r="L29" s="345"/>
      <c r="M29" s="345"/>
      <c r="N29" s="346"/>
      <c r="O29" s="378" t="s">
        <v>378</v>
      </c>
      <c r="P29" s="379"/>
      <c r="Q29" s="380"/>
      <c r="R29" s="209"/>
      <c r="S29" s="205"/>
      <c r="T29" s="205"/>
      <c r="U29" s="205"/>
      <c r="V29" s="205"/>
      <c r="W29" s="205"/>
      <c r="X29" s="208"/>
      <c r="Y29" s="208"/>
      <c r="Z29" s="205"/>
      <c r="AA29" s="205"/>
      <c r="AB29" s="205"/>
      <c r="AC29" s="205"/>
      <c r="AD29" s="205"/>
      <c r="AE29" s="208"/>
      <c r="AF29" s="208"/>
      <c r="AG29" s="205"/>
      <c r="AH29" s="205"/>
      <c r="AI29" s="205"/>
      <c r="AJ29" s="205"/>
      <c r="AK29" s="205"/>
      <c r="AL29" s="208"/>
      <c r="AM29" s="208"/>
      <c r="AN29" s="205"/>
      <c r="AO29" s="205"/>
      <c r="AP29" s="205"/>
      <c r="AQ29" s="205"/>
      <c r="AR29" s="205"/>
      <c r="AS29" s="208"/>
      <c r="AT29" s="208"/>
      <c r="AU29" s="208"/>
      <c r="AV29" s="208"/>
      <c r="AW29" s="372"/>
      <c r="AX29" s="373"/>
      <c r="AY29" s="355"/>
      <c r="AZ29" s="356"/>
      <c r="BA29" s="350"/>
      <c r="BB29" s="351"/>
      <c r="BC29" s="351"/>
      <c r="BD29" s="351"/>
      <c r="BE29" s="351"/>
      <c r="BF29" s="352"/>
    </row>
    <row r="30" spans="1:58" ht="17.25" customHeight="1" x14ac:dyDescent="0.15">
      <c r="A30" s="394">
        <v>5</v>
      </c>
      <c r="B30" s="374"/>
      <c r="C30" s="375"/>
      <c r="D30" s="335"/>
      <c r="E30" s="336"/>
      <c r="F30" s="335"/>
      <c r="G30" s="339"/>
      <c r="H30" s="339"/>
      <c r="I30" s="339"/>
      <c r="J30" s="336"/>
      <c r="K30" s="341"/>
      <c r="L30" s="342"/>
      <c r="M30" s="342"/>
      <c r="N30" s="343"/>
      <c r="O30" s="367" t="s">
        <v>377</v>
      </c>
      <c r="P30" s="368"/>
      <c r="Q30" s="369"/>
      <c r="R30" s="206"/>
      <c r="S30" s="203"/>
      <c r="T30" s="203"/>
      <c r="U30" s="203"/>
      <c r="V30" s="203"/>
      <c r="W30" s="203"/>
      <c r="X30" s="207"/>
      <c r="Y30" s="207"/>
      <c r="Z30" s="203"/>
      <c r="AA30" s="203"/>
      <c r="AB30" s="203"/>
      <c r="AC30" s="203"/>
      <c r="AD30" s="203"/>
      <c r="AE30" s="207"/>
      <c r="AF30" s="207"/>
      <c r="AG30" s="203"/>
      <c r="AH30" s="203"/>
      <c r="AI30" s="203"/>
      <c r="AJ30" s="203"/>
      <c r="AK30" s="203"/>
      <c r="AL30" s="207"/>
      <c r="AM30" s="207"/>
      <c r="AN30" s="203"/>
      <c r="AO30" s="203"/>
      <c r="AP30" s="203"/>
      <c r="AQ30" s="203"/>
      <c r="AR30" s="203"/>
      <c r="AS30" s="207"/>
      <c r="AT30" s="207"/>
      <c r="AU30" s="207"/>
      <c r="AV30" s="207"/>
      <c r="AW30" s="370">
        <f t="shared" ref="AW30" si="4">SUM(R30:AS30)</f>
        <v>0</v>
      </c>
      <c r="AX30" s="371"/>
      <c r="AY30" s="353">
        <f>AW30/($BD$2/7)</f>
        <v>0</v>
      </c>
      <c r="AZ30" s="354"/>
      <c r="BA30" s="347"/>
      <c r="BB30" s="348"/>
      <c r="BC30" s="348"/>
      <c r="BD30" s="348"/>
      <c r="BE30" s="348"/>
      <c r="BF30" s="349"/>
    </row>
    <row r="31" spans="1:58" ht="17.25" customHeight="1" x14ac:dyDescent="0.15">
      <c r="A31" s="395"/>
      <c r="B31" s="376"/>
      <c r="C31" s="377"/>
      <c r="D31" s="337"/>
      <c r="E31" s="338"/>
      <c r="F31" s="337"/>
      <c r="G31" s="340"/>
      <c r="H31" s="340"/>
      <c r="I31" s="340"/>
      <c r="J31" s="338"/>
      <c r="K31" s="344"/>
      <c r="L31" s="345"/>
      <c r="M31" s="345"/>
      <c r="N31" s="346"/>
      <c r="O31" s="378" t="s">
        <v>378</v>
      </c>
      <c r="P31" s="379"/>
      <c r="Q31" s="380"/>
      <c r="R31" s="209"/>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8"/>
      <c r="AV31" s="208"/>
      <c r="AW31" s="372"/>
      <c r="AX31" s="373"/>
      <c r="AY31" s="355"/>
      <c r="AZ31" s="356"/>
      <c r="BA31" s="350"/>
      <c r="BB31" s="351"/>
      <c r="BC31" s="351"/>
      <c r="BD31" s="351"/>
      <c r="BE31" s="351"/>
      <c r="BF31" s="352"/>
    </row>
    <row r="32" spans="1:58" ht="17.25" customHeight="1" x14ac:dyDescent="0.15">
      <c r="A32" s="394">
        <v>6</v>
      </c>
      <c r="B32" s="374"/>
      <c r="C32" s="375"/>
      <c r="D32" s="335"/>
      <c r="E32" s="336"/>
      <c r="F32" s="335"/>
      <c r="G32" s="339"/>
      <c r="H32" s="339"/>
      <c r="I32" s="339"/>
      <c r="J32" s="336"/>
      <c r="K32" s="341"/>
      <c r="L32" s="342"/>
      <c r="M32" s="342"/>
      <c r="N32" s="343"/>
      <c r="O32" s="367" t="s">
        <v>377</v>
      </c>
      <c r="P32" s="368"/>
      <c r="Q32" s="369"/>
      <c r="R32" s="206"/>
      <c r="S32" s="207"/>
      <c r="T32" s="207"/>
      <c r="U32" s="207"/>
      <c r="V32" s="207"/>
      <c r="W32" s="203"/>
      <c r="X32" s="203"/>
      <c r="Y32" s="203"/>
      <c r="Z32" s="207"/>
      <c r="AA32" s="207"/>
      <c r="AB32" s="207"/>
      <c r="AC32" s="207"/>
      <c r="AD32" s="203"/>
      <c r="AE32" s="203"/>
      <c r="AF32" s="203"/>
      <c r="AG32" s="207"/>
      <c r="AH32" s="207"/>
      <c r="AI32" s="207"/>
      <c r="AJ32" s="207"/>
      <c r="AK32" s="203"/>
      <c r="AL32" s="203"/>
      <c r="AM32" s="203"/>
      <c r="AN32" s="207"/>
      <c r="AO32" s="207"/>
      <c r="AP32" s="207"/>
      <c r="AQ32" s="207"/>
      <c r="AR32" s="203"/>
      <c r="AS32" s="203"/>
      <c r="AT32" s="203"/>
      <c r="AU32" s="207"/>
      <c r="AV32" s="207"/>
      <c r="AW32" s="370">
        <f t="shared" ref="AW32" si="5">SUM(R32:AS32)</f>
        <v>0</v>
      </c>
      <c r="AX32" s="371"/>
      <c r="AY32" s="353">
        <f>AW32/($BD$2/7)</f>
        <v>0</v>
      </c>
      <c r="AZ32" s="354"/>
      <c r="BA32" s="347"/>
      <c r="BB32" s="348"/>
      <c r="BC32" s="348"/>
      <c r="BD32" s="348"/>
      <c r="BE32" s="348"/>
      <c r="BF32" s="349"/>
    </row>
    <row r="33" spans="1:58" ht="17.25" customHeight="1" x14ac:dyDescent="0.15">
      <c r="A33" s="395"/>
      <c r="B33" s="376"/>
      <c r="C33" s="377"/>
      <c r="D33" s="337"/>
      <c r="E33" s="338"/>
      <c r="F33" s="337"/>
      <c r="G33" s="340"/>
      <c r="H33" s="340"/>
      <c r="I33" s="340"/>
      <c r="J33" s="338"/>
      <c r="K33" s="344"/>
      <c r="L33" s="345"/>
      <c r="M33" s="345"/>
      <c r="N33" s="346"/>
      <c r="O33" s="378" t="s">
        <v>378</v>
      </c>
      <c r="P33" s="379"/>
      <c r="Q33" s="380"/>
      <c r="R33" s="204"/>
      <c r="S33" s="205"/>
      <c r="T33" s="205"/>
      <c r="U33" s="205"/>
      <c r="V33" s="205"/>
      <c r="W33" s="205"/>
      <c r="X33" s="205"/>
      <c r="Y33" s="205"/>
      <c r="Z33" s="208"/>
      <c r="AA33" s="208"/>
      <c r="AB33" s="208"/>
      <c r="AC33" s="208"/>
      <c r="AD33" s="205"/>
      <c r="AE33" s="205"/>
      <c r="AF33" s="205"/>
      <c r="AG33" s="205"/>
      <c r="AH33" s="208"/>
      <c r="AI33" s="208"/>
      <c r="AJ33" s="208"/>
      <c r="AK33" s="205"/>
      <c r="AL33" s="205"/>
      <c r="AM33" s="205"/>
      <c r="AN33" s="208"/>
      <c r="AO33" s="208"/>
      <c r="AP33" s="208"/>
      <c r="AQ33" s="208"/>
      <c r="AR33" s="205"/>
      <c r="AS33" s="205"/>
      <c r="AT33" s="205"/>
      <c r="AU33" s="208"/>
      <c r="AV33" s="208"/>
      <c r="AW33" s="372"/>
      <c r="AX33" s="373"/>
      <c r="AY33" s="355"/>
      <c r="AZ33" s="356"/>
      <c r="BA33" s="350"/>
      <c r="BB33" s="351"/>
      <c r="BC33" s="351"/>
      <c r="BD33" s="351"/>
      <c r="BE33" s="351"/>
      <c r="BF33" s="352"/>
    </row>
    <row r="34" spans="1:58" ht="17.25" customHeight="1" x14ac:dyDescent="0.15">
      <c r="A34" s="394">
        <v>7</v>
      </c>
      <c r="B34" s="374"/>
      <c r="C34" s="375"/>
      <c r="D34" s="335"/>
      <c r="E34" s="336"/>
      <c r="F34" s="335"/>
      <c r="G34" s="339"/>
      <c r="H34" s="339"/>
      <c r="I34" s="339"/>
      <c r="J34" s="336"/>
      <c r="K34" s="341"/>
      <c r="L34" s="342"/>
      <c r="M34" s="342"/>
      <c r="N34" s="343"/>
      <c r="O34" s="367" t="s">
        <v>377</v>
      </c>
      <c r="P34" s="368"/>
      <c r="Q34" s="369"/>
      <c r="R34" s="202"/>
      <c r="S34" s="203"/>
      <c r="T34" s="203"/>
      <c r="U34" s="203"/>
      <c r="V34" s="203"/>
      <c r="W34" s="203"/>
      <c r="X34" s="203"/>
      <c r="Y34" s="207"/>
      <c r="Z34" s="207"/>
      <c r="AA34" s="207"/>
      <c r="AB34" s="207"/>
      <c r="AC34" s="207"/>
      <c r="AD34" s="203"/>
      <c r="AE34" s="207"/>
      <c r="AF34" s="207"/>
      <c r="AG34" s="203"/>
      <c r="AH34" s="207"/>
      <c r="AI34" s="207"/>
      <c r="AJ34" s="207"/>
      <c r="AK34" s="203"/>
      <c r="AL34" s="207"/>
      <c r="AM34" s="207"/>
      <c r="AN34" s="207"/>
      <c r="AO34" s="207"/>
      <c r="AP34" s="207"/>
      <c r="AQ34" s="207"/>
      <c r="AR34" s="203"/>
      <c r="AS34" s="203"/>
      <c r="AT34" s="207"/>
      <c r="AU34" s="207"/>
      <c r="AV34" s="207"/>
      <c r="AW34" s="370">
        <f t="shared" ref="AW34" si="6">SUM(R34:AS34)</f>
        <v>0</v>
      </c>
      <c r="AX34" s="371"/>
      <c r="AY34" s="353">
        <f>AW34/($BD$2/7)</f>
        <v>0</v>
      </c>
      <c r="AZ34" s="354"/>
      <c r="BA34" s="347"/>
      <c r="BB34" s="348"/>
      <c r="BC34" s="348"/>
      <c r="BD34" s="348"/>
      <c r="BE34" s="348"/>
      <c r="BF34" s="349"/>
    </row>
    <row r="35" spans="1:58" ht="17.25" customHeight="1" x14ac:dyDescent="0.15">
      <c r="A35" s="395"/>
      <c r="B35" s="376"/>
      <c r="C35" s="377"/>
      <c r="D35" s="337"/>
      <c r="E35" s="338"/>
      <c r="F35" s="337"/>
      <c r="G35" s="340"/>
      <c r="H35" s="340"/>
      <c r="I35" s="340"/>
      <c r="J35" s="338"/>
      <c r="K35" s="344"/>
      <c r="L35" s="345"/>
      <c r="M35" s="345"/>
      <c r="N35" s="346"/>
      <c r="O35" s="378" t="s">
        <v>378</v>
      </c>
      <c r="P35" s="379"/>
      <c r="Q35" s="380"/>
      <c r="R35" s="204"/>
      <c r="S35" s="205"/>
      <c r="T35" s="205"/>
      <c r="U35" s="205"/>
      <c r="V35" s="205"/>
      <c r="W35" s="205"/>
      <c r="X35" s="205"/>
      <c r="Y35" s="208"/>
      <c r="Z35" s="205"/>
      <c r="AA35" s="208"/>
      <c r="AB35" s="208"/>
      <c r="AC35" s="205"/>
      <c r="AD35" s="205"/>
      <c r="AE35" s="208"/>
      <c r="AF35" s="208"/>
      <c r="AG35" s="205"/>
      <c r="AH35" s="208"/>
      <c r="AI35" s="205"/>
      <c r="AJ35" s="208"/>
      <c r="AK35" s="205"/>
      <c r="AL35" s="205"/>
      <c r="AM35" s="208"/>
      <c r="AN35" s="208"/>
      <c r="AO35" s="208"/>
      <c r="AP35" s="205"/>
      <c r="AQ35" s="208"/>
      <c r="AR35" s="205"/>
      <c r="AS35" s="205"/>
      <c r="AT35" s="208"/>
      <c r="AU35" s="208"/>
      <c r="AV35" s="205"/>
      <c r="AW35" s="372"/>
      <c r="AX35" s="373"/>
      <c r="AY35" s="355"/>
      <c r="AZ35" s="356"/>
      <c r="BA35" s="350"/>
      <c r="BB35" s="351"/>
      <c r="BC35" s="351"/>
      <c r="BD35" s="351"/>
      <c r="BE35" s="351"/>
      <c r="BF35" s="352"/>
    </row>
    <row r="36" spans="1:58" ht="17.25" customHeight="1" x14ac:dyDescent="0.15">
      <c r="A36" s="394">
        <v>8</v>
      </c>
      <c r="B36" s="374"/>
      <c r="C36" s="375"/>
      <c r="D36" s="335"/>
      <c r="E36" s="336"/>
      <c r="F36" s="335"/>
      <c r="G36" s="339"/>
      <c r="H36" s="339"/>
      <c r="I36" s="339"/>
      <c r="J36" s="336"/>
      <c r="K36" s="341"/>
      <c r="L36" s="342"/>
      <c r="M36" s="342"/>
      <c r="N36" s="343"/>
      <c r="O36" s="367" t="s">
        <v>377</v>
      </c>
      <c r="P36" s="368"/>
      <c r="Q36" s="369"/>
      <c r="R36" s="206"/>
      <c r="S36" s="207"/>
      <c r="T36" s="203"/>
      <c r="U36" s="207"/>
      <c r="V36" s="203"/>
      <c r="W36" s="207"/>
      <c r="X36" s="207"/>
      <c r="Y36" s="207"/>
      <c r="Z36" s="203"/>
      <c r="AA36" s="207"/>
      <c r="AB36" s="207"/>
      <c r="AC36" s="203"/>
      <c r="AD36" s="207"/>
      <c r="AE36" s="207"/>
      <c r="AF36" s="207"/>
      <c r="AG36" s="207"/>
      <c r="AH36" s="207"/>
      <c r="AI36" s="203"/>
      <c r="AJ36" s="207"/>
      <c r="AK36" s="207"/>
      <c r="AL36" s="203"/>
      <c r="AM36" s="207"/>
      <c r="AN36" s="207"/>
      <c r="AO36" s="207"/>
      <c r="AP36" s="203"/>
      <c r="AQ36" s="207"/>
      <c r="AR36" s="207"/>
      <c r="AS36" s="207"/>
      <c r="AT36" s="207"/>
      <c r="AU36" s="207"/>
      <c r="AV36" s="203"/>
      <c r="AW36" s="370">
        <f t="shared" ref="AW36" si="7">SUM(R36:AS36)</f>
        <v>0</v>
      </c>
      <c r="AX36" s="371"/>
      <c r="AY36" s="353">
        <f>AW36/($BD$2/7)</f>
        <v>0</v>
      </c>
      <c r="AZ36" s="354"/>
      <c r="BA36" s="347"/>
      <c r="BB36" s="348"/>
      <c r="BC36" s="348"/>
      <c r="BD36" s="348"/>
      <c r="BE36" s="348"/>
      <c r="BF36" s="349"/>
    </row>
    <row r="37" spans="1:58" ht="17.25" customHeight="1" x14ac:dyDescent="0.15">
      <c r="A37" s="395"/>
      <c r="B37" s="376"/>
      <c r="C37" s="377"/>
      <c r="D37" s="337"/>
      <c r="E37" s="338"/>
      <c r="F37" s="337"/>
      <c r="G37" s="340"/>
      <c r="H37" s="340"/>
      <c r="I37" s="340"/>
      <c r="J37" s="338"/>
      <c r="K37" s="344"/>
      <c r="L37" s="345"/>
      <c r="M37" s="345"/>
      <c r="N37" s="346"/>
      <c r="O37" s="378" t="s">
        <v>378</v>
      </c>
      <c r="P37" s="379"/>
      <c r="Q37" s="380"/>
      <c r="R37" s="209"/>
      <c r="S37" s="205"/>
      <c r="T37" s="205"/>
      <c r="U37" s="208"/>
      <c r="V37" s="205"/>
      <c r="W37" s="205"/>
      <c r="X37" s="205"/>
      <c r="Y37" s="208"/>
      <c r="Z37" s="205"/>
      <c r="AA37" s="208"/>
      <c r="AB37" s="205"/>
      <c r="AC37" s="205"/>
      <c r="AD37" s="208"/>
      <c r="AE37" s="208"/>
      <c r="AF37" s="208"/>
      <c r="AG37" s="208"/>
      <c r="AH37" s="205"/>
      <c r="AI37" s="205"/>
      <c r="AJ37" s="208"/>
      <c r="AK37" s="208"/>
      <c r="AL37" s="205"/>
      <c r="AM37" s="208"/>
      <c r="AN37" s="208"/>
      <c r="AO37" s="205"/>
      <c r="AP37" s="205"/>
      <c r="AQ37" s="205"/>
      <c r="AR37" s="208"/>
      <c r="AS37" s="208"/>
      <c r="AT37" s="205"/>
      <c r="AU37" s="208"/>
      <c r="AV37" s="205"/>
      <c r="AW37" s="372"/>
      <c r="AX37" s="373"/>
      <c r="AY37" s="355"/>
      <c r="AZ37" s="356"/>
      <c r="BA37" s="350"/>
      <c r="BB37" s="351"/>
      <c r="BC37" s="351"/>
      <c r="BD37" s="351"/>
      <c r="BE37" s="351"/>
      <c r="BF37" s="352"/>
    </row>
    <row r="38" spans="1:58" ht="17.25" customHeight="1" x14ac:dyDescent="0.15">
      <c r="A38" s="394">
        <v>9</v>
      </c>
      <c r="B38" s="374"/>
      <c r="C38" s="375"/>
      <c r="D38" s="335"/>
      <c r="E38" s="336"/>
      <c r="F38" s="335"/>
      <c r="G38" s="339"/>
      <c r="H38" s="339"/>
      <c r="I38" s="339"/>
      <c r="J38" s="336"/>
      <c r="K38" s="341"/>
      <c r="L38" s="342"/>
      <c r="M38" s="342"/>
      <c r="N38" s="343"/>
      <c r="O38" s="367" t="s">
        <v>377</v>
      </c>
      <c r="P38" s="368"/>
      <c r="Q38" s="369"/>
      <c r="R38" s="206"/>
      <c r="S38" s="203"/>
      <c r="T38" s="207"/>
      <c r="U38" s="207"/>
      <c r="V38" s="207"/>
      <c r="W38" s="203"/>
      <c r="X38" s="203"/>
      <c r="Y38" s="207"/>
      <c r="Z38" s="207"/>
      <c r="AA38" s="207"/>
      <c r="AB38" s="203"/>
      <c r="AC38" s="207"/>
      <c r="AD38" s="207"/>
      <c r="AE38" s="207"/>
      <c r="AF38" s="207"/>
      <c r="AG38" s="207"/>
      <c r="AH38" s="203"/>
      <c r="AI38" s="207"/>
      <c r="AJ38" s="207"/>
      <c r="AK38" s="207"/>
      <c r="AL38" s="207"/>
      <c r="AM38" s="207"/>
      <c r="AN38" s="207"/>
      <c r="AO38" s="203"/>
      <c r="AP38" s="203"/>
      <c r="AQ38" s="203"/>
      <c r="AR38" s="207"/>
      <c r="AS38" s="207"/>
      <c r="AT38" s="203"/>
      <c r="AU38" s="207"/>
      <c r="AV38" s="207"/>
      <c r="AW38" s="370">
        <f t="shared" ref="AW38" si="8">SUM(R38:AS38)</f>
        <v>0</v>
      </c>
      <c r="AX38" s="371"/>
      <c r="AY38" s="353">
        <f>AW38/($BD$2/7)</f>
        <v>0</v>
      </c>
      <c r="AZ38" s="354"/>
      <c r="BA38" s="347"/>
      <c r="BB38" s="348"/>
      <c r="BC38" s="348"/>
      <c r="BD38" s="348"/>
      <c r="BE38" s="348"/>
      <c r="BF38" s="349"/>
    </row>
    <row r="39" spans="1:58" ht="17.25" customHeight="1" x14ac:dyDescent="0.15">
      <c r="A39" s="395"/>
      <c r="B39" s="376"/>
      <c r="C39" s="377"/>
      <c r="D39" s="337"/>
      <c r="E39" s="338"/>
      <c r="F39" s="337"/>
      <c r="G39" s="340"/>
      <c r="H39" s="340"/>
      <c r="I39" s="340"/>
      <c r="J39" s="338"/>
      <c r="K39" s="344"/>
      <c r="L39" s="345"/>
      <c r="M39" s="345"/>
      <c r="N39" s="346"/>
      <c r="O39" s="378" t="s">
        <v>378</v>
      </c>
      <c r="P39" s="379"/>
      <c r="Q39" s="380"/>
      <c r="R39" s="209"/>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372"/>
      <c r="AX39" s="373"/>
      <c r="AY39" s="355"/>
      <c r="AZ39" s="356"/>
      <c r="BA39" s="350"/>
      <c r="BB39" s="351"/>
      <c r="BC39" s="351"/>
      <c r="BD39" s="351"/>
      <c r="BE39" s="351"/>
      <c r="BF39" s="352"/>
    </row>
    <row r="40" spans="1:58" ht="17.25" customHeight="1" x14ac:dyDescent="0.15">
      <c r="A40" s="394">
        <v>10</v>
      </c>
      <c r="B40" s="374"/>
      <c r="C40" s="375"/>
      <c r="D40" s="335"/>
      <c r="E40" s="336"/>
      <c r="F40" s="335"/>
      <c r="G40" s="339"/>
      <c r="H40" s="339"/>
      <c r="I40" s="339"/>
      <c r="J40" s="336"/>
      <c r="K40" s="341"/>
      <c r="L40" s="342"/>
      <c r="M40" s="342"/>
      <c r="N40" s="343"/>
      <c r="O40" s="367" t="s">
        <v>377</v>
      </c>
      <c r="P40" s="368"/>
      <c r="Q40" s="369"/>
      <c r="R40" s="206"/>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370">
        <f t="shared" ref="AW40" si="9">SUM(R40:AS40)</f>
        <v>0</v>
      </c>
      <c r="AX40" s="371"/>
      <c r="AY40" s="357" t="str">
        <f>IF($BF$3="計画",AW40/4,IF($BF$3="実績",AW40/($BD$7/7),""))</f>
        <v/>
      </c>
      <c r="AZ40" s="358"/>
      <c r="BA40" s="347"/>
      <c r="BB40" s="348"/>
      <c r="BC40" s="348"/>
      <c r="BD40" s="348"/>
      <c r="BE40" s="348"/>
      <c r="BF40" s="349"/>
    </row>
    <row r="41" spans="1:58" ht="17.25" customHeight="1" x14ac:dyDescent="0.15">
      <c r="A41" s="395"/>
      <c r="B41" s="376"/>
      <c r="C41" s="377"/>
      <c r="D41" s="337"/>
      <c r="E41" s="338"/>
      <c r="F41" s="337"/>
      <c r="G41" s="340"/>
      <c r="H41" s="340"/>
      <c r="I41" s="340"/>
      <c r="J41" s="338"/>
      <c r="K41" s="344"/>
      <c r="L41" s="345"/>
      <c r="M41" s="345"/>
      <c r="N41" s="346"/>
      <c r="O41" s="364" t="s">
        <v>378</v>
      </c>
      <c r="P41" s="365"/>
      <c r="Q41" s="366"/>
      <c r="R41" s="209"/>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372"/>
      <c r="AX41" s="373"/>
      <c r="AY41" s="357"/>
      <c r="AZ41" s="358"/>
      <c r="BA41" s="350"/>
      <c r="BB41" s="351"/>
      <c r="BC41" s="351"/>
      <c r="BD41" s="351"/>
      <c r="BE41" s="351"/>
      <c r="BF41" s="352"/>
    </row>
    <row r="42" spans="1:58" ht="17.25" customHeight="1" x14ac:dyDescent="0.15">
      <c r="A42" s="394">
        <v>11</v>
      </c>
      <c r="B42" s="374"/>
      <c r="C42" s="375"/>
      <c r="D42" s="335"/>
      <c r="E42" s="336"/>
      <c r="F42" s="335"/>
      <c r="G42" s="339"/>
      <c r="H42" s="339"/>
      <c r="I42" s="339"/>
      <c r="J42" s="336"/>
      <c r="K42" s="341"/>
      <c r="L42" s="342"/>
      <c r="M42" s="342"/>
      <c r="N42" s="343"/>
      <c r="O42" s="367" t="s">
        <v>377</v>
      </c>
      <c r="P42" s="368"/>
      <c r="Q42" s="369"/>
      <c r="R42" s="206"/>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370">
        <f t="shared" ref="AW42" si="10">SUM(R42:AS42)</f>
        <v>0</v>
      </c>
      <c r="AX42" s="371"/>
      <c r="AY42" s="357" t="str">
        <f>IF($BF$3="計画",AW42/4,IF($BF$3="実績",AW42/($BD$7/7),""))</f>
        <v/>
      </c>
      <c r="AZ42" s="358"/>
      <c r="BA42" s="347"/>
      <c r="BB42" s="348"/>
      <c r="BC42" s="348"/>
      <c r="BD42" s="348"/>
      <c r="BE42" s="348"/>
      <c r="BF42" s="349"/>
    </row>
    <row r="43" spans="1:58" ht="17.25" customHeight="1" x14ac:dyDescent="0.15">
      <c r="A43" s="395"/>
      <c r="B43" s="376"/>
      <c r="C43" s="377"/>
      <c r="D43" s="337"/>
      <c r="E43" s="338"/>
      <c r="F43" s="337"/>
      <c r="G43" s="340"/>
      <c r="H43" s="340"/>
      <c r="I43" s="340"/>
      <c r="J43" s="338"/>
      <c r="K43" s="344"/>
      <c r="L43" s="345"/>
      <c r="M43" s="345"/>
      <c r="N43" s="346"/>
      <c r="O43" s="364" t="s">
        <v>378</v>
      </c>
      <c r="P43" s="365"/>
      <c r="Q43" s="366"/>
      <c r="R43" s="209"/>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372"/>
      <c r="AX43" s="373"/>
      <c r="AY43" s="357"/>
      <c r="AZ43" s="358"/>
      <c r="BA43" s="350"/>
      <c r="BB43" s="351"/>
      <c r="BC43" s="351"/>
      <c r="BD43" s="351"/>
      <c r="BE43" s="351"/>
      <c r="BF43" s="352"/>
    </row>
    <row r="44" spans="1:58" ht="17.25" customHeight="1" x14ac:dyDescent="0.15">
      <c r="A44" s="394">
        <v>12</v>
      </c>
      <c r="B44" s="374"/>
      <c r="C44" s="375"/>
      <c r="D44" s="335"/>
      <c r="E44" s="336"/>
      <c r="F44" s="335"/>
      <c r="G44" s="339"/>
      <c r="H44" s="339"/>
      <c r="I44" s="339"/>
      <c r="J44" s="336"/>
      <c r="K44" s="341"/>
      <c r="L44" s="342"/>
      <c r="M44" s="342"/>
      <c r="N44" s="343"/>
      <c r="O44" s="367" t="s">
        <v>377</v>
      </c>
      <c r="P44" s="368"/>
      <c r="Q44" s="369"/>
      <c r="R44" s="206"/>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370">
        <f t="shared" ref="AW44" si="11">SUM(R44:AS44)</f>
        <v>0</v>
      </c>
      <c r="AX44" s="371"/>
      <c r="AY44" s="357" t="str">
        <f>IF($BF$3="計画",AW44/4,IF($BF$3="実績",AW44/($BD$7/7),""))</f>
        <v/>
      </c>
      <c r="AZ44" s="358"/>
      <c r="BA44" s="347"/>
      <c r="BB44" s="348"/>
      <c r="BC44" s="348"/>
      <c r="BD44" s="348"/>
      <c r="BE44" s="348"/>
      <c r="BF44" s="349"/>
    </row>
    <row r="45" spans="1:58" ht="17.25" customHeight="1" x14ac:dyDescent="0.15">
      <c r="A45" s="395"/>
      <c r="B45" s="376"/>
      <c r="C45" s="377"/>
      <c r="D45" s="337"/>
      <c r="E45" s="338"/>
      <c r="F45" s="337"/>
      <c r="G45" s="340"/>
      <c r="H45" s="340"/>
      <c r="I45" s="340"/>
      <c r="J45" s="338"/>
      <c r="K45" s="344"/>
      <c r="L45" s="345"/>
      <c r="M45" s="345"/>
      <c r="N45" s="346"/>
      <c r="O45" s="364" t="s">
        <v>378</v>
      </c>
      <c r="P45" s="365"/>
      <c r="Q45" s="366"/>
      <c r="R45" s="209"/>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372"/>
      <c r="AX45" s="373"/>
      <c r="AY45" s="357"/>
      <c r="AZ45" s="358"/>
      <c r="BA45" s="350"/>
      <c r="BB45" s="351"/>
      <c r="BC45" s="351"/>
      <c r="BD45" s="351"/>
      <c r="BE45" s="351"/>
      <c r="BF45" s="352"/>
    </row>
    <row r="46" spans="1:58" ht="17.25" customHeight="1" x14ac:dyDescent="0.15">
      <c r="A46" s="394">
        <v>13</v>
      </c>
      <c r="B46" s="374"/>
      <c r="C46" s="375"/>
      <c r="D46" s="335"/>
      <c r="E46" s="336"/>
      <c r="F46" s="335"/>
      <c r="G46" s="339"/>
      <c r="H46" s="339"/>
      <c r="I46" s="339"/>
      <c r="J46" s="336"/>
      <c r="K46" s="341"/>
      <c r="L46" s="342"/>
      <c r="M46" s="342"/>
      <c r="N46" s="343"/>
      <c r="O46" s="367" t="s">
        <v>377</v>
      </c>
      <c r="P46" s="368"/>
      <c r="Q46" s="369"/>
      <c r="R46" s="206"/>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370">
        <f t="shared" ref="AW46" si="12">SUM(R46:AS46)</f>
        <v>0</v>
      </c>
      <c r="AX46" s="371"/>
      <c r="AY46" s="357" t="str">
        <f>IF($BF$3="計画",AW46/4,IF($BF$3="実績",AW46/($BD$7/7),""))</f>
        <v/>
      </c>
      <c r="AZ46" s="358"/>
      <c r="BA46" s="347"/>
      <c r="BB46" s="348"/>
      <c r="BC46" s="348"/>
      <c r="BD46" s="348"/>
      <c r="BE46" s="348"/>
      <c r="BF46" s="349"/>
    </row>
    <row r="47" spans="1:58" ht="17.25" customHeight="1" x14ac:dyDescent="0.15">
      <c r="A47" s="395"/>
      <c r="B47" s="376"/>
      <c r="C47" s="377"/>
      <c r="D47" s="337"/>
      <c r="E47" s="338"/>
      <c r="F47" s="337"/>
      <c r="G47" s="340"/>
      <c r="H47" s="340"/>
      <c r="I47" s="340"/>
      <c r="J47" s="338"/>
      <c r="K47" s="344"/>
      <c r="L47" s="345"/>
      <c r="M47" s="345"/>
      <c r="N47" s="346"/>
      <c r="O47" s="364" t="s">
        <v>378</v>
      </c>
      <c r="P47" s="365"/>
      <c r="Q47" s="366"/>
      <c r="R47" s="209"/>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372"/>
      <c r="AX47" s="373"/>
      <c r="AY47" s="357"/>
      <c r="AZ47" s="358"/>
      <c r="BA47" s="350"/>
      <c r="BB47" s="351"/>
      <c r="BC47" s="351"/>
      <c r="BD47" s="351"/>
      <c r="BE47" s="351"/>
      <c r="BF47" s="352"/>
    </row>
    <row r="48" spans="1:58" ht="17.25" customHeight="1" x14ac:dyDescent="0.15">
      <c r="A48" s="394">
        <v>14</v>
      </c>
      <c r="B48" s="374"/>
      <c r="C48" s="375"/>
      <c r="D48" s="335"/>
      <c r="E48" s="336"/>
      <c r="F48" s="335"/>
      <c r="G48" s="339"/>
      <c r="H48" s="339"/>
      <c r="I48" s="339"/>
      <c r="J48" s="336"/>
      <c r="K48" s="341"/>
      <c r="L48" s="342"/>
      <c r="M48" s="342"/>
      <c r="N48" s="343"/>
      <c r="O48" s="367" t="s">
        <v>377</v>
      </c>
      <c r="P48" s="368"/>
      <c r="Q48" s="369"/>
      <c r="R48" s="206"/>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370">
        <f t="shared" ref="AW48" si="13">SUM(R48:AS48)</f>
        <v>0</v>
      </c>
      <c r="AX48" s="371"/>
      <c r="AY48" s="357" t="str">
        <f>IF($BF$3="計画",AW48/4,IF($BF$3="実績",AW48/($BD$7/7),""))</f>
        <v/>
      </c>
      <c r="AZ48" s="358"/>
      <c r="BA48" s="347"/>
      <c r="BB48" s="348"/>
      <c r="BC48" s="348"/>
      <c r="BD48" s="348"/>
      <c r="BE48" s="348"/>
      <c r="BF48" s="349"/>
    </row>
    <row r="49" spans="1:58" ht="17.25" customHeight="1" x14ac:dyDescent="0.15">
      <c r="A49" s="395"/>
      <c r="B49" s="376"/>
      <c r="C49" s="377"/>
      <c r="D49" s="337"/>
      <c r="E49" s="338"/>
      <c r="F49" s="337"/>
      <c r="G49" s="340"/>
      <c r="H49" s="340"/>
      <c r="I49" s="340"/>
      <c r="J49" s="338"/>
      <c r="K49" s="344"/>
      <c r="L49" s="345"/>
      <c r="M49" s="345"/>
      <c r="N49" s="346"/>
      <c r="O49" s="364" t="s">
        <v>378</v>
      </c>
      <c r="P49" s="365"/>
      <c r="Q49" s="366"/>
      <c r="R49" s="209"/>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372"/>
      <c r="AX49" s="373"/>
      <c r="AY49" s="357"/>
      <c r="AZ49" s="358"/>
      <c r="BA49" s="350"/>
      <c r="BB49" s="351"/>
      <c r="BC49" s="351"/>
      <c r="BD49" s="351"/>
      <c r="BE49" s="351"/>
      <c r="BF49" s="352"/>
    </row>
    <row r="50" spans="1:58" ht="17.25" customHeight="1" x14ac:dyDescent="0.15">
      <c r="A50" s="394">
        <v>15</v>
      </c>
      <c r="B50" s="374"/>
      <c r="C50" s="375"/>
      <c r="D50" s="335"/>
      <c r="E50" s="336"/>
      <c r="F50" s="335"/>
      <c r="G50" s="339"/>
      <c r="H50" s="339"/>
      <c r="I50" s="339"/>
      <c r="J50" s="336"/>
      <c r="K50" s="341"/>
      <c r="L50" s="342"/>
      <c r="M50" s="342"/>
      <c r="N50" s="343"/>
      <c r="O50" s="367" t="s">
        <v>377</v>
      </c>
      <c r="P50" s="368"/>
      <c r="Q50" s="369"/>
      <c r="R50" s="206"/>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370">
        <f t="shared" ref="AW50" si="14">SUM(R50:AS50)</f>
        <v>0</v>
      </c>
      <c r="AX50" s="371"/>
      <c r="AY50" s="357" t="str">
        <f>IF($BF$3="計画",AW50/4,IF($BF$3="実績",AW50/($BD$7/7),""))</f>
        <v/>
      </c>
      <c r="AZ50" s="358"/>
      <c r="BA50" s="347"/>
      <c r="BB50" s="348"/>
      <c r="BC50" s="348"/>
      <c r="BD50" s="348"/>
      <c r="BE50" s="348"/>
      <c r="BF50" s="349"/>
    </row>
    <row r="51" spans="1:58" ht="17.25" customHeight="1" x14ac:dyDescent="0.15">
      <c r="A51" s="395"/>
      <c r="B51" s="376"/>
      <c r="C51" s="377"/>
      <c r="D51" s="337"/>
      <c r="E51" s="338"/>
      <c r="F51" s="337"/>
      <c r="G51" s="340"/>
      <c r="H51" s="340"/>
      <c r="I51" s="340"/>
      <c r="J51" s="338"/>
      <c r="K51" s="344"/>
      <c r="L51" s="345"/>
      <c r="M51" s="345"/>
      <c r="N51" s="346"/>
      <c r="O51" s="364" t="s">
        <v>378</v>
      </c>
      <c r="P51" s="365"/>
      <c r="Q51" s="366"/>
      <c r="R51" s="209"/>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372"/>
      <c r="AX51" s="373"/>
      <c r="AY51" s="357"/>
      <c r="AZ51" s="358"/>
      <c r="BA51" s="350"/>
      <c r="BB51" s="351"/>
      <c r="BC51" s="351"/>
      <c r="BD51" s="351"/>
      <c r="BE51" s="351"/>
      <c r="BF51" s="352"/>
    </row>
    <row r="52" spans="1:58" ht="17.25" customHeight="1" x14ac:dyDescent="0.15">
      <c r="A52" s="394">
        <v>16</v>
      </c>
      <c r="B52" s="374"/>
      <c r="C52" s="375"/>
      <c r="D52" s="335"/>
      <c r="E52" s="336"/>
      <c r="F52" s="335"/>
      <c r="G52" s="339"/>
      <c r="H52" s="339"/>
      <c r="I52" s="339"/>
      <c r="J52" s="336"/>
      <c r="K52" s="341"/>
      <c r="L52" s="342"/>
      <c r="M52" s="342"/>
      <c r="N52" s="343"/>
      <c r="O52" s="367" t="s">
        <v>377</v>
      </c>
      <c r="P52" s="368"/>
      <c r="Q52" s="369"/>
      <c r="R52" s="206"/>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370">
        <f t="shared" ref="AW52" si="15">SUM(R52:AS52)</f>
        <v>0</v>
      </c>
      <c r="AX52" s="371"/>
      <c r="AY52" s="357" t="str">
        <f>IF($BF$3="計画",AW52/4,IF($BF$3="実績",AW52/($BD$7/7),""))</f>
        <v/>
      </c>
      <c r="AZ52" s="358"/>
      <c r="BA52" s="347"/>
      <c r="BB52" s="348"/>
      <c r="BC52" s="348"/>
      <c r="BD52" s="348"/>
      <c r="BE52" s="348"/>
      <c r="BF52" s="349"/>
    </row>
    <row r="53" spans="1:58" ht="17.25" customHeight="1" x14ac:dyDescent="0.15">
      <c r="A53" s="395"/>
      <c r="B53" s="376"/>
      <c r="C53" s="377"/>
      <c r="D53" s="337"/>
      <c r="E53" s="338"/>
      <c r="F53" s="337"/>
      <c r="G53" s="340"/>
      <c r="H53" s="340"/>
      <c r="I53" s="340"/>
      <c r="J53" s="338"/>
      <c r="K53" s="344"/>
      <c r="L53" s="345"/>
      <c r="M53" s="345"/>
      <c r="N53" s="346"/>
      <c r="O53" s="364" t="s">
        <v>378</v>
      </c>
      <c r="P53" s="365"/>
      <c r="Q53" s="366"/>
      <c r="R53" s="209"/>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372"/>
      <c r="AX53" s="373"/>
      <c r="AY53" s="357"/>
      <c r="AZ53" s="358"/>
      <c r="BA53" s="350"/>
      <c r="BB53" s="351"/>
      <c r="BC53" s="351"/>
      <c r="BD53" s="351"/>
      <c r="BE53" s="351"/>
      <c r="BF53" s="352"/>
    </row>
    <row r="54" spans="1:58" ht="17.25" customHeight="1" x14ac:dyDescent="0.15">
      <c r="A54" s="394">
        <v>17</v>
      </c>
      <c r="B54" s="374"/>
      <c r="C54" s="375"/>
      <c r="D54" s="335"/>
      <c r="E54" s="336"/>
      <c r="F54" s="335"/>
      <c r="G54" s="339"/>
      <c r="H54" s="339"/>
      <c r="I54" s="339"/>
      <c r="J54" s="336"/>
      <c r="K54" s="341"/>
      <c r="L54" s="342"/>
      <c r="M54" s="342"/>
      <c r="N54" s="343"/>
      <c r="O54" s="367" t="s">
        <v>377</v>
      </c>
      <c r="P54" s="368"/>
      <c r="Q54" s="369"/>
      <c r="R54" s="206"/>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370">
        <f t="shared" ref="AW54" si="16">SUM(R54:AS54)</f>
        <v>0</v>
      </c>
      <c r="AX54" s="371"/>
      <c r="AY54" s="357" t="str">
        <f>IF($BF$3="計画",AW54/4,IF($BF$3="実績",AW54/($BD$7/7),""))</f>
        <v/>
      </c>
      <c r="AZ54" s="358"/>
      <c r="BA54" s="347"/>
      <c r="BB54" s="348"/>
      <c r="BC54" s="348"/>
      <c r="BD54" s="348"/>
      <c r="BE54" s="348"/>
      <c r="BF54" s="349"/>
    </row>
    <row r="55" spans="1:58" ht="17.25" customHeight="1" x14ac:dyDescent="0.15">
      <c r="A55" s="395"/>
      <c r="B55" s="376"/>
      <c r="C55" s="377"/>
      <c r="D55" s="337"/>
      <c r="E55" s="338"/>
      <c r="F55" s="337"/>
      <c r="G55" s="340"/>
      <c r="H55" s="340"/>
      <c r="I55" s="340"/>
      <c r="J55" s="338"/>
      <c r="K55" s="344"/>
      <c r="L55" s="345"/>
      <c r="M55" s="345"/>
      <c r="N55" s="346"/>
      <c r="O55" s="364" t="s">
        <v>378</v>
      </c>
      <c r="P55" s="365"/>
      <c r="Q55" s="366"/>
      <c r="R55" s="209"/>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372"/>
      <c r="AX55" s="373"/>
      <c r="AY55" s="357"/>
      <c r="AZ55" s="358"/>
      <c r="BA55" s="350"/>
      <c r="BB55" s="351"/>
      <c r="BC55" s="351"/>
      <c r="BD55" s="351"/>
      <c r="BE55" s="351"/>
      <c r="BF55" s="352"/>
    </row>
    <row r="56" spans="1:58" ht="17.25" customHeight="1" x14ac:dyDescent="0.15">
      <c r="A56" s="394">
        <v>18</v>
      </c>
      <c r="B56" s="374"/>
      <c r="C56" s="375"/>
      <c r="D56" s="335"/>
      <c r="E56" s="336"/>
      <c r="F56" s="335"/>
      <c r="G56" s="339"/>
      <c r="H56" s="339"/>
      <c r="I56" s="339"/>
      <c r="J56" s="336"/>
      <c r="K56" s="341"/>
      <c r="L56" s="342"/>
      <c r="M56" s="342"/>
      <c r="N56" s="343"/>
      <c r="O56" s="367" t="s">
        <v>377</v>
      </c>
      <c r="P56" s="368"/>
      <c r="Q56" s="369"/>
      <c r="R56" s="206"/>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370">
        <f t="shared" ref="AW56" si="17">SUM(R56:AS56)</f>
        <v>0</v>
      </c>
      <c r="AX56" s="371"/>
      <c r="AY56" s="357" t="str">
        <f>IF($BF$3="計画",AW56/4,IF($BF$3="実績",AW56/($BD$7/7),""))</f>
        <v/>
      </c>
      <c r="AZ56" s="358"/>
      <c r="BA56" s="347"/>
      <c r="BB56" s="348"/>
      <c r="BC56" s="348"/>
      <c r="BD56" s="348"/>
      <c r="BE56" s="348"/>
      <c r="BF56" s="349"/>
    </row>
    <row r="57" spans="1:58" ht="17.25" customHeight="1" x14ac:dyDescent="0.15">
      <c r="A57" s="395"/>
      <c r="B57" s="376"/>
      <c r="C57" s="377"/>
      <c r="D57" s="337"/>
      <c r="E57" s="338"/>
      <c r="F57" s="337"/>
      <c r="G57" s="340"/>
      <c r="H57" s="340"/>
      <c r="I57" s="340"/>
      <c r="J57" s="338"/>
      <c r="K57" s="344"/>
      <c r="L57" s="345"/>
      <c r="M57" s="345"/>
      <c r="N57" s="346"/>
      <c r="O57" s="364" t="s">
        <v>378</v>
      </c>
      <c r="P57" s="365"/>
      <c r="Q57" s="366"/>
      <c r="R57" s="209"/>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372"/>
      <c r="AX57" s="373"/>
      <c r="AY57" s="357"/>
      <c r="AZ57" s="358"/>
      <c r="BA57" s="350"/>
      <c r="BB57" s="351"/>
      <c r="BC57" s="351"/>
      <c r="BD57" s="351"/>
      <c r="BE57" s="351"/>
      <c r="BF57" s="352"/>
    </row>
    <row r="58" spans="1:58" ht="17.25" customHeight="1" x14ac:dyDescent="0.15">
      <c r="A58" s="394">
        <v>19</v>
      </c>
      <c r="B58" s="374"/>
      <c r="C58" s="375"/>
      <c r="D58" s="335"/>
      <c r="E58" s="336"/>
      <c r="F58" s="335"/>
      <c r="G58" s="339"/>
      <c r="H58" s="339"/>
      <c r="I58" s="339"/>
      <c r="J58" s="336"/>
      <c r="K58" s="341"/>
      <c r="L58" s="342"/>
      <c r="M58" s="342"/>
      <c r="N58" s="343"/>
      <c r="O58" s="367" t="s">
        <v>377</v>
      </c>
      <c r="P58" s="368"/>
      <c r="Q58" s="369"/>
      <c r="R58" s="206"/>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370">
        <f t="shared" ref="AW58" si="18">SUM(R58:AS58)</f>
        <v>0</v>
      </c>
      <c r="AX58" s="371"/>
      <c r="AY58" s="357" t="str">
        <f>IF($BF$3="計画",AW58/4,IF($BF$3="実績",AW58/($BD$7/7),""))</f>
        <v/>
      </c>
      <c r="AZ58" s="358"/>
      <c r="BA58" s="347"/>
      <c r="BB58" s="348"/>
      <c r="BC58" s="348"/>
      <c r="BD58" s="348"/>
      <c r="BE58" s="348"/>
      <c r="BF58" s="349"/>
    </row>
    <row r="59" spans="1:58" ht="17.25" customHeight="1" x14ac:dyDescent="0.15">
      <c r="A59" s="395"/>
      <c r="B59" s="376"/>
      <c r="C59" s="377"/>
      <c r="D59" s="337"/>
      <c r="E59" s="338"/>
      <c r="F59" s="337"/>
      <c r="G59" s="340"/>
      <c r="H59" s="340"/>
      <c r="I59" s="340"/>
      <c r="J59" s="338"/>
      <c r="K59" s="344"/>
      <c r="L59" s="345"/>
      <c r="M59" s="345"/>
      <c r="N59" s="346"/>
      <c r="O59" s="364" t="s">
        <v>378</v>
      </c>
      <c r="P59" s="365"/>
      <c r="Q59" s="366"/>
      <c r="R59" s="209"/>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372"/>
      <c r="AX59" s="373"/>
      <c r="AY59" s="357"/>
      <c r="AZ59" s="358"/>
      <c r="BA59" s="350"/>
      <c r="BB59" s="351"/>
      <c r="BC59" s="351"/>
      <c r="BD59" s="351"/>
      <c r="BE59" s="351"/>
      <c r="BF59" s="352"/>
    </row>
    <row r="60" spans="1:58" ht="17.25" customHeight="1" x14ac:dyDescent="0.15">
      <c r="A60" s="394">
        <v>20</v>
      </c>
      <c r="B60" s="374"/>
      <c r="C60" s="375"/>
      <c r="D60" s="335"/>
      <c r="E60" s="336"/>
      <c r="F60" s="335"/>
      <c r="G60" s="339"/>
      <c r="H60" s="339"/>
      <c r="I60" s="339"/>
      <c r="J60" s="336"/>
      <c r="K60" s="341"/>
      <c r="L60" s="342"/>
      <c r="M60" s="342"/>
      <c r="N60" s="343"/>
      <c r="O60" s="367" t="s">
        <v>377</v>
      </c>
      <c r="P60" s="368"/>
      <c r="Q60" s="369"/>
      <c r="R60" s="206"/>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370">
        <f t="shared" ref="AW60" si="19">SUM(R60:AS60)</f>
        <v>0</v>
      </c>
      <c r="AX60" s="371"/>
      <c r="AY60" s="357" t="str">
        <f>IF($BF$3="計画",AW60/4,IF($BF$3="実績",AW60/($BD$7/7),""))</f>
        <v/>
      </c>
      <c r="AZ60" s="358"/>
      <c r="BA60" s="347"/>
      <c r="BB60" s="348"/>
      <c r="BC60" s="348"/>
      <c r="BD60" s="348"/>
      <c r="BE60" s="348"/>
      <c r="BF60" s="349"/>
    </row>
    <row r="61" spans="1:58" ht="17.25" customHeight="1" x14ac:dyDescent="0.15">
      <c r="A61" s="395"/>
      <c r="B61" s="376"/>
      <c r="C61" s="377"/>
      <c r="D61" s="337"/>
      <c r="E61" s="338"/>
      <c r="F61" s="337"/>
      <c r="G61" s="340"/>
      <c r="H61" s="340"/>
      <c r="I61" s="340"/>
      <c r="J61" s="338"/>
      <c r="K61" s="344"/>
      <c r="L61" s="345"/>
      <c r="M61" s="345"/>
      <c r="N61" s="346"/>
      <c r="O61" s="364" t="s">
        <v>378</v>
      </c>
      <c r="P61" s="365"/>
      <c r="Q61" s="366"/>
      <c r="R61" s="209"/>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372"/>
      <c r="AX61" s="373"/>
      <c r="AY61" s="357"/>
      <c r="AZ61" s="358"/>
      <c r="BA61" s="350"/>
      <c r="BB61" s="351"/>
      <c r="BC61" s="351"/>
      <c r="BD61" s="351"/>
      <c r="BE61" s="351"/>
      <c r="BF61" s="352"/>
    </row>
    <row r="62" spans="1:58" ht="17.25" customHeight="1" x14ac:dyDescent="0.15">
      <c r="A62" s="394">
        <v>21</v>
      </c>
      <c r="B62" s="374"/>
      <c r="C62" s="375"/>
      <c r="D62" s="335"/>
      <c r="E62" s="336"/>
      <c r="F62" s="335"/>
      <c r="G62" s="339"/>
      <c r="H62" s="339"/>
      <c r="I62" s="339"/>
      <c r="J62" s="336"/>
      <c r="K62" s="341"/>
      <c r="L62" s="342"/>
      <c r="M62" s="342"/>
      <c r="N62" s="343"/>
      <c r="O62" s="367" t="s">
        <v>377</v>
      </c>
      <c r="P62" s="368"/>
      <c r="Q62" s="369"/>
      <c r="R62" s="206"/>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370">
        <f t="shared" ref="AW62" si="20">SUM(R62:AS62)</f>
        <v>0</v>
      </c>
      <c r="AX62" s="371"/>
      <c r="AY62" s="357" t="str">
        <f>IF($BF$3="計画",AW62/4,IF($BF$3="実績",AW62/($BD$7/7),""))</f>
        <v/>
      </c>
      <c r="AZ62" s="358"/>
      <c r="BA62" s="347"/>
      <c r="BB62" s="348"/>
      <c r="BC62" s="348"/>
      <c r="BD62" s="348"/>
      <c r="BE62" s="348"/>
      <c r="BF62" s="349"/>
    </row>
    <row r="63" spans="1:58" ht="17.25" customHeight="1" x14ac:dyDescent="0.15">
      <c r="A63" s="395"/>
      <c r="B63" s="376"/>
      <c r="C63" s="377"/>
      <c r="D63" s="337"/>
      <c r="E63" s="338"/>
      <c r="F63" s="337"/>
      <c r="G63" s="340"/>
      <c r="H63" s="340"/>
      <c r="I63" s="340"/>
      <c r="J63" s="338"/>
      <c r="K63" s="344"/>
      <c r="L63" s="345"/>
      <c r="M63" s="345"/>
      <c r="N63" s="346"/>
      <c r="O63" s="364" t="s">
        <v>378</v>
      </c>
      <c r="P63" s="365"/>
      <c r="Q63" s="366"/>
      <c r="R63" s="209"/>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372"/>
      <c r="AX63" s="373"/>
      <c r="AY63" s="357"/>
      <c r="AZ63" s="358"/>
      <c r="BA63" s="350"/>
      <c r="BB63" s="351"/>
      <c r="BC63" s="351"/>
      <c r="BD63" s="351"/>
      <c r="BE63" s="351"/>
      <c r="BF63" s="352"/>
    </row>
    <row r="64" spans="1:58" ht="17.25" customHeight="1" x14ac:dyDescent="0.15">
      <c r="A64" s="394">
        <v>22</v>
      </c>
      <c r="B64" s="374"/>
      <c r="C64" s="375"/>
      <c r="D64" s="335"/>
      <c r="E64" s="336"/>
      <c r="F64" s="335"/>
      <c r="G64" s="339"/>
      <c r="H64" s="339"/>
      <c r="I64" s="339"/>
      <c r="J64" s="336"/>
      <c r="K64" s="341"/>
      <c r="L64" s="342"/>
      <c r="M64" s="342"/>
      <c r="N64" s="343"/>
      <c r="O64" s="367" t="s">
        <v>377</v>
      </c>
      <c r="P64" s="368"/>
      <c r="Q64" s="369"/>
      <c r="R64" s="206"/>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370">
        <f t="shared" ref="AW64" si="21">SUM(R64:AS64)</f>
        <v>0</v>
      </c>
      <c r="AX64" s="371"/>
      <c r="AY64" s="357" t="str">
        <f>IF($BF$3="計画",AW64/4,IF($BF$3="実績",AW64/($BD$7/7),""))</f>
        <v/>
      </c>
      <c r="AZ64" s="358"/>
      <c r="BA64" s="347"/>
      <c r="BB64" s="348"/>
      <c r="BC64" s="348"/>
      <c r="BD64" s="348"/>
      <c r="BE64" s="348"/>
      <c r="BF64" s="349"/>
    </row>
    <row r="65" spans="1:58" ht="17.25" customHeight="1" x14ac:dyDescent="0.15">
      <c r="A65" s="395"/>
      <c r="B65" s="376"/>
      <c r="C65" s="377"/>
      <c r="D65" s="337"/>
      <c r="E65" s="338"/>
      <c r="F65" s="337"/>
      <c r="G65" s="340"/>
      <c r="H65" s="340"/>
      <c r="I65" s="340"/>
      <c r="J65" s="338"/>
      <c r="K65" s="344"/>
      <c r="L65" s="345"/>
      <c r="M65" s="345"/>
      <c r="N65" s="346"/>
      <c r="O65" s="364" t="s">
        <v>378</v>
      </c>
      <c r="P65" s="365"/>
      <c r="Q65" s="366"/>
      <c r="R65" s="209"/>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372"/>
      <c r="AX65" s="373"/>
      <c r="AY65" s="357"/>
      <c r="AZ65" s="358"/>
      <c r="BA65" s="350"/>
      <c r="BB65" s="351"/>
      <c r="BC65" s="351"/>
      <c r="BD65" s="351"/>
      <c r="BE65" s="351"/>
      <c r="BF65" s="352"/>
    </row>
    <row r="66" spans="1:58" ht="17.25" customHeight="1" x14ac:dyDescent="0.15">
      <c r="A66" s="394">
        <v>23</v>
      </c>
      <c r="B66" s="374"/>
      <c r="C66" s="375"/>
      <c r="D66" s="335"/>
      <c r="E66" s="336"/>
      <c r="F66" s="335"/>
      <c r="G66" s="339"/>
      <c r="H66" s="339"/>
      <c r="I66" s="339"/>
      <c r="J66" s="336"/>
      <c r="K66" s="341"/>
      <c r="L66" s="342"/>
      <c r="M66" s="342"/>
      <c r="N66" s="343"/>
      <c r="O66" s="367" t="s">
        <v>377</v>
      </c>
      <c r="P66" s="368"/>
      <c r="Q66" s="369"/>
      <c r="R66" s="206"/>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370">
        <f t="shared" ref="AW66" si="22">SUM(R66:AS66)</f>
        <v>0</v>
      </c>
      <c r="AX66" s="371"/>
      <c r="AY66" s="357" t="str">
        <f>IF($BF$3="計画",AW66/4,IF($BF$3="実績",AW66/($BD$7/7),""))</f>
        <v/>
      </c>
      <c r="AZ66" s="358"/>
      <c r="BA66" s="347"/>
      <c r="BB66" s="348"/>
      <c r="BC66" s="348"/>
      <c r="BD66" s="348"/>
      <c r="BE66" s="348"/>
      <c r="BF66" s="349"/>
    </row>
    <row r="67" spans="1:58" ht="17.25" customHeight="1" x14ac:dyDescent="0.15">
      <c r="A67" s="395"/>
      <c r="B67" s="376"/>
      <c r="C67" s="377"/>
      <c r="D67" s="337"/>
      <c r="E67" s="338"/>
      <c r="F67" s="337"/>
      <c r="G67" s="340"/>
      <c r="H67" s="340"/>
      <c r="I67" s="340"/>
      <c r="J67" s="338"/>
      <c r="K67" s="344"/>
      <c r="L67" s="345"/>
      <c r="M67" s="345"/>
      <c r="N67" s="346"/>
      <c r="O67" s="364" t="s">
        <v>378</v>
      </c>
      <c r="P67" s="365"/>
      <c r="Q67" s="366"/>
      <c r="R67" s="209"/>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372"/>
      <c r="AX67" s="373"/>
      <c r="AY67" s="357"/>
      <c r="AZ67" s="358"/>
      <c r="BA67" s="350"/>
      <c r="BB67" s="351"/>
      <c r="BC67" s="351"/>
      <c r="BD67" s="351"/>
      <c r="BE67" s="351"/>
      <c r="BF67" s="352"/>
    </row>
    <row r="68" spans="1:58" ht="17.25" customHeight="1" x14ac:dyDescent="0.15">
      <c r="A68" s="394">
        <v>24</v>
      </c>
      <c r="B68" s="374"/>
      <c r="C68" s="375"/>
      <c r="D68" s="335"/>
      <c r="E68" s="336"/>
      <c r="F68" s="335"/>
      <c r="G68" s="339"/>
      <c r="H68" s="339"/>
      <c r="I68" s="339"/>
      <c r="J68" s="336"/>
      <c r="K68" s="341"/>
      <c r="L68" s="342"/>
      <c r="M68" s="342"/>
      <c r="N68" s="343"/>
      <c r="O68" s="367" t="s">
        <v>377</v>
      </c>
      <c r="P68" s="368"/>
      <c r="Q68" s="369"/>
      <c r="R68" s="206"/>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370">
        <f t="shared" ref="AW68" si="23">SUM(R68:AS68)</f>
        <v>0</v>
      </c>
      <c r="AX68" s="371"/>
      <c r="AY68" s="357" t="str">
        <f>IF($BF$3="計画",AW68/4,IF($BF$3="実績",AW68/($BD$7/7),""))</f>
        <v/>
      </c>
      <c r="AZ68" s="358"/>
      <c r="BA68" s="347"/>
      <c r="BB68" s="348"/>
      <c r="BC68" s="348"/>
      <c r="BD68" s="348"/>
      <c r="BE68" s="348"/>
      <c r="BF68" s="349"/>
    </row>
    <row r="69" spans="1:58" ht="17.25" customHeight="1" x14ac:dyDescent="0.15">
      <c r="A69" s="395"/>
      <c r="B69" s="376"/>
      <c r="C69" s="377"/>
      <c r="D69" s="337"/>
      <c r="E69" s="338"/>
      <c r="F69" s="337"/>
      <c r="G69" s="340"/>
      <c r="H69" s="340"/>
      <c r="I69" s="340"/>
      <c r="J69" s="338"/>
      <c r="K69" s="344"/>
      <c r="L69" s="345"/>
      <c r="M69" s="345"/>
      <c r="N69" s="346"/>
      <c r="O69" s="364" t="s">
        <v>378</v>
      </c>
      <c r="P69" s="365"/>
      <c r="Q69" s="366"/>
      <c r="R69" s="209"/>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372"/>
      <c r="AX69" s="373"/>
      <c r="AY69" s="357"/>
      <c r="AZ69" s="358"/>
      <c r="BA69" s="350"/>
      <c r="BB69" s="351"/>
      <c r="BC69" s="351"/>
      <c r="BD69" s="351"/>
      <c r="BE69" s="351"/>
      <c r="BF69" s="352"/>
    </row>
    <row r="70" spans="1:58" ht="17.25" customHeight="1" x14ac:dyDescent="0.15">
      <c r="A70" s="394">
        <v>25</v>
      </c>
      <c r="B70" s="374"/>
      <c r="C70" s="375"/>
      <c r="D70" s="335"/>
      <c r="E70" s="336"/>
      <c r="F70" s="335"/>
      <c r="G70" s="339"/>
      <c r="H70" s="339"/>
      <c r="I70" s="339"/>
      <c r="J70" s="336"/>
      <c r="K70" s="341"/>
      <c r="L70" s="342"/>
      <c r="M70" s="342"/>
      <c r="N70" s="343"/>
      <c r="O70" s="367" t="s">
        <v>377</v>
      </c>
      <c r="P70" s="368"/>
      <c r="Q70" s="369"/>
      <c r="R70" s="206"/>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370">
        <f t="shared" ref="AW70" si="24">SUM(R70:AS70)</f>
        <v>0</v>
      </c>
      <c r="AX70" s="371"/>
      <c r="AY70" s="357" t="str">
        <f>IF($BF$3="計画",AW70/4,IF($BF$3="実績",AW70/($BD$7/7),""))</f>
        <v/>
      </c>
      <c r="AZ70" s="358"/>
      <c r="BA70" s="347"/>
      <c r="BB70" s="348"/>
      <c r="BC70" s="348"/>
      <c r="BD70" s="348"/>
      <c r="BE70" s="348"/>
      <c r="BF70" s="349"/>
    </row>
    <row r="71" spans="1:58" ht="17.25" customHeight="1" x14ac:dyDescent="0.15">
      <c r="A71" s="395"/>
      <c r="B71" s="376"/>
      <c r="C71" s="377"/>
      <c r="D71" s="337"/>
      <c r="E71" s="338"/>
      <c r="F71" s="337"/>
      <c r="G71" s="340"/>
      <c r="H71" s="340"/>
      <c r="I71" s="340"/>
      <c r="J71" s="338"/>
      <c r="K71" s="344"/>
      <c r="L71" s="345"/>
      <c r="M71" s="345"/>
      <c r="N71" s="346"/>
      <c r="O71" s="364" t="s">
        <v>378</v>
      </c>
      <c r="P71" s="365"/>
      <c r="Q71" s="366"/>
      <c r="R71" s="209"/>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372"/>
      <c r="AX71" s="373"/>
      <c r="AY71" s="357"/>
      <c r="AZ71" s="358"/>
      <c r="BA71" s="350"/>
      <c r="BB71" s="351"/>
      <c r="BC71" s="351"/>
      <c r="BD71" s="351"/>
      <c r="BE71" s="351"/>
      <c r="BF71" s="352"/>
    </row>
    <row r="72" spans="1:58" ht="17.25" customHeight="1" x14ac:dyDescent="0.15">
      <c r="A72" s="394">
        <v>26</v>
      </c>
      <c r="B72" s="374"/>
      <c r="C72" s="375"/>
      <c r="D72" s="335"/>
      <c r="E72" s="336"/>
      <c r="F72" s="335"/>
      <c r="G72" s="339"/>
      <c r="H72" s="339"/>
      <c r="I72" s="339"/>
      <c r="J72" s="336"/>
      <c r="K72" s="341"/>
      <c r="L72" s="342"/>
      <c r="M72" s="342"/>
      <c r="N72" s="343"/>
      <c r="O72" s="367" t="s">
        <v>377</v>
      </c>
      <c r="P72" s="368"/>
      <c r="Q72" s="369"/>
      <c r="R72" s="206"/>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370">
        <f t="shared" ref="AW72" si="25">SUM(R72:AS72)</f>
        <v>0</v>
      </c>
      <c r="AX72" s="371"/>
      <c r="AY72" s="357" t="str">
        <f>IF($BF$3="計画",AW72/4,IF($BF$3="実績",AW72/($BD$7/7),""))</f>
        <v/>
      </c>
      <c r="AZ72" s="358"/>
      <c r="BA72" s="347"/>
      <c r="BB72" s="348"/>
      <c r="BC72" s="348"/>
      <c r="BD72" s="348"/>
      <c r="BE72" s="348"/>
      <c r="BF72" s="349"/>
    </row>
    <row r="73" spans="1:58" ht="17.25" customHeight="1" x14ac:dyDescent="0.15">
      <c r="A73" s="395"/>
      <c r="B73" s="376"/>
      <c r="C73" s="377"/>
      <c r="D73" s="337"/>
      <c r="E73" s="338"/>
      <c r="F73" s="337"/>
      <c r="G73" s="340"/>
      <c r="H73" s="340"/>
      <c r="I73" s="340"/>
      <c r="J73" s="338"/>
      <c r="K73" s="344"/>
      <c r="L73" s="345"/>
      <c r="M73" s="345"/>
      <c r="N73" s="346"/>
      <c r="O73" s="364" t="s">
        <v>378</v>
      </c>
      <c r="P73" s="365"/>
      <c r="Q73" s="366"/>
      <c r="R73" s="209"/>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372"/>
      <c r="AX73" s="373"/>
      <c r="AY73" s="357"/>
      <c r="AZ73" s="358"/>
      <c r="BA73" s="350"/>
      <c r="BB73" s="351"/>
      <c r="BC73" s="351"/>
      <c r="BD73" s="351"/>
      <c r="BE73" s="351"/>
      <c r="BF73" s="352"/>
    </row>
    <row r="74" spans="1:58" ht="17.25" customHeight="1" x14ac:dyDescent="0.15">
      <c r="A74" s="394">
        <v>27</v>
      </c>
      <c r="B74" s="374"/>
      <c r="C74" s="375"/>
      <c r="D74" s="335"/>
      <c r="E74" s="336"/>
      <c r="F74" s="335"/>
      <c r="G74" s="339"/>
      <c r="H74" s="339"/>
      <c r="I74" s="339"/>
      <c r="J74" s="336"/>
      <c r="K74" s="341"/>
      <c r="L74" s="342"/>
      <c r="M74" s="342"/>
      <c r="N74" s="343"/>
      <c r="O74" s="367" t="s">
        <v>377</v>
      </c>
      <c r="P74" s="368"/>
      <c r="Q74" s="369"/>
      <c r="R74" s="206"/>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370">
        <f t="shared" ref="AW74" si="26">SUM(R74:AS74)</f>
        <v>0</v>
      </c>
      <c r="AX74" s="371"/>
      <c r="AY74" s="357" t="str">
        <f>IF($BF$3="計画",AW74/4,IF($BF$3="実績",AW74/($BD$7/7),""))</f>
        <v/>
      </c>
      <c r="AZ74" s="358"/>
      <c r="BA74" s="347"/>
      <c r="BB74" s="348"/>
      <c r="BC74" s="348"/>
      <c r="BD74" s="348"/>
      <c r="BE74" s="348"/>
      <c r="BF74" s="349"/>
    </row>
    <row r="75" spans="1:58" ht="17.25" customHeight="1" x14ac:dyDescent="0.15">
      <c r="A75" s="395"/>
      <c r="B75" s="376"/>
      <c r="C75" s="377"/>
      <c r="D75" s="337"/>
      <c r="E75" s="338"/>
      <c r="F75" s="337"/>
      <c r="G75" s="340"/>
      <c r="H75" s="340"/>
      <c r="I75" s="340"/>
      <c r="J75" s="338"/>
      <c r="K75" s="344"/>
      <c r="L75" s="345"/>
      <c r="M75" s="345"/>
      <c r="N75" s="346"/>
      <c r="O75" s="364" t="s">
        <v>378</v>
      </c>
      <c r="P75" s="365"/>
      <c r="Q75" s="366"/>
      <c r="R75" s="209"/>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372"/>
      <c r="AX75" s="373"/>
      <c r="AY75" s="357"/>
      <c r="AZ75" s="358"/>
      <c r="BA75" s="350"/>
      <c r="BB75" s="351"/>
      <c r="BC75" s="351"/>
      <c r="BD75" s="351"/>
      <c r="BE75" s="351"/>
      <c r="BF75" s="352"/>
    </row>
    <row r="76" spans="1:58" ht="17.25" customHeight="1" x14ac:dyDescent="0.15">
      <c r="A76" s="394">
        <v>28</v>
      </c>
      <c r="B76" s="374"/>
      <c r="C76" s="375"/>
      <c r="D76" s="335"/>
      <c r="E76" s="336"/>
      <c r="F76" s="335"/>
      <c r="G76" s="339"/>
      <c r="H76" s="339"/>
      <c r="I76" s="339"/>
      <c r="J76" s="336"/>
      <c r="K76" s="341"/>
      <c r="L76" s="342"/>
      <c r="M76" s="342"/>
      <c r="N76" s="343"/>
      <c r="O76" s="367" t="s">
        <v>377</v>
      </c>
      <c r="P76" s="368"/>
      <c r="Q76" s="369"/>
      <c r="R76" s="206"/>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370">
        <f t="shared" ref="AW76" si="27">SUM(R76:AS76)</f>
        <v>0</v>
      </c>
      <c r="AX76" s="371"/>
      <c r="AY76" s="357" t="str">
        <f>IF($BF$3="計画",AW76/4,IF($BF$3="実績",AW76/($BD$7/7),""))</f>
        <v/>
      </c>
      <c r="AZ76" s="358"/>
      <c r="BA76" s="347"/>
      <c r="BB76" s="348"/>
      <c r="BC76" s="348"/>
      <c r="BD76" s="348"/>
      <c r="BE76" s="348"/>
      <c r="BF76" s="349"/>
    </row>
    <row r="77" spans="1:58" ht="17.25" customHeight="1" x14ac:dyDescent="0.15">
      <c r="A77" s="395"/>
      <c r="B77" s="376"/>
      <c r="C77" s="377"/>
      <c r="D77" s="337"/>
      <c r="E77" s="338"/>
      <c r="F77" s="337"/>
      <c r="G77" s="340"/>
      <c r="H77" s="340"/>
      <c r="I77" s="340"/>
      <c r="J77" s="338"/>
      <c r="K77" s="344"/>
      <c r="L77" s="345"/>
      <c r="M77" s="345"/>
      <c r="N77" s="346"/>
      <c r="O77" s="364" t="s">
        <v>378</v>
      </c>
      <c r="P77" s="365"/>
      <c r="Q77" s="366"/>
      <c r="R77" s="209"/>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372"/>
      <c r="AX77" s="373"/>
      <c r="AY77" s="357"/>
      <c r="AZ77" s="358"/>
      <c r="BA77" s="350"/>
      <c r="BB77" s="351"/>
      <c r="BC77" s="351"/>
      <c r="BD77" s="351"/>
      <c r="BE77" s="351"/>
      <c r="BF77" s="352"/>
    </row>
    <row r="78" spans="1:58" ht="17.25" customHeight="1" x14ac:dyDescent="0.15">
      <c r="A78" s="394">
        <v>29</v>
      </c>
      <c r="B78" s="374"/>
      <c r="C78" s="375"/>
      <c r="D78" s="335"/>
      <c r="E78" s="336"/>
      <c r="F78" s="335"/>
      <c r="G78" s="339"/>
      <c r="H78" s="339"/>
      <c r="I78" s="339"/>
      <c r="J78" s="336"/>
      <c r="K78" s="341"/>
      <c r="L78" s="342"/>
      <c r="M78" s="342"/>
      <c r="N78" s="343"/>
      <c r="O78" s="367" t="s">
        <v>377</v>
      </c>
      <c r="P78" s="368"/>
      <c r="Q78" s="369"/>
      <c r="R78" s="206"/>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370">
        <f t="shared" ref="AW78" si="28">SUM(R78:AS78)</f>
        <v>0</v>
      </c>
      <c r="AX78" s="371"/>
      <c r="AY78" s="357" t="str">
        <f>IF($BF$3="計画",AW78/4,IF($BF$3="実績",AW78/($BD$7/7),""))</f>
        <v/>
      </c>
      <c r="AZ78" s="358"/>
      <c r="BA78" s="347"/>
      <c r="BB78" s="348"/>
      <c r="BC78" s="348"/>
      <c r="BD78" s="348"/>
      <c r="BE78" s="348"/>
      <c r="BF78" s="349"/>
    </row>
    <row r="79" spans="1:58" ht="17.25" customHeight="1" x14ac:dyDescent="0.15">
      <c r="A79" s="395"/>
      <c r="B79" s="376"/>
      <c r="C79" s="377"/>
      <c r="D79" s="337"/>
      <c r="E79" s="338"/>
      <c r="F79" s="337"/>
      <c r="G79" s="340"/>
      <c r="H79" s="340"/>
      <c r="I79" s="340"/>
      <c r="J79" s="338"/>
      <c r="K79" s="344"/>
      <c r="L79" s="345"/>
      <c r="M79" s="345"/>
      <c r="N79" s="346"/>
      <c r="O79" s="364" t="s">
        <v>378</v>
      </c>
      <c r="P79" s="365"/>
      <c r="Q79" s="366"/>
      <c r="R79" s="209"/>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372"/>
      <c r="AX79" s="373"/>
      <c r="AY79" s="357"/>
      <c r="AZ79" s="358"/>
      <c r="BA79" s="350"/>
      <c r="BB79" s="351"/>
      <c r="BC79" s="351"/>
      <c r="BD79" s="351"/>
      <c r="BE79" s="351"/>
      <c r="BF79" s="352"/>
    </row>
    <row r="80" spans="1:58" ht="17.25" customHeight="1" x14ac:dyDescent="0.15">
      <c r="A80" s="394">
        <v>30</v>
      </c>
      <c r="B80" s="374"/>
      <c r="C80" s="375"/>
      <c r="D80" s="335"/>
      <c r="E80" s="336"/>
      <c r="F80" s="335"/>
      <c r="G80" s="339"/>
      <c r="H80" s="339"/>
      <c r="I80" s="339"/>
      <c r="J80" s="336"/>
      <c r="K80" s="341"/>
      <c r="L80" s="342"/>
      <c r="M80" s="342"/>
      <c r="N80" s="343"/>
      <c r="O80" s="367" t="s">
        <v>377</v>
      </c>
      <c r="P80" s="368"/>
      <c r="Q80" s="369"/>
      <c r="R80" s="206"/>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370">
        <f t="shared" ref="AW80" si="29">SUM(R80:AS80)</f>
        <v>0</v>
      </c>
      <c r="AX80" s="371"/>
      <c r="AY80" s="357" t="str">
        <f>IF($BF$3="計画",AW80/4,IF($BF$3="実績",AW80/($BD$7/7),""))</f>
        <v/>
      </c>
      <c r="AZ80" s="358"/>
      <c r="BA80" s="347"/>
      <c r="BB80" s="348"/>
      <c r="BC80" s="348"/>
      <c r="BD80" s="348"/>
      <c r="BE80" s="348"/>
      <c r="BF80" s="349"/>
    </row>
    <row r="81" spans="1:58" ht="17.25" customHeight="1" x14ac:dyDescent="0.15">
      <c r="A81" s="395"/>
      <c r="B81" s="376"/>
      <c r="C81" s="377"/>
      <c r="D81" s="337"/>
      <c r="E81" s="338"/>
      <c r="F81" s="337"/>
      <c r="G81" s="340"/>
      <c r="H81" s="340"/>
      <c r="I81" s="340"/>
      <c r="J81" s="338"/>
      <c r="K81" s="344"/>
      <c r="L81" s="345"/>
      <c r="M81" s="345"/>
      <c r="N81" s="346"/>
      <c r="O81" s="364" t="s">
        <v>378</v>
      </c>
      <c r="P81" s="365"/>
      <c r="Q81" s="366"/>
      <c r="R81" s="209"/>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372"/>
      <c r="AX81" s="373"/>
      <c r="AY81" s="357"/>
      <c r="AZ81" s="358"/>
      <c r="BA81" s="350"/>
      <c r="BB81" s="351"/>
      <c r="BC81" s="351"/>
      <c r="BD81" s="351"/>
      <c r="BE81" s="351"/>
      <c r="BF81" s="352"/>
    </row>
    <row r="82" spans="1:58" ht="17.25" customHeight="1" x14ac:dyDescent="0.15">
      <c r="A82" s="394">
        <v>31</v>
      </c>
      <c r="B82" s="374"/>
      <c r="C82" s="375"/>
      <c r="D82" s="335"/>
      <c r="E82" s="336"/>
      <c r="F82" s="335"/>
      <c r="G82" s="339"/>
      <c r="H82" s="339"/>
      <c r="I82" s="339"/>
      <c r="J82" s="336"/>
      <c r="K82" s="341"/>
      <c r="L82" s="342"/>
      <c r="M82" s="342"/>
      <c r="N82" s="343"/>
      <c r="O82" s="367" t="s">
        <v>377</v>
      </c>
      <c r="P82" s="368"/>
      <c r="Q82" s="369"/>
      <c r="R82" s="206"/>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370">
        <f t="shared" ref="AW82" si="30">SUM(R82:AS82)</f>
        <v>0</v>
      </c>
      <c r="AX82" s="371"/>
      <c r="AY82" s="357" t="str">
        <f>IF($BF$3="計画",AW82/4,IF($BF$3="実績",AW82/($BD$7/7),""))</f>
        <v/>
      </c>
      <c r="AZ82" s="358"/>
      <c r="BA82" s="347"/>
      <c r="BB82" s="348"/>
      <c r="BC82" s="348"/>
      <c r="BD82" s="348"/>
      <c r="BE82" s="348"/>
      <c r="BF82" s="349"/>
    </row>
    <row r="83" spans="1:58" ht="17.25" customHeight="1" x14ac:dyDescent="0.15">
      <c r="A83" s="395"/>
      <c r="B83" s="376"/>
      <c r="C83" s="377"/>
      <c r="D83" s="337"/>
      <c r="E83" s="338"/>
      <c r="F83" s="337"/>
      <c r="G83" s="340"/>
      <c r="H83" s="340"/>
      <c r="I83" s="340"/>
      <c r="J83" s="338"/>
      <c r="K83" s="344"/>
      <c r="L83" s="345"/>
      <c r="M83" s="345"/>
      <c r="N83" s="346"/>
      <c r="O83" s="364" t="s">
        <v>378</v>
      </c>
      <c r="P83" s="365"/>
      <c r="Q83" s="366"/>
      <c r="R83" s="209"/>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372"/>
      <c r="AX83" s="373"/>
      <c r="AY83" s="357"/>
      <c r="AZ83" s="358"/>
      <c r="BA83" s="350"/>
      <c r="BB83" s="351"/>
      <c r="BC83" s="351"/>
      <c r="BD83" s="351"/>
      <c r="BE83" s="351"/>
      <c r="BF83" s="352"/>
    </row>
    <row r="84" spans="1:58" ht="17.25" customHeight="1" x14ac:dyDescent="0.15">
      <c r="A84" s="394">
        <v>32</v>
      </c>
      <c r="B84" s="374"/>
      <c r="C84" s="375"/>
      <c r="D84" s="335"/>
      <c r="E84" s="336"/>
      <c r="F84" s="335"/>
      <c r="G84" s="339"/>
      <c r="H84" s="339"/>
      <c r="I84" s="339"/>
      <c r="J84" s="336"/>
      <c r="K84" s="341"/>
      <c r="L84" s="342"/>
      <c r="M84" s="342"/>
      <c r="N84" s="343"/>
      <c r="O84" s="367" t="s">
        <v>377</v>
      </c>
      <c r="P84" s="368"/>
      <c r="Q84" s="369"/>
      <c r="R84" s="206"/>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370">
        <f t="shared" ref="AW84" si="31">SUM(R84:AS84)</f>
        <v>0</v>
      </c>
      <c r="AX84" s="371"/>
      <c r="AY84" s="357" t="str">
        <f>IF($BF$3="計画",AW84/4,IF($BF$3="実績",AW84/($BD$7/7),""))</f>
        <v/>
      </c>
      <c r="AZ84" s="358"/>
      <c r="BA84" s="347"/>
      <c r="BB84" s="348"/>
      <c r="BC84" s="348"/>
      <c r="BD84" s="348"/>
      <c r="BE84" s="348"/>
      <c r="BF84" s="349"/>
    </row>
    <row r="85" spans="1:58" ht="17.25" customHeight="1" x14ac:dyDescent="0.15">
      <c r="A85" s="395"/>
      <c r="B85" s="376"/>
      <c r="C85" s="377"/>
      <c r="D85" s="337"/>
      <c r="E85" s="338"/>
      <c r="F85" s="337"/>
      <c r="G85" s="340"/>
      <c r="H85" s="340"/>
      <c r="I85" s="340"/>
      <c r="J85" s="338"/>
      <c r="K85" s="344"/>
      <c r="L85" s="345"/>
      <c r="M85" s="345"/>
      <c r="N85" s="346"/>
      <c r="O85" s="364" t="s">
        <v>378</v>
      </c>
      <c r="P85" s="365"/>
      <c r="Q85" s="366"/>
      <c r="R85" s="209"/>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372"/>
      <c r="AX85" s="373"/>
      <c r="AY85" s="357"/>
      <c r="AZ85" s="358"/>
      <c r="BA85" s="350"/>
      <c r="BB85" s="351"/>
      <c r="BC85" s="351"/>
      <c r="BD85" s="351"/>
      <c r="BE85" s="351"/>
      <c r="BF85" s="352"/>
    </row>
    <row r="86" spans="1:58" ht="17.25" customHeight="1" x14ac:dyDescent="0.15">
      <c r="A86" s="394">
        <v>33</v>
      </c>
      <c r="B86" s="374"/>
      <c r="C86" s="375"/>
      <c r="D86" s="335"/>
      <c r="E86" s="336"/>
      <c r="F86" s="335"/>
      <c r="G86" s="339"/>
      <c r="H86" s="339"/>
      <c r="I86" s="339"/>
      <c r="J86" s="336"/>
      <c r="K86" s="341"/>
      <c r="L86" s="342"/>
      <c r="M86" s="342"/>
      <c r="N86" s="343"/>
      <c r="O86" s="367" t="s">
        <v>377</v>
      </c>
      <c r="P86" s="368"/>
      <c r="Q86" s="369"/>
      <c r="R86" s="206"/>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370">
        <f t="shared" ref="AW86" si="32">SUM(R86:AS86)</f>
        <v>0</v>
      </c>
      <c r="AX86" s="371"/>
      <c r="AY86" s="357" t="str">
        <f>IF($BF$3="計画",AW86/4,IF($BF$3="実績",AW86/($BD$7/7),""))</f>
        <v/>
      </c>
      <c r="AZ86" s="358"/>
      <c r="BA86" s="347"/>
      <c r="BB86" s="348"/>
      <c r="BC86" s="348"/>
      <c r="BD86" s="348"/>
      <c r="BE86" s="348"/>
      <c r="BF86" s="349"/>
    </row>
    <row r="87" spans="1:58" ht="17.25" customHeight="1" x14ac:dyDescent="0.15">
      <c r="A87" s="395"/>
      <c r="B87" s="376"/>
      <c r="C87" s="377"/>
      <c r="D87" s="337"/>
      <c r="E87" s="338"/>
      <c r="F87" s="337"/>
      <c r="G87" s="340"/>
      <c r="H87" s="340"/>
      <c r="I87" s="340"/>
      <c r="J87" s="338"/>
      <c r="K87" s="344"/>
      <c r="L87" s="345"/>
      <c r="M87" s="345"/>
      <c r="N87" s="346"/>
      <c r="O87" s="364" t="s">
        <v>378</v>
      </c>
      <c r="P87" s="365"/>
      <c r="Q87" s="366"/>
      <c r="R87" s="209"/>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372"/>
      <c r="AX87" s="373"/>
      <c r="AY87" s="357"/>
      <c r="AZ87" s="358"/>
      <c r="BA87" s="350"/>
      <c r="BB87" s="351"/>
      <c r="BC87" s="351"/>
      <c r="BD87" s="351"/>
      <c r="BE87" s="351"/>
      <c r="BF87" s="352"/>
    </row>
    <row r="88" spans="1:58" ht="17.25" customHeight="1" x14ac:dyDescent="0.15">
      <c r="A88" s="394">
        <v>34</v>
      </c>
      <c r="B88" s="374"/>
      <c r="C88" s="375"/>
      <c r="D88" s="335"/>
      <c r="E88" s="336"/>
      <c r="F88" s="335"/>
      <c r="G88" s="339"/>
      <c r="H88" s="339"/>
      <c r="I88" s="339"/>
      <c r="J88" s="336"/>
      <c r="K88" s="341"/>
      <c r="L88" s="342"/>
      <c r="M88" s="342"/>
      <c r="N88" s="343"/>
      <c r="O88" s="367" t="s">
        <v>377</v>
      </c>
      <c r="P88" s="368"/>
      <c r="Q88" s="369"/>
      <c r="R88" s="206"/>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370">
        <f t="shared" ref="AW88" si="33">SUM(R88:AS88)</f>
        <v>0</v>
      </c>
      <c r="AX88" s="371"/>
      <c r="AY88" s="357" t="str">
        <f>IF($BF$3="計画",AW88/4,IF($BF$3="実績",AW88/($BD$7/7),""))</f>
        <v/>
      </c>
      <c r="AZ88" s="358"/>
      <c r="BA88" s="347"/>
      <c r="BB88" s="348"/>
      <c r="BC88" s="348"/>
      <c r="BD88" s="348"/>
      <c r="BE88" s="348"/>
      <c r="BF88" s="349"/>
    </row>
    <row r="89" spans="1:58" ht="17.25" customHeight="1" x14ac:dyDescent="0.15">
      <c r="A89" s="395"/>
      <c r="B89" s="376"/>
      <c r="C89" s="377"/>
      <c r="D89" s="337"/>
      <c r="E89" s="338"/>
      <c r="F89" s="337"/>
      <c r="G89" s="340"/>
      <c r="H89" s="340"/>
      <c r="I89" s="340"/>
      <c r="J89" s="338"/>
      <c r="K89" s="344"/>
      <c r="L89" s="345"/>
      <c r="M89" s="345"/>
      <c r="N89" s="346"/>
      <c r="O89" s="364" t="s">
        <v>378</v>
      </c>
      <c r="P89" s="365"/>
      <c r="Q89" s="366"/>
      <c r="R89" s="209"/>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372"/>
      <c r="AX89" s="373"/>
      <c r="AY89" s="357"/>
      <c r="AZ89" s="358"/>
      <c r="BA89" s="350"/>
      <c r="BB89" s="351"/>
      <c r="BC89" s="351"/>
      <c r="BD89" s="351"/>
      <c r="BE89" s="351"/>
      <c r="BF89" s="352"/>
    </row>
    <row r="90" spans="1:58" ht="17.25" customHeight="1" x14ac:dyDescent="0.15">
      <c r="A90" s="394">
        <v>35</v>
      </c>
      <c r="B90" s="374"/>
      <c r="C90" s="375"/>
      <c r="D90" s="335"/>
      <c r="E90" s="336"/>
      <c r="F90" s="335"/>
      <c r="G90" s="339"/>
      <c r="H90" s="339"/>
      <c r="I90" s="339"/>
      <c r="J90" s="336"/>
      <c r="K90" s="341"/>
      <c r="L90" s="342"/>
      <c r="M90" s="342"/>
      <c r="N90" s="343"/>
      <c r="O90" s="367" t="s">
        <v>377</v>
      </c>
      <c r="P90" s="368"/>
      <c r="Q90" s="369"/>
      <c r="R90" s="206"/>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370">
        <f t="shared" ref="AW90" si="34">SUM(R90:AS90)</f>
        <v>0</v>
      </c>
      <c r="AX90" s="371"/>
      <c r="AY90" s="357" t="str">
        <f>IF($BF$3="計画",AW90/4,IF($BF$3="実績",AW90/($BD$7/7),""))</f>
        <v/>
      </c>
      <c r="AZ90" s="358"/>
      <c r="BA90" s="347"/>
      <c r="BB90" s="348"/>
      <c r="BC90" s="348"/>
      <c r="BD90" s="348"/>
      <c r="BE90" s="348"/>
      <c r="BF90" s="349"/>
    </row>
    <row r="91" spans="1:58" ht="17.25" customHeight="1" x14ac:dyDescent="0.15">
      <c r="A91" s="395"/>
      <c r="B91" s="376"/>
      <c r="C91" s="377"/>
      <c r="D91" s="337"/>
      <c r="E91" s="338"/>
      <c r="F91" s="337"/>
      <c r="G91" s="340"/>
      <c r="H91" s="340"/>
      <c r="I91" s="340"/>
      <c r="J91" s="338"/>
      <c r="K91" s="344"/>
      <c r="L91" s="345"/>
      <c r="M91" s="345"/>
      <c r="N91" s="346"/>
      <c r="O91" s="364" t="s">
        <v>378</v>
      </c>
      <c r="P91" s="365"/>
      <c r="Q91" s="366"/>
      <c r="R91" s="209"/>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372"/>
      <c r="AX91" s="373"/>
      <c r="AY91" s="357"/>
      <c r="AZ91" s="358"/>
      <c r="BA91" s="350"/>
      <c r="BB91" s="351"/>
      <c r="BC91" s="351"/>
      <c r="BD91" s="351"/>
      <c r="BE91" s="351"/>
      <c r="BF91" s="352"/>
    </row>
    <row r="92" spans="1:58" ht="17.25" customHeight="1" x14ac:dyDescent="0.15">
      <c r="A92" s="394">
        <v>36</v>
      </c>
      <c r="B92" s="374"/>
      <c r="C92" s="375"/>
      <c r="D92" s="335"/>
      <c r="E92" s="336"/>
      <c r="F92" s="335"/>
      <c r="G92" s="339"/>
      <c r="H92" s="339"/>
      <c r="I92" s="339"/>
      <c r="J92" s="336"/>
      <c r="K92" s="341"/>
      <c r="L92" s="342"/>
      <c r="M92" s="342"/>
      <c r="N92" s="343"/>
      <c r="O92" s="367" t="s">
        <v>377</v>
      </c>
      <c r="P92" s="368"/>
      <c r="Q92" s="369"/>
      <c r="R92" s="206"/>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370">
        <f t="shared" ref="AW92" si="35">SUM(R92:AS92)</f>
        <v>0</v>
      </c>
      <c r="AX92" s="371"/>
      <c r="AY92" s="357" t="str">
        <f>IF($BF$3="計画",AW92/4,IF($BF$3="実績",AW92/($BD$7/7),""))</f>
        <v/>
      </c>
      <c r="AZ92" s="358"/>
      <c r="BA92" s="347"/>
      <c r="BB92" s="348"/>
      <c r="BC92" s="348"/>
      <c r="BD92" s="348"/>
      <c r="BE92" s="348"/>
      <c r="BF92" s="349"/>
    </row>
    <row r="93" spans="1:58" ht="17.25" customHeight="1" x14ac:dyDescent="0.15">
      <c r="A93" s="395"/>
      <c r="B93" s="376"/>
      <c r="C93" s="377"/>
      <c r="D93" s="337"/>
      <c r="E93" s="338"/>
      <c r="F93" s="337"/>
      <c r="G93" s="340"/>
      <c r="H93" s="340"/>
      <c r="I93" s="340"/>
      <c r="J93" s="338"/>
      <c r="K93" s="344"/>
      <c r="L93" s="345"/>
      <c r="M93" s="345"/>
      <c r="N93" s="346"/>
      <c r="O93" s="364" t="s">
        <v>378</v>
      </c>
      <c r="P93" s="365"/>
      <c r="Q93" s="366"/>
      <c r="R93" s="209"/>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372"/>
      <c r="AX93" s="373"/>
      <c r="AY93" s="357"/>
      <c r="AZ93" s="358"/>
      <c r="BA93" s="350"/>
      <c r="BB93" s="351"/>
      <c r="BC93" s="351"/>
      <c r="BD93" s="351"/>
      <c r="BE93" s="351"/>
      <c r="BF93" s="352"/>
    </row>
    <row r="94" spans="1:58" ht="17.25" customHeight="1" x14ac:dyDescent="0.15">
      <c r="A94" s="394">
        <v>37</v>
      </c>
      <c r="B94" s="374"/>
      <c r="C94" s="375"/>
      <c r="D94" s="335"/>
      <c r="E94" s="336"/>
      <c r="F94" s="335"/>
      <c r="G94" s="339"/>
      <c r="H94" s="339"/>
      <c r="I94" s="339"/>
      <c r="J94" s="336"/>
      <c r="K94" s="341"/>
      <c r="L94" s="342"/>
      <c r="M94" s="342"/>
      <c r="N94" s="343"/>
      <c r="O94" s="367" t="s">
        <v>377</v>
      </c>
      <c r="P94" s="368"/>
      <c r="Q94" s="369"/>
      <c r="R94" s="206"/>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370">
        <f t="shared" ref="AW94" si="36">SUM(R94:AS94)</f>
        <v>0</v>
      </c>
      <c r="AX94" s="371"/>
      <c r="AY94" s="357" t="str">
        <f>IF($BF$3="計画",AW94/4,IF($BF$3="実績",AW94/($BD$7/7),""))</f>
        <v/>
      </c>
      <c r="AZ94" s="358"/>
      <c r="BA94" s="347"/>
      <c r="BB94" s="348"/>
      <c r="BC94" s="348"/>
      <c r="BD94" s="348"/>
      <c r="BE94" s="348"/>
      <c r="BF94" s="349"/>
    </row>
    <row r="95" spans="1:58" ht="17.25" customHeight="1" x14ac:dyDescent="0.15">
      <c r="A95" s="395"/>
      <c r="B95" s="376"/>
      <c r="C95" s="377"/>
      <c r="D95" s="337"/>
      <c r="E95" s="338"/>
      <c r="F95" s="337"/>
      <c r="G95" s="340"/>
      <c r="H95" s="340"/>
      <c r="I95" s="340"/>
      <c r="J95" s="338"/>
      <c r="K95" s="344"/>
      <c r="L95" s="345"/>
      <c r="M95" s="345"/>
      <c r="N95" s="346"/>
      <c r="O95" s="364" t="s">
        <v>378</v>
      </c>
      <c r="P95" s="365"/>
      <c r="Q95" s="366"/>
      <c r="R95" s="209"/>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372"/>
      <c r="AX95" s="373"/>
      <c r="AY95" s="357"/>
      <c r="AZ95" s="358"/>
      <c r="BA95" s="350"/>
      <c r="BB95" s="351"/>
      <c r="BC95" s="351"/>
      <c r="BD95" s="351"/>
      <c r="BE95" s="351"/>
      <c r="BF95" s="352"/>
    </row>
    <row r="96" spans="1:58" ht="17.25" customHeight="1" x14ac:dyDescent="0.15">
      <c r="A96" s="394">
        <v>38</v>
      </c>
      <c r="B96" s="374"/>
      <c r="C96" s="375"/>
      <c r="D96" s="335"/>
      <c r="E96" s="336"/>
      <c r="F96" s="335"/>
      <c r="G96" s="339"/>
      <c r="H96" s="339"/>
      <c r="I96" s="339"/>
      <c r="J96" s="336"/>
      <c r="K96" s="341"/>
      <c r="L96" s="342"/>
      <c r="M96" s="342"/>
      <c r="N96" s="343"/>
      <c r="O96" s="367" t="s">
        <v>377</v>
      </c>
      <c r="P96" s="368"/>
      <c r="Q96" s="369"/>
      <c r="R96" s="206"/>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370">
        <f t="shared" ref="AW96" si="37">SUM(R96:AS96)</f>
        <v>0</v>
      </c>
      <c r="AX96" s="371"/>
      <c r="AY96" s="357" t="str">
        <f>IF($BF$3="計画",AW96/4,IF($BF$3="実績",AW96/($BD$7/7),""))</f>
        <v/>
      </c>
      <c r="AZ96" s="358"/>
      <c r="BA96" s="347"/>
      <c r="BB96" s="348"/>
      <c r="BC96" s="348"/>
      <c r="BD96" s="348"/>
      <c r="BE96" s="348"/>
      <c r="BF96" s="349"/>
    </row>
    <row r="97" spans="1:58" ht="17.25" customHeight="1" x14ac:dyDescent="0.15">
      <c r="A97" s="395"/>
      <c r="B97" s="376"/>
      <c r="C97" s="377"/>
      <c r="D97" s="337"/>
      <c r="E97" s="338"/>
      <c r="F97" s="337"/>
      <c r="G97" s="340"/>
      <c r="H97" s="340"/>
      <c r="I97" s="340"/>
      <c r="J97" s="338"/>
      <c r="K97" s="344"/>
      <c r="L97" s="345"/>
      <c r="M97" s="345"/>
      <c r="N97" s="346"/>
      <c r="O97" s="364" t="s">
        <v>378</v>
      </c>
      <c r="P97" s="365"/>
      <c r="Q97" s="366"/>
      <c r="R97" s="209"/>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372"/>
      <c r="AX97" s="373"/>
      <c r="AY97" s="357"/>
      <c r="AZ97" s="358"/>
      <c r="BA97" s="350"/>
      <c r="BB97" s="351"/>
      <c r="BC97" s="351"/>
      <c r="BD97" s="351"/>
      <c r="BE97" s="351"/>
      <c r="BF97" s="352"/>
    </row>
    <row r="98" spans="1:58" ht="17.25" customHeight="1" x14ac:dyDescent="0.15">
      <c r="A98" s="394">
        <v>39</v>
      </c>
      <c r="B98" s="374"/>
      <c r="C98" s="375"/>
      <c r="D98" s="335"/>
      <c r="E98" s="336"/>
      <c r="F98" s="335"/>
      <c r="G98" s="339"/>
      <c r="H98" s="339"/>
      <c r="I98" s="339"/>
      <c r="J98" s="336"/>
      <c r="K98" s="341"/>
      <c r="L98" s="342"/>
      <c r="M98" s="342"/>
      <c r="N98" s="343"/>
      <c r="O98" s="367" t="s">
        <v>377</v>
      </c>
      <c r="P98" s="368"/>
      <c r="Q98" s="369"/>
      <c r="R98" s="206"/>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370">
        <f t="shared" ref="AW98" si="38">SUM(R98:AS98)</f>
        <v>0</v>
      </c>
      <c r="AX98" s="371"/>
      <c r="AY98" s="357" t="str">
        <f>IF($BF$3="計画",AW98/4,IF($BF$3="実績",AW98/($BD$7/7),""))</f>
        <v/>
      </c>
      <c r="AZ98" s="358"/>
      <c r="BA98" s="347"/>
      <c r="BB98" s="348"/>
      <c r="BC98" s="348"/>
      <c r="BD98" s="348"/>
      <c r="BE98" s="348"/>
      <c r="BF98" s="349"/>
    </row>
    <row r="99" spans="1:58" ht="17.25" customHeight="1" x14ac:dyDescent="0.15">
      <c r="A99" s="395"/>
      <c r="B99" s="376"/>
      <c r="C99" s="377"/>
      <c r="D99" s="337"/>
      <c r="E99" s="338"/>
      <c r="F99" s="337"/>
      <c r="G99" s="340"/>
      <c r="H99" s="340"/>
      <c r="I99" s="340"/>
      <c r="J99" s="338"/>
      <c r="K99" s="344"/>
      <c r="L99" s="345"/>
      <c r="M99" s="345"/>
      <c r="N99" s="346"/>
      <c r="O99" s="364" t="s">
        <v>378</v>
      </c>
      <c r="P99" s="365"/>
      <c r="Q99" s="366"/>
      <c r="R99" s="209"/>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372"/>
      <c r="AX99" s="373"/>
      <c r="AY99" s="357"/>
      <c r="AZ99" s="358"/>
      <c r="BA99" s="350"/>
      <c r="BB99" s="351"/>
      <c r="BC99" s="351"/>
      <c r="BD99" s="351"/>
      <c r="BE99" s="351"/>
      <c r="BF99" s="352"/>
    </row>
    <row r="100" spans="1:58" ht="17.25" customHeight="1" x14ac:dyDescent="0.15">
      <c r="A100" s="394">
        <v>40</v>
      </c>
      <c r="B100" s="374"/>
      <c r="C100" s="375"/>
      <c r="D100" s="335"/>
      <c r="E100" s="336"/>
      <c r="F100" s="335"/>
      <c r="G100" s="339"/>
      <c r="H100" s="339"/>
      <c r="I100" s="339"/>
      <c r="J100" s="336"/>
      <c r="K100" s="341"/>
      <c r="L100" s="342"/>
      <c r="M100" s="342"/>
      <c r="N100" s="343"/>
      <c r="O100" s="367" t="s">
        <v>377</v>
      </c>
      <c r="P100" s="368"/>
      <c r="Q100" s="369"/>
      <c r="R100" s="206"/>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370">
        <f t="shared" ref="AW100" si="39">SUM(R100:AS100)</f>
        <v>0</v>
      </c>
      <c r="AX100" s="371"/>
      <c r="AY100" s="357" t="str">
        <f>IF($BF$3="計画",AW100/4,IF($BF$3="実績",AW100/($BD$7/7),""))</f>
        <v/>
      </c>
      <c r="AZ100" s="358"/>
      <c r="BA100" s="347"/>
      <c r="BB100" s="348"/>
      <c r="BC100" s="348"/>
      <c r="BD100" s="348"/>
      <c r="BE100" s="348"/>
      <c r="BF100" s="349"/>
    </row>
    <row r="101" spans="1:58" ht="17.25" customHeight="1" x14ac:dyDescent="0.15">
      <c r="A101" s="395"/>
      <c r="B101" s="376"/>
      <c r="C101" s="377"/>
      <c r="D101" s="337"/>
      <c r="E101" s="338"/>
      <c r="F101" s="337"/>
      <c r="G101" s="340"/>
      <c r="H101" s="340"/>
      <c r="I101" s="340"/>
      <c r="J101" s="338"/>
      <c r="K101" s="344"/>
      <c r="L101" s="345"/>
      <c r="M101" s="345"/>
      <c r="N101" s="346"/>
      <c r="O101" s="364" t="s">
        <v>378</v>
      </c>
      <c r="P101" s="365"/>
      <c r="Q101" s="366"/>
      <c r="R101" s="209"/>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372"/>
      <c r="AX101" s="373"/>
      <c r="AY101" s="357"/>
      <c r="AZ101" s="358"/>
      <c r="BA101" s="350"/>
      <c r="BB101" s="351"/>
      <c r="BC101" s="351"/>
      <c r="BD101" s="351"/>
      <c r="BE101" s="351"/>
      <c r="BF101" s="352"/>
    </row>
    <row r="102" spans="1:58" ht="17.25" customHeight="1" x14ac:dyDescent="0.15">
      <c r="A102" s="394">
        <v>41</v>
      </c>
      <c r="B102" s="374"/>
      <c r="C102" s="375"/>
      <c r="D102" s="335"/>
      <c r="E102" s="336"/>
      <c r="F102" s="335"/>
      <c r="G102" s="339"/>
      <c r="H102" s="339"/>
      <c r="I102" s="339"/>
      <c r="J102" s="336"/>
      <c r="K102" s="341"/>
      <c r="L102" s="342"/>
      <c r="M102" s="342"/>
      <c r="N102" s="343"/>
      <c r="O102" s="367" t="s">
        <v>377</v>
      </c>
      <c r="P102" s="368"/>
      <c r="Q102" s="369"/>
      <c r="R102" s="206"/>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370">
        <f t="shared" ref="AW102" si="40">SUM(R102:AS102)</f>
        <v>0</v>
      </c>
      <c r="AX102" s="371"/>
      <c r="AY102" s="357" t="str">
        <f>IF($BF$3="計画",AW102/4,IF($BF$3="実績",AW102/($BD$7/7),""))</f>
        <v/>
      </c>
      <c r="AZ102" s="358"/>
      <c r="BA102" s="347"/>
      <c r="BB102" s="348"/>
      <c r="BC102" s="348"/>
      <c r="BD102" s="348"/>
      <c r="BE102" s="348"/>
      <c r="BF102" s="349"/>
    </row>
    <row r="103" spans="1:58" ht="17.25" customHeight="1" x14ac:dyDescent="0.15">
      <c r="A103" s="395"/>
      <c r="B103" s="376"/>
      <c r="C103" s="377"/>
      <c r="D103" s="337"/>
      <c r="E103" s="338"/>
      <c r="F103" s="337"/>
      <c r="G103" s="340"/>
      <c r="H103" s="340"/>
      <c r="I103" s="340"/>
      <c r="J103" s="338"/>
      <c r="K103" s="344"/>
      <c r="L103" s="345"/>
      <c r="M103" s="345"/>
      <c r="N103" s="346"/>
      <c r="O103" s="364" t="s">
        <v>378</v>
      </c>
      <c r="P103" s="365"/>
      <c r="Q103" s="366"/>
      <c r="R103" s="209"/>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372"/>
      <c r="AX103" s="373"/>
      <c r="AY103" s="357"/>
      <c r="AZ103" s="358"/>
      <c r="BA103" s="350"/>
      <c r="BB103" s="351"/>
      <c r="BC103" s="351"/>
      <c r="BD103" s="351"/>
      <c r="BE103" s="351"/>
      <c r="BF103" s="352"/>
    </row>
    <row r="104" spans="1:58" ht="17.25" customHeight="1" x14ac:dyDescent="0.15">
      <c r="A104" s="394">
        <v>42</v>
      </c>
      <c r="B104" s="374"/>
      <c r="C104" s="375"/>
      <c r="D104" s="335"/>
      <c r="E104" s="336"/>
      <c r="F104" s="335"/>
      <c r="G104" s="339"/>
      <c r="H104" s="339"/>
      <c r="I104" s="339"/>
      <c r="J104" s="336"/>
      <c r="K104" s="341"/>
      <c r="L104" s="342"/>
      <c r="M104" s="342"/>
      <c r="N104" s="343"/>
      <c r="O104" s="367" t="s">
        <v>377</v>
      </c>
      <c r="P104" s="368"/>
      <c r="Q104" s="369"/>
      <c r="R104" s="206"/>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370">
        <f t="shared" ref="AW104" si="41">SUM(R104:AS104)</f>
        <v>0</v>
      </c>
      <c r="AX104" s="371"/>
      <c r="AY104" s="357" t="str">
        <f>IF($BF$3="計画",AW104/4,IF($BF$3="実績",AW104/($BD$7/7),""))</f>
        <v/>
      </c>
      <c r="AZ104" s="358"/>
      <c r="BA104" s="347"/>
      <c r="BB104" s="348"/>
      <c r="BC104" s="348"/>
      <c r="BD104" s="348"/>
      <c r="BE104" s="348"/>
      <c r="BF104" s="349"/>
    </row>
    <row r="105" spans="1:58" ht="17.25" customHeight="1" x14ac:dyDescent="0.15">
      <c r="A105" s="395"/>
      <c r="B105" s="376"/>
      <c r="C105" s="377"/>
      <c r="D105" s="337"/>
      <c r="E105" s="338"/>
      <c r="F105" s="337"/>
      <c r="G105" s="340"/>
      <c r="H105" s="340"/>
      <c r="I105" s="340"/>
      <c r="J105" s="338"/>
      <c r="K105" s="344"/>
      <c r="L105" s="345"/>
      <c r="M105" s="345"/>
      <c r="N105" s="346"/>
      <c r="O105" s="364" t="s">
        <v>378</v>
      </c>
      <c r="P105" s="365"/>
      <c r="Q105" s="366"/>
      <c r="R105" s="209"/>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372"/>
      <c r="AX105" s="373"/>
      <c r="AY105" s="357"/>
      <c r="AZ105" s="358"/>
      <c r="BA105" s="350"/>
      <c r="BB105" s="351"/>
      <c r="BC105" s="351"/>
      <c r="BD105" s="351"/>
      <c r="BE105" s="351"/>
      <c r="BF105" s="352"/>
    </row>
    <row r="106" spans="1:58" ht="17.25" customHeight="1" x14ac:dyDescent="0.15">
      <c r="A106" s="394">
        <v>43</v>
      </c>
      <c r="B106" s="374"/>
      <c r="C106" s="375"/>
      <c r="D106" s="335"/>
      <c r="E106" s="336"/>
      <c r="F106" s="335"/>
      <c r="G106" s="339"/>
      <c r="H106" s="339"/>
      <c r="I106" s="339"/>
      <c r="J106" s="336"/>
      <c r="K106" s="341"/>
      <c r="L106" s="342"/>
      <c r="M106" s="342"/>
      <c r="N106" s="343"/>
      <c r="O106" s="367" t="s">
        <v>377</v>
      </c>
      <c r="P106" s="368"/>
      <c r="Q106" s="369"/>
      <c r="R106" s="206"/>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370">
        <f t="shared" ref="AW106" si="42">SUM(R106:AS106)</f>
        <v>0</v>
      </c>
      <c r="AX106" s="371"/>
      <c r="AY106" s="357" t="str">
        <f>IF($BF$3="計画",AW106/4,IF($BF$3="実績",AW106/($BD$7/7),""))</f>
        <v/>
      </c>
      <c r="AZ106" s="358"/>
      <c r="BA106" s="347"/>
      <c r="BB106" s="348"/>
      <c r="BC106" s="348"/>
      <c r="BD106" s="348"/>
      <c r="BE106" s="348"/>
      <c r="BF106" s="349"/>
    </row>
    <row r="107" spans="1:58" ht="17.25" customHeight="1" x14ac:dyDescent="0.15">
      <c r="A107" s="395"/>
      <c r="B107" s="376"/>
      <c r="C107" s="377"/>
      <c r="D107" s="337"/>
      <c r="E107" s="338"/>
      <c r="F107" s="337"/>
      <c r="G107" s="340"/>
      <c r="H107" s="340"/>
      <c r="I107" s="340"/>
      <c r="J107" s="338"/>
      <c r="K107" s="344"/>
      <c r="L107" s="345"/>
      <c r="M107" s="345"/>
      <c r="N107" s="346"/>
      <c r="O107" s="364" t="s">
        <v>378</v>
      </c>
      <c r="P107" s="365"/>
      <c r="Q107" s="366"/>
      <c r="R107" s="209"/>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372"/>
      <c r="AX107" s="373"/>
      <c r="AY107" s="357"/>
      <c r="AZ107" s="358"/>
      <c r="BA107" s="350"/>
      <c r="BB107" s="351"/>
      <c r="BC107" s="351"/>
      <c r="BD107" s="351"/>
      <c r="BE107" s="351"/>
      <c r="BF107" s="352"/>
    </row>
    <row r="108" spans="1:58" ht="17.25" customHeight="1" x14ac:dyDescent="0.15">
      <c r="A108" s="394">
        <v>44</v>
      </c>
      <c r="B108" s="374"/>
      <c r="C108" s="375"/>
      <c r="D108" s="335"/>
      <c r="E108" s="336"/>
      <c r="F108" s="335"/>
      <c r="G108" s="339"/>
      <c r="H108" s="339"/>
      <c r="I108" s="339"/>
      <c r="J108" s="336"/>
      <c r="K108" s="341"/>
      <c r="L108" s="342"/>
      <c r="M108" s="342"/>
      <c r="N108" s="343"/>
      <c r="O108" s="367" t="s">
        <v>377</v>
      </c>
      <c r="P108" s="368"/>
      <c r="Q108" s="369"/>
      <c r="R108" s="206"/>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370">
        <f t="shared" ref="AW108" si="43">SUM(R108:AS108)</f>
        <v>0</v>
      </c>
      <c r="AX108" s="371"/>
      <c r="AY108" s="357" t="str">
        <f>IF($BF$3="計画",AW108/4,IF($BF$3="実績",AW108/($BD$7/7),""))</f>
        <v/>
      </c>
      <c r="AZ108" s="358"/>
      <c r="BA108" s="347"/>
      <c r="BB108" s="348"/>
      <c r="BC108" s="348"/>
      <c r="BD108" s="348"/>
      <c r="BE108" s="348"/>
      <c r="BF108" s="349"/>
    </row>
    <row r="109" spans="1:58" ht="17.25" customHeight="1" x14ac:dyDescent="0.15">
      <c r="A109" s="395"/>
      <c r="B109" s="376"/>
      <c r="C109" s="377"/>
      <c r="D109" s="337"/>
      <c r="E109" s="338"/>
      <c r="F109" s="337"/>
      <c r="G109" s="340"/>
      <c r="H109" s="340"/>
      <c r="I109" s="340"/>
      <c r="J109" s="338"/>
      <c r="K109" s="344"/>
      <c r="L109" s="345"/>
      <c r="M109" s="345"/>
      <c r="N109" s="346"/>
      <c r="O109" s="364" t="s">
        <v>378</v>
      </c>
      <c r="P109" s="365"/>
      <c r="Q109" s="366"/>
      <c r="R109" s="209"/>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372"/>
      <c r="AX109" s="373"/>
      <c r="AY109" s="357"/>
      <c r="AZ109" s="358"/>
      <c r="BA109" s="350"/>
      <c r="BB109" s="351"/>
      <c r="BC109" s="351"/>
      <c r="BD109" s="351"/>
      <c r="BE109" s="351"/>
      <c r="BF109" s="352"/>
    </row>
    <row r="110" spans="1:58" ht="17.25" customHeight="1" x14ac:dyDescent="0.15">
      <c r="A110" s="394">
        <v>45</v>
      </c>
      <c r="B110" s="374"/>
      <c r="C110" s="375"/>
      <c r="D110" s="335"/>
      <c r="E110" s="336"/>
      <c r="F110" s="335"/>
      <c r="G110" s="339"/>
      <c r="H110" s="339"/>
      <c r="I110" s="339"/>
      <c r="J110" s="336"/>
      <c r="K110" s="341"/>
      <c r="L110" s="342"/>
      <c r="M110" s="342"/>
      <c r="N110" s="343"/>
      <c r="O110" s="367" t="s">
        <v>377</v>
      </c>
      <c r="P110" s="368"/>
      <c r="Q110" s="369"/>
      <c r="R110" s="206"/>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370">
        <f t="shared" ref="AW110" si="44">SUM(R110:AS110)</f>
        <v>0</v>
      </c>
      <c r="AX110" s="371"/>
      <c r="AY110" s="357" t="str">
        <f>IF($BF$3="計画",AW110/4,IF($BF$3="実績",AW110/($BD$7/7),""))</f>
        <v/>
      </c>
      <c r="AZ110" s="358"/>
      <c r="BA110" s="347"/>
      <c r="BB110" s="348"/>
      <c r="BC110" s="348"/>
      <c r="BD110" s="348"/>
      <c r="BE110" s="348"/>
      <c r="BF110" s="349"/>
    </row>
    <row r="111" spans="1:58" ht="17.25" customHeight="1" x14ac:dyDescent="0.15">
      <c r="A111" s="395"/>
      <c r="B111" s="376"/>
      <c r="C111" s="377"/>
      <c r="D111" s="337"/>
      <c r="E111" s="338"/>
      <c r="F111" s="337"/>
      <c r="G111" s="340"/>
      <c r="H111" s="340"/>
      <c r="I111" s="340"/>
      <c r="J111" s="338"/>
      <c r="K111" s="344"/>
      <c r="L111" s="345"/>
      <c r="M111" s="345"/>
      <c r="N111" s="346"/>
      <c r="O111" s="364" t="s">
        <v>378</v>
      </c>
      <c r="P111" s="365"/>
      <c r="Q111" s="366"/>
      <c r="R111" s="209"/>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372"/>
      <c r="AX111" s="373"/>
      <c r="AY111" s="357"/>
      <c r="AZ111" s="358"/>
      <c r="BA111" s="350"/>
      <c r="BB111" s="351"/>
      <c r="BC111" s="351"/>
      <c r="BD111" s="351"/>
      <c r="BE111" s="351"/>
      <c r="BF111" s="352"/>
    </row>
    <row r="112" spans="1:58" ht="17.25" customHeight="1" x14ac:dyDescent="0.15">
      <c r="A112" s="394">
        <v>46</v>
      </c>
      <c r="B112" s="374"/>
      <c r="C112" s="375"/>
      <c r="D112" s="335"/>
      <c r="E112" s="336"/>
      <c r="F112" s="335"/>
      <c r="G112" s="339"/>
      <c r="H112" s="339"/>
      <c r="I112" s="339"/>
      <c r="J112" s="336"/>
      <c r="K112" s="341"/>
      <c r="L112" s="342"/>
      <c r="M112" s="342"/>
      <c r="N112" s="343"/>
      <c r="O112" s="367" t="s">
        <v>377</v>
      </c>
      <c r="P112" s="368"/>
      <c r="Q112" s="369"/>
      <c r="R112" s="206"/>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370">
        <f t="shared" ref="AW112" si="45">SUM(R112:AS112)</f>
        <v>0</v>
      </c>
      <c r="AX112" s="371"/>
      <c r="AY112" s="357" t="str">
        <f>IF($BF$3="計画",AW112/4,IF($BF$3="実績",AW112/($BD$7/7),""))</f>
        <v/>
      </c>
      <c r="AZ112" s="358"/>
      <c r="BA112" s="347"/>
      <c r="BB112" s="348"/>
      <c r="BC112" s="348"/>
      <c r="BD112" s="348"/>
      <c r="BE112" s="348"/>
      <c r="BF112" s="349"/>
    </row>
    <row r="113" spans="1:58" ht="17.25" customHeight="1" x14ac:dyDescent="0.15">
      <c r="A113" s="395"/>
      <c r="B113" s="376"/>
      <c r="C113" s="377"/>
      <c r="D113" s="337"/>
      <c r="E113" s="338"/>
      <c r="F113" s="337"/>
      <c r="G113" s="340"/>
      <c r="H113" s="340"/>
      <c r="I113" s="340"/>
      <c r="J113" s="338"/>
      <c r="K113" s="344"/>
      <c r="L113" s="345"/>
      <c r="M113" s="345"/>
      <c r="N113" s="346"/>
      <c r="O113" s="364" t="s">
        <v>378</v>
      </c>
      <c r="P113" s="365"/>
      <c r="Q113" s="366"/>
      <c r="R113" s="209"/>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372"/>
      <c r="AX113" s="373"/>
      <c r="AY113" s="357"/>
      <c r="AZ113" s="358"/>
      <c r="BA113" s="350"/>
      <c r="BB113" s="351"/>
      <c r="BC113" s="351"/>
      <c r="BD113" s="351"/>
      <c r="BE113" s="351"/>
      <c r="BF113" s="352"/>
    </row>
    <row r="114" spans="1:58" ht="17.25" customHeight="1" x14ac:dyDescent="0.15">
      <c r="A114" s="394">
        <v>47</v>
      </c>
      <c r="B114" s="374"/>
      <c r="C114" s="375"/>
      <c r="D114" s="335"/>
      <c r="E114" s="336"/>
      <c r="F114" s="335"/>
      <c r="G114" s="339"/>
      <c r="H114" s="339"/>
      <c r="I114" s="339"/>
      <c r="J114" s="336"/>
      <c r="K114" s="341"/>
      <c r="L114" s="342"/>
      <c r="M114" s="342"/>
      <c r="N114" s="343"/>
      <c r="O114" s="367" t="s">
        <v>377</v>
      </c>
      <c r="P114" s="368"/>
      <c r="Q114" s="369"/>
      <c r="R114" s="206"/>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370">
        <f t="shared" ref="AW114" si="46">SUM(R114:AS114)</f>
        <v>0</v>
      </c>
      <c r="AX114" s="371"/>
      <c r="AY114" s="357" t="str">
        <f>IF($BF$3="計画",AW114/4,IF($BF$3="実績",AW114/($BD$7/7),""))</f>
        <v/>
      </c>
      <c r="AZ114" s="358"/>
      <c r="BA114" s="347"/>
      <c r="BB114" s="348"/>
      <c r="BC114" s="348"/>
      <c r="BD114" s="348"/>
      <c r="BE114" s="348"/>
      <c r="BF114" s="349"/>
    </row>
    <row r="115" spans="1:58" ht="17.25" customHeight="1" x14ac:dyDescent="0.15">
      <c r="A115" s="395"/>
      <c r="B115" s="376"/>
      <c r="C115" s="377"/>
      <c r="D115" s="337"/>
      <c r="E115" s="338"/>
      <c r="F115" s="337"/>
      <c r="G115" s="340"/>
      <c r="H115" s="340"/>
      <c r="I115" s="340"/>
      <c r="J115" s="338"/>
      <c r="K115" s="344"/>
      <c r="L115" s="345"/>
      <c r="M115" s="345"/>
      <c r="N115" s="346"/>
      <c r="O115" s="364" t="s">
        <v>378</v>
      </c>
      <c r="P115" s="365"/>
      <c r="Q115" s="366"/>
      <c r="R115" s="209"/>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208"/>
      <c r="AR115" s="208"/>
      <c r="AS115" s="208"/>
      <c r="AT115" s="208"/>
      <c r="AU115" s="208"/>
      <c r="AV115" s="208"/>
      <c r="AW115" s="372"/>
      <c r="AX115" s="373"/>
      <c r="AY115" s="357"/>
      <c r="AZ115" s="358"/>
      <c r="BA115" s="350"/>
      <c r="BB115" s="351"/>
      <c r="BC115" s="351"/>
      <c r="BD115" s="351"/>
      <c r="BE115" s="351"/>
      <c r="BF115" s="352"/>
    </row>
    <row r="116" spans="1:58" ht="17.25" customHeight="1" x14ac:dyDescent="0.15">
      <c r="A116" s="394">
        <v>48</v>
      </c>
      <c r="B116" s="374"/>
      <c r="C116" s="375"/>
      <c r="D116" s="335"/>
      <c r="E116" s="336"/>
      <c r="F116" s="335"/>
      <c r="G116" s="339"/>
      <c r="H116" s="339"/>
      <c r="I116" s="339"/>
      <c r="J116" s="336"/>
      <c r="K116" s="341"/>
      <c r="L116" s="342"/>
      <c r="M116" s="342"/>
      <c r="N116" s="343"/>
      <c r="O116" s="367" t="s">
        <v>377</v>
      </c>
      <c r="P116" s="368"/>
      <c r="Q116" s="369"/>
      <c r="R116" s="206"/>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370">
        <f t="shared" ref="AW116" si="47">SUM(R116:AS116)</f>
        <v>0</v>
      </c>
      <c r="AX116" s="371"/>
      <c r="AY116" s="357" t="str">
        <f>IF($BF$3="計画",AW116/4,IF($BF$3="実績",AW116/($BD$7/7),""))</f>
        <v/>
      </c>
      <c r="AZ116" s="358"/>
      <c r="BA116" s="347"/>
      <c r="BB116" s="348"/>
      <c r="BC116" s="348"/>
      <c r="BD116" s="348"/>
      <c r="BE116" s="348"/>
      <c r="BF116" s="349"/>
    </row>
    <row r="117" spans="1:58" ht="17.25" customHeight="1" x14ac:dyDescent="0.15">
      <c r="A117" s="395"/>
      <c r="B117" s="376"/>
      <c r="C117" s="377"/>
      <c r="D117" s="337"/>
      <c r="E117" s="338"/>
      <c r="F117" s="337"/>
      <c r="G117" s="340"/>
      <c r="H117" s="340"/>
      <c r="I117" s="340"/>
      <c r="J117" s="338"/>
      <c r="K117" s="344"/>
      <c r="L117" s="345"/>
      <c r="M117" s="345"/>
      <c r="N117" s="346"/>
      <c r="O117" s="364" t="s">
        <v>378</v>
      </c>
      <c r="P117" s="365"/>
      <c r="Q117" s="366"/>
      <c r="R117" s="209"/>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372"/>
      <c r="AX117" s="373"/>
      <c r="AY117" s="357"/>
      <c r="AZ117" s="358"/>
      <c r="BA117" s="350"/>
      <c r="BB117" s="351"/>
      <c r="BC117" s="351"/>
      <c r="BD117" s="351"/>
      <c r="BE117" s="351"/>
      <c r="BF117" s="352"/>
    </row>
    <row r="118" spans="1:58" ht="17.25" customHeight="1" x14ac:dyDescent="0.15">
      <c r="A118" s="394">
        <v>49</v>
      </c>
      <c r="B118" s="374"/>
      <c r="C118" s="375"/>
      <c r="D118" s="335"/>
      <c r="E118" s="336"/>
      <c r="F118" s="335"/>
      <c r="G118" s="339"/>
      <c r="H118" s="339"/>
      <c r="I118" s="339"/>
      <c r="J118" s="336"/>
      <c r="K118" s="341"/>
      <c r="L118" s="342"/>
      <c r="M118" s="342"/>
      <c r="N118" s="343"/>
      <c r="O118" s="367" t="s">
        <v>377</v>
      </c>
      <c r="P118" s="368"/>
      <c r="Q118" s="369"/>
      <c r="R118" s="206"/>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370">
        <f t="shared" ref="AW118" si="48">SUM(R118:AS118)</f>
        <v>0</v>
      </c>
      <c r="AX118" s="371"/>
      <c r="AY118" s="357" t="str">
        <f>IF($BF$3="計画",AW118/4,IF($BF$3="実績",AW118/($BD$7/7),""))</f>
        <v/>
      </c>
      <c r="AZ118" s="358"/>
      <c r="BA118" s="347"/>
      <c r="BB118" s="348"/>
      <c r="BC118" s="348"/>
      <c r="BD118" s="348"/>
      <c r="BE118" s="348"/>
      <c r="BF118" s="349"/>
    </row>
    <row r="119" spans="1:58" ht="17.25" customHeight="1" x14ac:dyDescent="0.15">
      <c r="A119" s="395"/>
      <c r="B119" s="376"/>
      <c r="C119" s="377"/>
      <c r="D119" s="337"/>
      <c r="E119" s="338"/>
      <c r="F119" s="337"/>
      <c r="G119" s="340"/>
      <c r="H119" s="340"/>
      <c r="I119" s="340"/>
      <c r="J119" s="338"/>
      <c r="K119" s="344"/>
      <c r="L119" s="345"/>
      <c r="M119" s="345"/>
      <c r="N119" s="346"/>
      <c r="O119" s="364" t="s">
        <v>378</v>
      </c>
      <c r="P119" s="365"/>
      <c r="Q119" s="366"/>
      <c r="R119" s="209"/>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372"/>
      <c r="AX119" s="373"/>
      <c r="AY119" s="357"/>
      <c r="AZ119" s="358"/>
      <c r="BA119" s="350"/>
      <c r="BB119" s="351"/>
      <c r="BC119" s="351"/>
      <c r="BD119" s="351"/>
      <c r="BE119" s="351"/>
      <c r="BF119" s="352"/>
    </row>
    <row r="120" spans="1:58" ht="17.25" customHeight="1" x14ac:dyDescent="0.15">
      <c r="A120" s="394">
        <v>50</v>
      </c>
      <c r="B120" s="374"/>
      <c r="C120" s="375"/>
      <c r="D120" s="335"/>
      <c r="E120" s="336"/>
      <c r="F120" s="335"/>
      <c r="G120" s="339"/>
      <c r="H120" s="339"/>
      <c r="I120" s="339"/>
      <c r="J120" s="336"/>
      <c r="K120" s="341"/>
      <c r="L120" s="342"/>
      <c r="M120" s="342"/>
      <c r="N120" s="343"/>
      <c r="O120" s="367" t="s">
        <v>377</v>
      </c>
      <c r="P120" s="368"/>
      <c r="Q120" s="369"/>
      <c r="R120" s="206"/>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370">
        <f t="shared" ref="AW120" si="49">SUM(R120:AS120)</f>
        <v>0</v>
      </c>
      <c r="AX120" s="371"/>
      <c r="AY120" s="357" t="str">
        <f>IF($BF$3="計画",AW120/4,IF($BF$3="実績",AW120/($BD$7/7),""))</f>
        <v/>
      </c>
      <c r="AZ120" s="358"/>
      <c r="BA120" s="347"/>
      <c r="BB120" s="348"/>
      <c r="BC120" s="348"/>
      <c r="BD120" s="348"/>
      <c r="BE120" s="348"/>
      <c r="BF120" s="349"/>
    </row>
    <row r="121" spans="1:58" ht="17.25" customHeight="1" x14ac:dyDescent="0.15">
      <c r="A121" s="395"/>
      <c r="B121" s="376"/>
      <c r="C121" s="377"/>
      <c r="D121" s="337"/>
      <c r="E121" s="338"/>
      <c r="F121" s="337"/>
      <c r="G121" s="340"/>
      <c r="H121" s="340"/>
      <c r="I121" s="340"/>
      <c r="J121" s="338"/>
      <c r="K121" s="344"/>
      <c r="L121" s="345"/>
      <c r="M121" s="345"/>
      <c r="N121" s="346"/>
      <c r="O121" s="364" t="s">
        <v>378</v>
      </c>
      <c r="P121" s="365"/>
      <c r="Q121" s="366"/>
      <c r="R121" s="209"/>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8"/>
      <c r="AV121" s="208"/>
      <c r="AW121" s="372"/>
      <c r="AX121" s="373"/>
      <c r="AY121" s="357"/>
      <c r="AZ121" s="358"/>
      <c r="BA121" s="350"/>
      <c r="BB121" s="351"/>
      <c r="BC121" s="351"/>
      <c r="BD121" s="351"/>
      <c r="BE121" s="351"/>
      <c r="BF121" s="352"/>
    </row>
    <row r="122" spans="1:58" ht="17.25" customHeight="1" x14ac:dyDescent="0.15">
      <c r="A122" s="394">
        <v>51</v>
      </c>
      <c r="B122" s="374"/>
      <c r="C122" s="375"/>
      <c r="D122" s="335"/>
      <c r="E122" s="336"/>
      <c r="F122" s="335"/>
      <c r="G122" s="339"/>
      <c r="H122" s="339"/>
      <c r="I122" s="339"/>
      <c r="J122" s="336"/>
      <c r="K122" s="341"/>
      <c r="L122" s="342"/>
      <c r="M122" s="342"/>
      <c r="N122" s="343"/>
      <c r="O122" s="367" t="s">
        <v>377</v>
      </c>
      <c r="P122" s="368"/>
      <c r="Q122" s="369"/>
      <c r="R122" s="206"/>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370">
        <f t="shared" ref="AW122" si="50">SUM(R122:AS122)</f>
        <v>0</v>
      </c>
      <c r="AX122" s="371"/>
      <c r="AY122" s="357" t="str">
        <f>IF($BF$3="計画",AW122/4,IF($BF$3="実績",AW122/($BD$7/7),""))</f>
        <v/>
      </c>
      <c r="AZ122" s="358"/>
      <c r="BA122" s="347"/>
      <c r="BB122" s="348"/>
      <c r="BC122" s="348"/>
      <c r="BD122" s="348"/>
      <c r="BE122" s="348"/>
      <c r="BF122" s="349"/>
    </row>
    <row r="123" spans="1:58" ht="17.25" customHeight="1" x14ac:dyDescent="0.15">
      <c r="A123" s="395"/>
      <c r="B123" s="376"/>
      <c r="C123" s="377"/>
      <c r="D123" s="337"/>
      <c r="E123" s="338"/>
      <c r="F123" s="337"/>
      <c r="G123" s="340"/>
      <c r="H123" s="340"/>
      <c r="I123" s="340"/>
      <c r="J123" s="338"/>
      <c r="K123" s="344"/>
      <c r="L123" s="345"/>
      <c r="M123" s="345"/>
      <c r="N123" s="346"/>
      <c r="O123" s="364" t="s">
        <v>378</v>
      </c>
      <c r="P123" s="365"/>
      <c r="Q123" s="366"/>
      <c r="R123" s="209"/>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372"/>
      <c r="AX123" s="373"/>
      <c r="AY123" s="357"/>
      <c r="AZ123" s="358"/>
      <c r="BA123" s="350"/>
      <c r="BB123" s="351"/>
      <c r="BC123" s="351"/>
      <c r="BD123" s="351"/>
      <c r="BE123" s="351"/>
      <c r="BF123" s="352"/>
    </row>
    <row r="124" spans="1:58" ht="17.25" customHeight="1" x14ac:dyDescent="0.15">
      <c r="A124" s="394">
        <v>52</v>
      </c>
      <c r="B124" s="374"/>
      <c r="C124" s="375"/>
      <c r="D124" s="335"/>
      <c r="E124" s="336"/>
      <c r="F124" s="335"/>
      <c r="G124" s="339"/>
      <c r="H124" s="339"/>
      <c r="I124" s="339"/>
      <c r="J124" s="336"/>
      <c r="K124" s="341"/>
      <c r="L124" s="342"/>
      <c r="M124" s="342"/>
      <c r="N124" s="343"/>
      <c r="O124" s="367" t="s">
        <v>377</v>
      </c>
      <c r="P124" s="368"/>
      <c r="Q124" s="369"/>
      <c r="R124" s="206"/>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370">
        <f t="shared" ref="AW124" si="51">SUM(R124:AS124)</f>
        <v>0</v>
      </c>
      <c r="AX124" s="371"/>
      <c r="AY124" s="357" t="str">
        <f>IF($BF$3="計画",AW124/4,IF($BF$3="実績",AW124/($BD$7/7),""))</f>
        <v/>
      </c>
      <c r="AZ124" s="358"/>
      <c r="BA124" s="347"/>
      <c r="BB124" s="348"/>
      <c r="BC124" s="348"/>
      <c r="BD124" s="348"/>
      <c r="BE124" s="348"/>
      <c r="BF124" s="349"/>
    </row>
    <row r="125" spans="1:58" ht="17.25" customHeight="1" x14ac:dyDescent="0.15">
      <c r="A125" s="395"/>
      <c r="B125" s="376"/>
      <c r="C125" s="377"/>
      <c r="D125" s="337"/>
      <c r="E125" s="338"/>
      <c r="F125" s="337"/>
      <c r="G125" s="340"/>
      <c r="H125" s="340"/>
      <c r="I125" s="340"/>
      <c r="J125" s="338"/>
      <c r="K125" s="344"/>
      <c r="L125" s="345"/>
      <c r="M125" s="345"/>
      <c r="N125" s="346"/>
      <c r="O125" s="364" t="s">
        <v>378</v>
      </c>
      <c r="P125" s="365"/>
      <c r="Q125" s="366"/>
      <c r="R125" s="209"/>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372"/>
      <c r="AX125" s="373"/>
      <c r="AY125" s="357"/>
      <c r="AZ125" s="358"/>
      <c r="BA125" s="350"/>
      <c r="BB125" s="351"/>
      <c r="BC125" s="351"/>
      <c r="BD125" s="351"/>
      <c r="BE125" s="351"/>
      <c r="BF125" s="352"/>
    </row>
    <row r="126" spans="1:58" ht="17.25" customHeight="1" x14ac:dyDescent="0.15">
      <c r="A126" s="394">
        <v>53</v>
      </c>
      <c r="B126" s="374"/>
      <c r="C126" s="375"/>
      <c r="D126" s="335"/>
      <c r="E126" s="336"/>
      <c r="F126" s="335"/>
      <c r="G126" s="339"/>
      <c r="H126" s="339"/>
      <c r="I126" s="339"/>
      <c r="J126" s="336"/>
      <c r="K126" s="341"/>
      <c r="L126" s="342"/>
      <c r="M126" s="342"/>
      <c r="N126" s="343"/>
      <c r="O126" s="367" t="s">
        <v>377</v>
      </c>
      <c r="P126" s="368"/>
      <c r="Q126" s="369"/>
      <c r="R126" s="206"/>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370">
        <f t="shared" ref="AW126" si="52">SUM(R126:AS126)</f>
        <v>0</v>
      </c>
      <c r="AX126" s="371"/>
      <c r="AY126" s="357" t="str">
        <f>IF($BF$3="計画",AW126/4,IF($BF$3="実績",AW126/($BD$7/7),""))</f>
        <v/>
      </c>
      <c r="AZ126" s="358"/>
      <c r="BA126" s="347"/>
      <c r="BB126" s="348"/>
      <c r="BC126" s="348"/>
      <c r="BD126" s="348"/>
      <c r="BE126" s="348"/>
      <c r="BF126" s="349"/>
    </row>
    <row r="127" spans="1:58" ht="17.25" customHeight="1" x14ac:dyDescent="0.15">
      <c r="A127" s="395"/>
      <c r="B127" s="376"/>
      <c r="C127" s="377"/>
      <c r="D127" s="337"/>
      <c r="E127" s="338"/>
      <c r="F127" s="337"/>
      <c r="G127" s="340"/>
      <c r="H127" s="340"/>
      <c r="I127" s="340"/>
      <c r="J127" s="338"/>
      <c r="K127" s="344"/>
      <c r="L127" s="345"/>
      <c r="M127" s="345"/>
      <c r="N127" s="346"/>
      <c r="O127" s="364" t="s">
        <v>378</v>
      </c>
      <c r="P127" s="365"/>
      <c r="Q127" s="366"/>
      <c r="R127" s="209"/>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372"/>
      <c r="AX127" s="373"/>
      <c r="AY127" s="357"/>
      <c r="AZ127" s="358"/>
      <c r="BA127" s="350"/>
      <c r="BB127" s="351"/>
      <c r="BC127" s="351"/>
      <c r="BD127" s="351"/>
      <c r="BE127" s="351"/>
      <c r="BF127" s="352"/>
    </row>
    <row r="128" spans="1:58" ht="17.25" customHeight="1" x14ac:dyDescent="0.15">
      <c r="A128" s="394">
        <v>54</v>
      </c>
      <c r="B128" s="374"/>
      <c r="C128" s="375"/>
      <c r="D128" s="335"/>
      <c r="E128" s="336"/>
      <c r="F128" s="335"/>
      <c r="G128" s="339"/>
      <c r="H128" s="339"/>
      <c r="I128" s="339"/>
      <c r="J128" s="336"/>
      <c r="K128" s="341"/>
      <c r="L128" s="342"/>
      <c r="M128" s="342"/>
      <c r="N128" s="343"/>
      <c r="O128" s="367" t="s">
        <v>377</v>
      </c>
      <c r="P128" s="368"/>
      <c r="Q128" s="369"/>
      <c r="R128" s="206"/>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370">
        <f t="shared" ref="AW128" si="53">SUM(R128:AS128)</f>
        <v>0</v>
      </c>
      <c r="AX128" s="371"/>
      <c r="AY128" s="357" t="str">
        <f>IF($BF$3="計画",AW128/4,IF($BF$3="実績",AW128/($BD$7/7),""))</f>
        <v/>
      </c>
      <c r="AZ128" s="358"/>
      <c r="BA128" s="347"/>
      <c r="BB128" s="348"/>
      <c r="BC128" s="348"/>
      <c r="BD128" s="348"/>
      <c r="BE128" s="348"/>
      <c r="BF128" s="349"/>
    </row>
    <row r="129" spans="1:58" ht="17.25" customHeight="1" x14ac:dyDescent="0.15">
      <c r="A129" s="395"/>
      <c r="B129" s="376"/>
      <c r="C129" s="377"/>
      <c r="D129" s="337"/>
      <c r="E129" s="338"/>
      <c r="F129" s="337"/>
      <c r="G129" s="340"/>
      <c r="H129" s="340"/>
      <c r="I129" s="340"/>
      <c r="J129" s="338"/>
      <c r="K129" s="344"/>
      <c r="L129" s="345"/>
      <c r="M129" s="345"/>
      <c r="N129" s="346"/>
      <c r="O129" s="364" t="s">
        <v>378</v>
      </c>
      <c r="P129" s="365"/>
      <c r="Q129" s="366"/>
      <c r="R129" s="209"/>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372"/>
      <c r="AX129" s="373"/>
      <c r="AY129" s="357"/>
      <c r="AZ129" s="358"/>
      <c r="BA129" s="350"/>
      <c r="BB129" s="351"/>
      <c r="BC129" s="351"/>
      <c r="BD129" s="351"/>
      <c r="BE129" s="351"/>
      <c r="BF129" s="352"/>
    </row>
    <row r="130" spans="1:58" ht="17.25" customHeight="1" x14ac:dyDescent="0.15">
      <c r="A130" s="394">
        <v>55</v>
      </c>
      <c r="B130" s="374"/>
      <c r="C130" s="375"/>
      <c r="D130" s="335"/>
      <c r="E130" s="336"/>
      <c r="F130" s="335"/>
      <c r="G130" s="339"/>
      <c r="H130" s="339"/>
      <c r="I130" s="339"/>
      <c r="J130" s="336"/>
      <c r="K130" s="341"/>
      <c r="L130" s="342"/>
      <c r="M130" s="342"/>
      <c r="N130" s="343"/>
      <c r="O130" s="367" t="s">
        <v>377</v>
      </c>
      <c r="P130" s="368"/>
      <c r="Q130" s="369"/>
      <c r="R130" s="206"/>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370">
        <f t="shared" ref="AW130" si="54">SUM(R130:AS130)</f>
        <v>0</v>
      </c>
      <c r="AX130" s="371"/>
      <c r="AY130" s="357" t="str">
        <f>IF($BF$3="計画",AW130/4,IF($BF$3="実績",AW130/($BD$7/7),""))</f>
        <v/>
      </c>
      <c r="AZ130" s="358"/>
      <c r="BA130" s="347"/>
      <c r="BB130" s="348"/>
      <c r="BC130" s="348"/>
      <c r="BD130" s="348"/>
      <c r="BE130" s="348"/>
      <c r="BF130" s="349"/>
    </row>
    <row r="131" spans="1:58" ht="17.25" customHeight="1" x14ac:dyDescent="0.15">
      <c r="A131" s="395"/>
      <c r="B131" s="376"/>
      <c r="C131" s="377"/>
      <c r="D131" s="337"/>
      <c r="E131" s="338"/>
      <c r="F131" s="337"/>
      <c r="G131" s="340"/>
      <c r="H131" s="340"/>
      <c r="I131" s="340"/>
      <c r="J131" s="338"/>
      <c r="K131" s="344"/>
      <c r="L131" s="345"/>
      <c r="M131" s="345"/>
      <c r="N131" s="346"/>
      <c r="O131" s="364" t="s">
        <v>378</v>
      </c>
      <c r="P131" s="365"/>
      <c r="Q131" s="366"/>
      <c r="R131" s="209"/>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372"/>
      <c r="AX131" s="373"/>
      <c r="AY131" s="357"/>
      <c r="AZ131" s="358"/>
      <c r="BA131" s="350"/>
      <c r="BB131" s="351"/>
      <c r="BC131" s="351"/>
      <c r="BD131" s="351"/>
      <c r="BE131" s="351"/>
      <c r="BF131" s="352"/>
    </row>
    <row r="132" spans="1:58" ht="17.25" customHeight="1" x14ac:dyDescent="0.15">
      <c r="A132" s="394">
        <v>56</v>
      </c>
      <c r="B132" s="374"/>
      <c r="C132" s="375"/>
      <c r="D132" s="335"/>
      <c r="E132" s="336"/>
      <c r="F132" s="335"/>
      <c r="G132" s="339"/>
      <c r="H132" s="339"/>
      <c r="I132" s="339"/>
      <c r="J132" s="336"/>
      <c r="K132" s="341"/>
      <c r="L132" s="342"/>
      <c r="M132" s="342"/>
      <c r="N132" s="343"/>
      <c r="O132" s="367" t="s">
        <v>377</v>
      </c>
      <c r="P132" s="368"/>
      <c r="Q132" s="369"/>
      <c r="R132" s="206"/>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370">
        <f t="shared" ref="AW132" si="55">SUM(R132:AS132)</f>
        <v>0</v>
      </c>
      <c r="AX132" s="371"/>
      <c r="AY132" s="357" t="str">
        <f>IF($BF$3="計画",AW132/4,IF($BF$3="実績",AW132/($BD$7/7),""))</f>
        <v/>
      </c>
      <c r="AZ132" s="358"/>
      <c r="BA132" s="347"/>
      <c r="BB132" s="348"/>
      <c r="BC132" s="348"/>
      <c r="BD132" s="348"/>
      <c r="BE132" s="348"/>
      <c r="BF132" s="349"/>
    </row>
    <row r="133" spans="1:58" ht="17.25" customHeight="1" x14ac:dyDescent="0.15">
      <c r="A133" s="395"/>
      <c r="B133" s="376"/>
      <c r="C133" s="377"/>
      <c r="D133" s="337"/>
      <c r="E133" s="338"/>
      <c r="F133" s="337"/>
      <c r="G133" s="340"/>
      <c r="H133" s="340"/>
      <c r="I133" s="340"/>
      <c r="J133" s="338"/>
      <c r="K133" s="344"/>
      <c r="L133" s="345"/>
      <c r="M133" s="345"/>
      <c r="N133" s="346"/>
      <c r="O133" s="364" t="s">
        <v>378</v>
      </c>
      <c r="P133" s="365"/>
      <c r="Q133" s="366"/>
      <c r="R133" s="209"/>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372"/>
      <c r="AX133" s="373"/>
      <c r="AY133" s="357"/>
      <c r="AZ133" s="358"/>
      <c r="BA133" s="350"/>
      <c r="BB133" s="351"/>
      <c r="BC133" s="351"/>
      <c r="BD133" s="351"/>
      <c r="BE133" s="351"/>
      <c r="BF133" s="352"/>
    </row>
    <row r="134" spans="1:58" ht="17.25" customHeight="1" x14ac:dyDescent="0.15">
      <c r="A134" s="394">
        <v>57</v>
      </c>
      <c r="B134" s="374"/>
      <c r="C134" s="375"/>
      <c r="D134" s="335"/>
      <c r="E134" s="336"/>
      <c r="F134" s="335"/>
      <c r="G134" s="339"/>
      <c r="H134" s="339"/>
      <c r="I134" s="339"/>
      <c r="J134" s="336"/>
      <c r="K134" s="341"/>
      <c r="L134" s="342"/>
      <c r="M134" s="342"/>
      <c r="N134" s="343"/>
      <c r="O134" s="367" t="s">
        <v>377</v>
      </c>
      <c r="P134" s="368"/>
      <c r="Q134" s="369"/>
      <c r="R134" s="20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370">
        <f t="shared" ref="AW134" si="56">SUM(R134:AS134)</f>
        <v>0</v>
      </c>
      <c r="AX134" s="371"/>
      <c r="AY134" s="357" t="str">
        <f>IF($BF$3="計画",AW134/4,IF($BF$3="実績",AW134/($BD$7/7),""))</f>
        <v/>
      </c>
      <c r="AZ134" s="358"/>
      <c r="BA134" s="347"/>
      <c r="BB134" s="348"/>
      <c r="BC134" s="348"/>
      <c r="BD134" s="348"/>
      <c r="BE134" s="348"/>
      <c r="BF134" s="349"/>
    </row>
    <row r="135" spans="1:58" ht="17.25" customHeight="1" x14ac:dyDescent="0.15">
      <c r="A135" s="395"/>
      <c r="B135" s="376"/>
      <c r="C135" s="377"/>
      <c r="D135" s="337"/>
      <c r="E135" s="338"/>
      <c r="F135" s="337"/>
      <c r="G135" s="340"/>
      <c r="H135" s="340"/>
      <c r="I135" s="340"/>
      <c r="J135" s="338"/>
      <c r="K135" s="344"/>
      <c r="L135" s="345"/>
      <c r="M135" s="345"/>
      <c r="N135" s="346"/>
      <c r="O135" s="364" t="s">
        <v>378</v>
      </c>
      <c r="P135" s="365"/>
      <c r="Q135" s="366"/>
      <c r="R135" s="209"/>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372"/>
      <c r="AX135" s="373"/>
      <c r="AY135" s="357"/>
      <c r="AZ135" s="358"/>
      <c r="BA135" s="350"/>
      <c r="BB135" s="351"/>
      <c r="BC135" s="351"/>
      <c r="BD135" s="351"/>
      <c r="BE135" s="351"/>
      <c r="BF135" s="352"/>
    </row>
    <row r="136" spans="1:58" ht="17.25" customHeight="1" x14ac:dyDescent="0.15">
      <c r="A136" s="394">
        <v>58</v>
      </c>
      <c r="B136" s="374"/>
      <c r="C136" s="375"/>
      <c r="D136" s="335"/>
      <c r="E136" s="336"/>
      <c r="F136" s="335"/>
      <c r="G136" s="339"/>
      <c r="H136" s="339"/>
      <c r="I136" s="339"/>
      <c r="J136" s="336"/>
      <c r="K136" s="341"/>
      <c r="L136" s="342"/>
      <c r="M136" s="342"/>
      <c r="N136" s="343"/>
      <c r="O136" s="367" t="s">
        <v>377</v>
      </c>
      <c r="P136" s="368"/>
      <c r="Q136" s="369"/>
      <c r="R136" s="206"/>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370">
        <f t="shared" ref="AW136" si="57">SUM(R136:AS136)</f>
        <v>0</v>
      </c>
      <c r="AX136" s="371"/>
      <c r="AY136" s="357" t="str">
        <f>IF($BF$3="計画",AW136/4,IF($BF$3="実績",AW136/($BD$7/7),""))</f>
        <v/>
      </c>
      <c r="AZ136" s="358"/>
      <c r="BA136" s="347"/>
      <c r="BB136" s="348"/>
      <c r="BC136" s="348"/>
      <c r="BD136" s="348"/>
      <c r="BE136" s="348"/>
      <c r="BF136" s="349"/>
    </row>
    <row r="137" spans="1:58" ht="17.25" customHeight="1" x14ac:dyDescent="0.15">
      <c r="A137" s="395"/>
      <c r="B137" s="376"/>
      <c r="C137" s="377"/>
      <c r="D137" s="337"/>
      <c r="E137" s="338"/>
      <c r="F137" s="337"/>
      <c r="G137" s="340"/>
      <c r="H137" s="340"/>
      <c r="I137" s="340"/>
      <c r="J137" s="338"/>
      <c r="K137" s="344"/>
      <c r="L137" s="345"/>
      <c r="M137" s="345"/>
      <c r="N137" s="346"/>
      <c r="O137" s="364" t="s">
        <v>378</v>
      </c>
      <c r="P137" s="365"/>
      <c r="Q137" s="366"/>
      <c r="R137" s="209"/>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372"/>
      <c r="AX137" s="373"/>
      <c r="AY137" s="357"/>
      <c r="AZ137" s="358"/>
      <c r="BA137" s="350"/>
      <c r="BB137" s="351"/>
      <c r="BC137" s="351"/>
      <c r="BD137" s="351"/>
      <c r="BE137" s="351"/>
      <c r="BF137" s="352"/>
    </row>
    <row r="138" spans="1:58" ht="17.25" customHeight="1" x14ac:dyDescent="0.15">
      <c r="A138" s="394">
        <v>59</v>
      </c>
      <c r="B138" s="374"/>
      <c r="C138" s="375"/>
      <c r="D138" s="335"/>
      <c r="E138" s="336"/>
      <c r="F138" s="335"/>
      <c r="G138" s="339"/>
      <c r="H138" s="339"/>
      <c r="I138" s="339"/>
      <c r="J138" s="336"/>
      <c r="K138" s="341"/>
      <c r="L138" s="342"/>
      <c r="M138" s="342"/>
      <c r="N138" s="343"/>
      <c r="O138" s="367" t="s">
        <v>377</v>
      </c>
      <c r="P138" s="368"/>
      <c r="Q138" s="369"/>
      <c r="R138" s="206"/>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370">
        <f t="shared" ref="AW138" si="58">SUM(R138:AS138)</f>
        <v>0</v>
      </c>
      <c r="AX138" s="371"/>
      <c r="AY138" s="357" t="str">
        <f>IF($BF$3="計画",AW138/4,IF($BF$3="実績",AW138/($BD$7/7),""))</f>
        <v/>
      </c>
      <c r="AZ138" s="358"/>
      <c r="BA138" s="347"/>
      <c r="BB138" s="348"/>
      <c r="BC138" s="348"/>
      <c r="BD138" s="348"/>
      <c r="BE138" s="348"/>
      <c r="BF138" s="349"/>
    </row>
    <row r="139" spans="1:58" ht="17.25" customHeight="1" x14ac:dyDescent="0.15">
      <c r="A139" s="395"/>
      <c r="B139" s="376"/>
      <c r="C139" s="377"/>
      <c r="D139" s="337"/>
      <c r="E139" s="338"/>
      <c r="F139" s="337"/>
      <c r="G139" s="340"/>
      <c r="H139" s="340"/>
      <c r="I139" s="340"/>
      <c r="J139" s="338"/>
      <c r="K139" s="344"/>
      <c r="L139" s="345"/>
      <c r="M139" s="345"/>
      <c r="N139" s="346"/>
      <c r="O139" s="364" t="s">
        <v>378</v>
      </c>
      <c r="P139" s="365"/>
      <c r="Q139" s="366"/>
      <c r="R139" s="209"/>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372"/>
      <c r="AX139" s="373"/>
      <c r="AY139" s="357"/>
      <c r="AZ139" s="358"/>
      <c r="BA139" s="350"/>
      <c r="BB139" s="351"/>
      <c r="BC139" s="351"/>
      <c r="BD139" s="351"/>
      <c r="BE139" s="351"/>
      <c r="BF139" s="352"/>
    </row>
    <row r="140" spans="1:58" ht="17.25" customHeight="1" x14ac:dyDescent="0.15">
      <c r="A140" s="394">
        <v>60</v>
      </c>
      <c r="B140" s="374"/>
      <c r="C140" s="375"/>
      <c r="D140" s="335"/>
      <c r="E140" s="336"/>
      <c r="F140" s="335"/>
      <c r="G140" s="339"/>
      <c r="H140" s="339"/>
      <c r="I140" s="339"/>
      <c r="J140" s="336"/>
      <c r="K140" s="341"/>
      <c r="L140" s="342"/>
      <c r="M140" s="342"/>
      <c r="N140" s="343"/>
      <c r="O140" s="367" t="s">
        <v>377</v>
      </c>
      <c r="P140" s="368"/>
      <c r="Q140" s="369"/>
      <c r="R140" s="206"/>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370">
        <f t="shared" ref="AW140" si="59">SUM(R140:AS140)</f>
        <v>0</v>
      </c>
      <c r="AX140" s="371"/>
      <c r="AY140" s="357" t="str">
        <f>IF($BF$3="計画",AW140/4,IF($BF$3="実績",AW140/($BD$7/7),""))</f>
        <v/>
      </c>
      <c r="AZ140" s="358"/>
      <c r="BA140" s="347"/>
      <c r="BB140" s="348"/>
      <c r="BC140" s="348"/>
      <c r="BD140" s="348"/>
      <c r="BE140" s="348"/>
      <c r="BF140" s="349"/>
    </row>
    <row r="141" spans="1:58" ht="17.25" customHeight="1" x14ac:dyDescent="0.15">
      <c r="A141" s="395"/>
      <c r="B141" s="376"/>
      <c r="C141" s="377"/>
      <c r="D141" s="337"/>
      <c r="E141" s="338"/>
      <c r="F141" s="337"/>
      <c r="G141" s="340"/>
      <c r="H141" s="340"/>
      <c r="I141" s="340"/>
      <c r="J141" s="338"/>
      <c r="K141" s="344"/>
      <c r="L141" s="345"/>
      <c r="M141" s="345"/>
      <c r="N141" s="346"/>
      <c r="O141" s="364" t="s">
        <v>378</v>
      </c>
      <c r="P141" s="365"/>
      <c r="Q141" s="366"/>
      <c r="R141" s="209"/>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372"/>
      <c r="AX141" s="373"/>
      <c r="AY141" s="357"/>
      <c r="AZ141" s="358"/>
      <c r="BA141" s="350"/>
      <c r="BB141" s="351"/>
      <c r="BC141" s="351"/>
      <c r="BD141" s="351"/>
      <c r="BE141" s="351"/>
      <c r="BF141" s="352"/>
    </row>
    <row r="142" spans="1:58" ht="17.25" customHeight="1" x14ac:dyDescent="0.15">
      <c r="A142" s="394">
        <v>61</v>
      </c>
      <c r="B142" s="374"/>
      <c r="C142" s="375"/>
      <c r="D142" s="335"/>
      <c r="E142" s="336"/>
      <c r="F142" s="335"/>
      <c r="G142" s="339"/>
      <c r="H142" s="339"/>
      <c r="I142" s="339"/>
      <c r="J142" s="336"/>
      <c r="K142" s="341"/>
      <c r="L142" s="342"/>
      <c r="M142" s="342"/>
      <c r="N142" s="343"/>
      <c r="O142" s="367" t="s">
        <v>377</v>
      </c>
      <c r="P142" s="368"/>
      <c r="Q142" s="369"/>
      <c r="R142" s="206"/>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370">
        <f t="shared" ref="AW142" si="60">SUM(R142:AS142)</f>
        <v>0</v>
      </c>
      <c r="AX142" s="371"/>
      <c r="AY142" s="357" t="str">
        <f>IF($BF$3="計画",AW142/4,IF($BF$3="実績",AW142/($BD$7/7),""))</f>
        <v/>
      </c>
      <c r="AZ142" s="358"/>
      <c r="BA142" s="347"/>
      <c r="BB142" s="348"/>
      <c r="BC142" s="348"/>
      <c r="BD142" s="348"/>
      <c r="BE142" s="348"/>
      <c r="BF142" s="349"/>
    </row>
    <row r="143" spans="1:58" ht="17.25" customHeight="1" x14ac:dyDescent="0.15">
      <c r="A143" s="395"/>
      <c r="B143" s="376"/>
      <c r="C143" s="377"/>
      <c r="D143" s="337"/>
      <c r="E143" s="338"/>
      <c r="F143" s="337"/>
      <c r="G143" s="340"/>
      <c r="H143" s="340"/>
      <c r="I143" s="340"/>
      <c r="J143" s="338"/>
      <c r="K143" s="344"/>
      <c r="L143" s="345"/>
      <c r="M143" s="345"/>
      <c r="N143" s="346"/>
      <c r="O143" s="364" t="s">
        <v>378</v>
      </c>
      <c r="P143" s="365"/>
      <c r="Q143" s="366"/>
      <c r="R143" s="209"/>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372"/>
      <c r="AX143" s="373"/>
      <c r="AY143" s="357"/>
      <c r="AZ143" s="358"/>
      <c r="BA143" s="350"/>
      <c r="BB143" s="351"/>
      <c r="BC143" s="351"/>
      <c r="BD143" s="351"/>
      <c r="BE143" s="351"/>
      <c r="BF143" s="352"/>
    </row>
    <row r="144" spans="1:58" ht="17.25" customHeight="1" x14ac:dyDescent="0.15">
      <c r="A144" s="394">
        <v>62</v>
      </c>
      <c r="B144" s="374"/>
      <c r="C144" s="375"/>
      <c r="D144" s="335"/>
      <c r="E144" s="336"/>
      <c r="F144" s="335"/>
      <c r="G144" s="339"/>
      <c r="H144" s="339"/>
      <c r="I144" s="339"/>
      <c r="J144" s="336"/>
      <c r="K144" s="341"/>
      <c r="L144" s="342"/>
      <c r="M144" s="342"/>
      <c r="N144" s="343"/>
      <c r="O144" s="367" t="s">
        <v>377</v>
      </c>
      <c r="P144" s="368"/>
      <c r="Q144" s="369"/>
      <c r="R144" s="206"/>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370">
        <f t="shared" ref="AW144" si="61">SUM(R144:AS144)</f>
        <v>0</v>
      </c>
      <c r="AX144" s="371"/>
      <c r="AY144" s="357" t="str">
        <f>IF($BF$3="計画",AW144/4,IF($BF$3="実績",AW144/($BD$7/7),""))</f>
        <v/>
      </c>
      <c r="AZ144" s="358"/>
      <c r="BA144" s="347"/>
      <c r="BB144" s="348"/>
      <c r="BC144" s="348"/>
      <c r="BD144" s="348"/>
      <c r="BE144" s="348"/>
      <c r="BF144" s="349"/>
    </row>
    <row r="145" spans="1:58" ht="17.25" customHeight="1" x14ac:dyDescent="0.15">
      <c r="A145" s="395"/>
      <c r="B145" s="376"/>
      <c r="C145" s="377"/>
      <c r="D145" s="337"/>
      <c r="E145" s="338"/>
      <c r="F145" s="337"/>
      <c r="G145" s="340"/>
      <c r="H145" s="340"/>
      <c r="I145" s="340"/>
      <c r="J145" s="338"/>
      <c r="K145" s="344"/>
      <c r="L145" s="345"/>
      <c r="M145" s="345"/>
      <c r="N145" s="346"/>
      <c r="O145" s="364" t="s">
        <v>378</v>
      </c>
      <c r="P145" s="365"/>
      <c r="Q145" s="366"/>
      <c r="R145" s="209"/>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372"/>
      <c r="AX145" s="373"/>
      <c r="AY145" s="357"/>
      <c r="AZ145" s="358"/>
      <c r="BA145" s="350"/>
      <c r="BB145" s="351"/>
      <c r="BC145" s="351"/>
      <c r="BD145" s="351"/>
      <c r="BE145" s="351"/>
      <c r="BF145" s="352"/>
    </row>
    <row r="146" spans="1:58" ht="17.25" customHeight="1" x14ac:dyDescent="0.15">
      <c r="A146" s="394">
        <v>63</v>
      </c>
      <c r="B146" s="374"/>
      <c r="C146" s="375"/>
      <c r="D146" s="335"/>
      <c r="E146" s="336"/>
      <c r="F146" s="335"/>
      <c r="G146" s="339"/>
      <c r="H146" s="339"/>
      <c r="I146" s="339"/>
      <c r="J146" s="336"/>
      <c r="K146" s="341"/>
      <c r="L146" s="342"/>
      <c r="M146" s="342"/>
      <c r="N146" s="343"/>
      <c r="O146" s="367" t="s">
        <v>377</v>
      </c>
      <c r="P146" s="368"/>
      <c r="Q146" s="369"/>
      <c r="R146" s="206"/>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370">
        <f t="shared" ref="AW146" si="62">SUM(R146:AS146)</f>
        <v>0</v>
      </c>
      <c r="AX146" s="371"/>
      <c r="AY146" s="357" t="str">
        <f>IF($BF$3="計画",AW146/4,IF($BF$3="実績",AW146/($BD$7/7),""))</f>
        <v/>
      </c>
      <c r="AZ146" s="358"/>
      <c r="BA146" s="347"/>
      <c r="BB146" s="348"/>
      <c r="BC146" s="348"/>
      <c r="BD146" s="348"/>
      <c r="BE146" s="348"/>
      <c r="BF146" s="349"/>
    </row>
    <row r="147" spans="1:58" ht="17.25" customHeight="1" x14ac:dyDescent="0.15">
      <c r="A147" s="395"/>
      <c r="B147" s="376"/>
      <c r="C147" s="377"/>
      <c r="D147" s="337"/>
      <c r="E147" s="338"/>
      <c r="F147" s="337"/>
      <c r="G147" s="340"/>
      <c r="H147" s="340"/>
      <c r="I147" s="340"/>
      <c r="J147" s="338"/>
      <c r="K147" s="344"/>
      <c r="L147" s="345"/>
      <c r="M147" s="345"/>
      <c r="N147" s="346"/>
      <c r="O147" s="364" t="s">
        <v>378</v>
      </c>
      <c r="P147" s="365"/>
      <c r="Q147" s="366"/>
      <c r="R147" s="209"/>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372"/>
      <c r="AX147" s="373"/>
      <c r="AY147" s="357"/>
      <c r="AZ147" s="358"/>
      <c r="BA147" s="350"/>
      <c r="BB147" s="351"/>
      <c r="BC147" s="351"/>
      <c r="BD147" s="351"/>
      <c r="BE147" s="351"/>
      <c r="BF147" s="352"/>
    </row>
    <row r="148" spans="1:58" ht="17.25" customHeight="1" x14ac:dyDescent="0.15">
      <c r="A148" s="394">
        <v>64</v>
      </c>
      <c r="B148" s="374"/>
      <c r="C148" s="375"/>
      <c r="D148" s="335"/>
      <c r="E148" s="336"/>
      <c r="F148" s="335"/>
      <c r="G148" s="339"/>
      <c r="H148" s="339"/>
      <c r="I148" s="339"/>
      <c r="J148" s="336"/>
      <c r="K148" s="341"/>
      <c r="L148" s="342"/>
      <c r="M148" s="342"/>
      <c r="N148" s="343"/>
      <c r="O148" s="367" t="s">
        <v>377</v>
      </c>
      <c r="P148" s="368"/>
      <c r="Q148" s="369"/>
      <c r="R148" s="206"/>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370">
        <f t="shared" ref="AW148" si="63">SUM(R148:AS148)</f>
        <v>0</v>
      </c>
      <c r="AX148" s="371"/>
      <c r="AY148" s="357" t="str">
        <f>IF($BF$3="計画",AW148/4,IF($BF$3="実績",AW148/($BD$7/7),""))</f>
        <v/>
      </c>
      <c r="AZ148" s="358"/>
      <c r="BA148" s="347"/>
      <c r="BB148" s="348"/>
      <c r="BC148" s="348"/>
      <c r="BD148" s="348"/>
      <c r="BE148" s="348"/>
      <c r="BF148" s="349"/>
    </row>
    <row r="149" spans="1:58" ht="17.25" customHeight="1" x14ac:dyDescent="0.15">
      <c r="A149" s="395"/>
      <c r="B149" s="376"/>
      <c r="C149" s="377"/>
      <c r="D149" s="337"/>
      <c r="E149" s="338"/>
      <c r="F149" s="337"/>
      <c r="G149" s="340"/>
      <c r="H149" s="340"/>
      <c r="I149" s="340"/>
      <c r="J149" s="338"/>
      <c r="K149" s="344"/>
      <c r="L149" s="345"/>
      <c r="M149" s="345"/>
      <c r="N149" s="346"/>
      <c r="O149" s="364" t="s">
        <v>378</v>
      </c>
      <c r="P149" s="365"/>
      <c r="Q149" s="366"/>
      <c r="R149" s="209"/>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372"/>
      <c r="AX149" s="373"/>
      <c r="AY149" s="357"/>
      <c r="AZ149" s="358"/>
      <c r="BA149" s="350"/>
      <c r="BB149" s="351"/>
      <c r="BC149" s="351"/>
      <c r="BD149" s="351"/>
      <c r="BE149" s="351"/>
      <c r="BF149" s="352"/>
    </row>
    <row r="150" spans="1:58" ht="17.25" customHeight="1" x14ac:dyDescent="0.15">
      <c r="A150" s="394">
        <v>65</v>
      </c>
      <c r="B150" s="374"/>
      <c r="C150" s="375"/>
      <c r="D150" s="335"/>
      <c r="E150" s="336"/>
      <c r="F150" s="335"/>
      <c r="G150" s="339"/>
      <c r="H150" s="339"/>
      <c r="I150" s="339"/>
      <c r="J150" s="336"/>
      <c r="K150" s="341"/>
      <c r="L150" s="342"/>
      <c r="M150" s="342"/>
      <c r="N150" s="343"/>
      <c r="O150" s="367" t="s">
        <v>377</v>
      </c>
      <c r="P150" s="368"/>
      <c r="Q150" s="369"/>
      <c r="R150" s="206"/>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370">
        <f t="shared" ref="AW150" si="64">SUM(R150:AS150)</f>
        <v>0</v>
      </c>
      <c r="AX150" s="371"/>
      <c r="AY150" s="357" t="str">
        <f>IF($BF$3="計画",AW150/4,IF($BF$3="実績",AW150/($BD$7/7),""))</f>
        <v/>
      </c>
      <c r="AZ150" s="358"/>
      <c r="BA150" s="347"/>
      <c r="BB150" s="348"/>
      <c r="BC150" s="348"/>
      <c r="BD150" s="348"/>
      <c r="BE150" s="348"/>
      <c r="BF150" s="349"/>
    </row>
    <row r="151" spans="1:58" ht="17.25" customHeight="1" x14ac:dyDescent="0.15">
      <c r="A151" s="395"/>
      <c r="B151" s="376"/>
      <c r="C151" s="377"/>
      <c r="D151" s="337"/>
      <c r="E151" s="338"/>
      <c r="F151" s="337"/>
      <c r="G151" s="340"/>
      <c r="H151" s="340"/>
      <c r="I151" s="340"/>
      <c r="J151" s="338"/>
      <c r="K151" s="344"/>
      <c r="L151" s="345"/>
      <c r="M151" s="345"/>
      <c r="N151" s="346"/>
      <c r="O151" s="364" t="s">
        <v>378</v>
      </c>
      <c r="P151" s="365"/>
      <c r="Q151" s="366"/>
      <c r="R151" s="209"/>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372"/>
      <c r="AX151" s="373"/>
      <c r="AY151" s="357"/>
      <c r="AZ151" s="358"/>
      <c r="BA151" s="350"/>
      <c r="BB151" s="351"/>
      <c r="BC151" s="351"/>
      <c r="BD151" s="351"/>
      <c r="BE151" s="351"/>
      <c r="BF151" s="352"/>
    </row>
    <row r="152" spans="1:58" ht="17.25" customHeight="1" x14ac:dyDescent="0.15">
      <c r="A152" s="394">
        <v>66</v>
      </c>
      <c r="B152" s="374"/>
      <c r="C152" s="375"/>
      <c r="D152" s="335"/>
      <c r="E152" s="336"/>
      <c r="F152" s="335"/>
      <c r="G152" s="339"/>
      <c r="H152" s="339"/>
      <c r="I152" s="339"/>
      <c r="J152" s="336"/>
      <c r="K152" s="341"/>
      <c r="L152" s="342"/>
      <c r="M152" s="342"/>
      <c r="N152" s="343"/>
      <c r="O152" s="367" t="s">
        <v>377</v>
      </c>
      <c r="P152" s="368"/>
      <c r="Q152" s="369"/>
      <c r="R152" s="206"/>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370">
        <f t="shared" ref="AW152" si="65">SUM(R152:AS152)</f>
        <v>0</v>
      </c>
      <c r="AX152" s="371"/>
      <c r="AY152" s="357" t="str">
        <f>IF($BF$3="計画",AW152/4,IF($BF$3="実績",AW152/($BD$7/7),""))</f>
        <v/>
      </c>
      <c r="AZ152" s="358"/>
      <c r="BA152" s="347"/>
      <c r="BB152" s="348"/>
      <c r="BC152" s="348"/>
      <c r="BD152" s="348"/>
      <c r="BE152" s="348"/>
      <c r="BF152" s="349"/>
    </row>
    <row r="153" spans="1:58" ht="17.25" customHeight="1" x14ac:dyDescent="0.15">
      <c r="A153" s="395"/>
      <c r="B153" s="376"/>
      <c r="C153" s="377"/>
      <c r="D153" s="337"/>
      <c r="E153" s="338"/>
      <c r="F153" s="337"/>
      <c r="G153" s="340"/>
      <c r="H153" s="340"/>
      <c r="I153" s="340"/>
      <c r="J153" s="338"/>
      <c r="K153" s="344"/>
      <c r="L153" s="345"/>
      <c r="M153" s="345"/>
      <c r="N153" s="346"/>
      <c r="O153" s="364" t="s">
        <v>378</v>
      </c>
      <c r="P153" s="365"/>
      <c r="Q153" s="366"/>
      <c r="R153" s="209"/>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372"/>
      <c r="AX153" s="373"/>
      <c r="AY153" s="357"/>
      <c r="AZ153" s="358"/>
      <c r="BA153" s="350"/>
      <c r="BB153" s="351"/>
      <c r="BC153" s="351"/>
      <c r="BD153" s="351"/>
      <c r="BE153" s="351"/>
      <c r="BF153" s="352"/>
    </row>
    <row r="154" spans="1:58" ht="17.25" customHeight="1" x14ac:dyDescent="0.15">
      <c r="A154" s="394">
        <v>67</v>
      </c>
      <c r="B154" s="374"/>
      <c r="C154" s="375"/>
      <c r="D154" s="335"/>
      <c r="E154" s="336"/>
      <c r="F154" s="335"/>
      <c r="G154" s="339"/>
      <c r="H154" s="339"/>
      <c r="I154" s="339"/>
      <c r="J154" s="336"/>
      <c r="K154" s="341"/>
      <c r="L154" s="342"/>
      <c r="M154" s="342"/>
      <c r="N154" s="343"/>
      <c r="O154" s="367" t="s">
        <v>377</v>
      </c>
      <c r="P154" s="368"/>
      <c r="Q154" s="369"/>
      <c r="R154" s="206"/>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370">
        <f t="shared" ref="AW154" si="66">SUM(R154:AS154)</f>
        <v>0</v>
      </c>
      <c r="AX154" s="371"/>
      <c r="AY154" s="357" t="str">
        <f>IF($BF$3="計画",AW154/4,IF($BF$3="実績",AW154/($BD$7/7),""))</f>
        <v/>
      </c>
      <c r="AZ154" s="358"/>
      <c r="BA154" s="347"/>
      <c r="BB154" s="348"/>
      <c r="BC154" s="348"/>
      <c r="BD154" s="348"/>
      <c r="BE154" s="348"/>
      <c r="BF154" s="349"/>
    </row>
    <row r="155" spans="1:58" ht="17.25" customHeight="1" x14ac:dyDescent="0.15">
      <c r="A155" s="395"/>
      <c r="B155" s="376"/>
      <c r="C155" s="377"/>
      <c r="D155" s="337"/>
      <c r="E155" s="338"/>
      <c r="F155" s="337"/>
      <c r="G155" s="340"/>
      <c r="H155" s="340"/>
      <c r="I155" s="340"/>
      <c r="J155" s="338"/>
      <c r="K155" s="344"/>
      <c r="L155" s="345"/>
      <c r="M155" s="345"/>
      <c r="N155" s="346"/>
      <c r="O155" s="364" t="s">
        <v>378</v>
      </c>
      <c r="P155" s="365"/>
      <c r="Q155" s="366"/>
      <c r="R155" s="209"/>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372"/>
      <c r="AX155" s="373"/>
      <c r="AY155" s="357"/>
      <c r="AZ155" s="358"/>
      <c r="BA155" s="350"/>
      <c r="BB155" s="351"/>
      <c r="BC155" s="351"/>
      <c r="BD155" s="351"/>
      <c r="BE155" s="351"/>
      <c r="BF155" s="352"/>
    </row>
    <row r="156" spans="1:58" ht="17.25" customHeight="1" x14ac:dyDescent="0.15">
      <c r="A156" s="394">
        <v>68</v>
      </c>
      <c r="B156" s="374"/>
      <c r="C156" s="375"/>
      <c r="D156" s="335"/>
      <c r="E156" s="336"/>
      <c r="F156" s="335"/>
      <c r="G156" s="339"/>
      <c r="H156" s="339"/>
      <c r="I156" s="339"/>
      <c r="J156" s="336"/>
      <c r="K156" s="341"/>
      <c r="L156" s="342"/>
      <c r="M156" s="342"/>
      <c r="N156" s="343"/>
      <c r="O156" s="367" t="s">
        <v>377</v>
      </c>
      <c r="P156" s="368"/>
      <c r="Q156" s="369"/>
      <c r="R156" s="206"/>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370">
        <f t="shared" ref="AW156" si="67">SUM(R156:AS156)</f>
        <v>0</v>
      </c>
      <c r="AX156" s="371"/>
      <c r="AY156" s="357" t="str">
        <f>IF($BF$3="計画",AW156/4,IF($BF$3="実績",AW156/($BD$7/7),""))</f>
        <v/>
      </c>
      <c r="AZ156" s="358"/>
      <c r="BA156" s="347"/>
      <c r="BB156" s="348"/>
      <c r="BC156" s="348"/>
      <c r="BD156" s="348"/>
      <c r="BE156" s="348"/>
      <c r="BF156" s="349"/>
    </row>
    <row r="157" spans="1:58" ht="17.25" customHeight="1" x14ac:dyDescent="0.15">
      <c r="A157" s="395"/>
      <c r="B157" s="376"/>
      <c r="C157" s="377"/>
      <c r="D157" s="337"/>
      <c r="E157" s="338"/>
      <c r="F157" s="337"/>
      <c r="G157" s="340"/>
      <c r="H157" s="340"/>
      <c r="I157" s="340"/>
      <c r="J157" s="338"/>
      <c r="K157" s="344"/>
      <c r="L157" s="345"/>
      <c r="M157" s="345"/>
      <c r="N157" s="346"/>
      <c r="O157" s="364" t="s">
        <v>378</v>
      </c>
      <c r="P157" s="365"/>
      <c r="Q157" s="366"/>
      <c r="R157" s="209"/>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372"/>
      <c r="AX157" s="373"/>
      <c r="AY157" s="357"/>
      <c r="AZ157" s="358"/>
      <c r="BA157" s="350"/>
      <c r="BB157" s="351"/>
      <c r="BC157" s="351"/>
      <c r="BD157" s="351"/>
      <c r="BE157" s="351"/>
      <c r="BF157" s="352"/>
    </row>
    <row r="158" spans="1:58" ht="17.25" customHeight="1" x14ac:dyDescent="0.15">
      <c r="A158" s="394">
        <v>69</v>
      </c>
      <c r="B158" s="374"/>
      <c r="C158" s="375"/>
      <c r="D158" s="335"/>
      <c r="E158" s="336"/>
      <c r="F158" s="335"/>
      <c r="G158" s="339"/>
      <c r="H158" s="339"/>
      <c r="I158" s="339"/>
      <c r="J158" s="336"/>
      <c r="K158" s="341"/>
      <c r="L158" s="342"/>
      <c r="M158" s="342"/>
      <c r="N158" s="343"/>
      <c r="O158" s="367" t="s">
        <v>377</v>
      </c>
      <c r="P158" s="368"/>
      <c r="Q158" s="369"/>
      <c r="R158" s="206"/>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370">
        <f t="shared" ref="AW158" si="68">SUM(R158:AS158)</f>
        <v>0</v>
      </c>
      <c r="AX158" s="371"/>
      <c r="AY158" s="357" t="str">
        <f>IF($BF$3="計画",AW158/4,IF($BF$3="実績",AW158/($BD$7/7),""))</f>
        <v/>
      </c>
      <c r="AZ158" s="358"/>
      <c r="BA158" s="347"/>
      <c r="BB158" s="348"/>
      <c r="BC158" s="348"/>
      <c r="BD158" s="348"/>
      <c r="BE158" s="348"/>
      <c r="BF158" s="349"/>
    </row>
    <row r="159" spans="1:58" ht="17.25" customHeight="1" x14ac:dyDescent="0.15">
      <c r="A159" s="395"/>
      <c r="B159" s="376"/>
      <c r="C159" s="377"/>
      <c r="D159" s="337"/>
      <c r="E159" s="338"/>
      <c r="F159" s="337"/>
      <c r="G159" s="340"/>
      <c r="H159" s="340"/>
      <c r="I159" s="340"/>
      <c r="J159" s="338"/>
      <c r="K159" s="344"/>
      <c r="L159" s="345"/>
      <c r="M159" s="345"/>
      <c r="N159" s="346"/>
      <c r="O159" s="364" t="s">
        <v>378</v>
      </c>
      <c r="P159" s="365"/>
      <c r="Q159" s="366"/>
      <c r="R159" s="209"/>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372"/>
      <c r="AX159" s="373"/>
      <c r="AY159" s="357"/>
      <c r="AZ159" s="358"/>
      <c r="BA159" s="350"/>
      <c r="BB159" s="351"/>
      <c r="BC159" s="351"/>
      <c r="BD159" s="351"/>
      <c r="BE159" s="351"/>
      <c r="BF159" s="352"/>
    </row>
    <row r="160" spans="1:58" ht="17.25" customHeight="1" x14ac:dyDescent="0.15">
      <c r="A160" s="394">
        <v>70</v>
      </c>
      <c r="B160" s="374"/>
      <c r="C160" s="375"/>
      <c r="D160" s="335"/>
      <c r="E160" s="336"/>
      <c r="F160" s="335"/>
      <c r="G160" s="339"/>
      <c r="H160" s="339"/>
      <c r="I160" s="339"/>
      <c r="J160" s="336"/>
      <c r="K160" s="341"/>
      <c r="L160" s="342"/>
      <c r="M160" s="342"/>
      <c r="N160" s="343"/>
      <c r="O160" s="367" t="s">
        <v>377</v>
      </c>
      <c r="P160" s="368"/>
      <c r="Q160" s="369"/>
      <c r="R160" s="206"/>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370">
        <f t="shared" ref="AW160" si="69">SUM(R160:AS160)</f>
        <v>0</v>
      </c>
      <c r="AX160" s="371"/>
      <c r="AY160" s="357" t="str">
        <f>IF($BF$3="計画",AW160/4,IF($BF$3="実績",AW160/($BD$7/7),""))</f>
        <v/>
      </c>
      <c r="AZ160" s="358"/>
      <c r="BA160" s="347"/>
      <c r="BB160" s="348"/>
      <c r="BC160" s="348"/>
      <c r="BD160" s="348"/>
      <c r="BE160" s="348"/>
      <c r="BF160" s="349"/>
    </row>
    <row r="161" spans="1:58" ht="17.25" customHeight="1" x14ac:dyDescent="0.15">
      <c r="A161" s="395"/>
      <c r="B161" s="376"/>
      <c r="C161" s="377"/>
      <c r="D161" s="337"/>
      <c r="E161" s="338"/>
      <c r="F161" s="337"/>
      <c r="G161" s="340"/>
      <c r="H161" s="340"/>
      <c r="I161" s="340"/>
      <c r="J161" s="338"/>
      <c r="K161" s="344"/>
      <c r="L161" s="345"/>
      <c r="M161" s="345"/>
      <c r="N161" s="346"/>
      <c r="O161" s="364" t="s">
        <v>378</v>
      </c>
      <c r="P161" s="365"/>
      <c r="Q161" s="366"/>
      <c r="R161" s="209"/>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372"/>
      <c r="AX161" s="373"/>
      <c r="AY161" s="357"/>
      <c r="AZ161" s="358"/>
      <c r="BA161" s="350"/>
      <c r="BB161" s="351"/>
      <c r="BC161" s="351"/>
      <c r="BD161" s="351"/>
      <c r="BE161" s="351"/>
      <c r="BF161" s="352"/>
    </row>
    <row r="162" spans="1:58" ht="17.25" customHeight="1" x14ac:dyDescent="0.15">
      <c r="A162" s="394">
        <v>71</v>
      </c>
      <c r="B162" s="374"/>
      <c r="C162" s="375"/>
      <c r="D162" s="335"/>
      <c r="E162" s="336"/>
      <c r="F162" s="335"/>
      <c r="G162" s="339"/>
      <c r="H162" s="339"/>
      <c r="I162" s="339"/>
      <c r="J162" s="336"/>
      <c r="K162" s="341"/>
      <c r="L162" s="342"/>
      <c r="M162" s="342"/>
      <c r="N162" s="343"/>
      <c r="O162" s="367" t="s">
        <v>377</v>
      </c>
      <c r="P162" s="368"/>
      <c r="Q162" s="369"/>
      <c r="R162" s="206"/>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370">
        <f t="shared" ref="AW162" si="70">SUM(R162:AS162)</f>
        <v>0</v>
      </c>
      <c r="AX162" s="371"/>
      <c r="AY162" s="357" t="str">
        <f>IF($BF$3="計画",AW162/4,IF($BF$3="実績",AW162/($BD$7/7),""))</f>
        <v/>
      </c>
      <c r="AZ162" s="358"/>
      <c r="BA162" s="347"/>
      <c r="BB162" s="348"/>
      <c r="BC162" s="348"/>
      <c r="BD162" s="348"/>
      <c r="BE162" s="348"/>
      <c r="BF162" s="349"/>
    </row>
    <row r="163" spans="1:58" ht="17.25" customHeight="1" x14ac:dyDescent="0.15">
      <c r="A163" s="395"/>
      <c r="B163" s="376"/>
      <c r="C163" s="377"/>
      <c r="D163" s="337"/>
      <c r="E163" s="338"/>
      <c r="F163" s="337"/>
      <c r="G163" s="340"/>
      <c r="H163" s="340"/>
      <c r="I163" s="340"/>
      <c r="J163" s="338"/>
      <c r="K163" s="344"/>
      <c r="L163" s="345"/>
      <c r="M163" s="345"/>
      <c r="N163" s="346"/>
      <c r="O163" s="364" t="s">
        <v>378</v>
      </c>
      <c r="P163" s="365"/>
      <c r="Q163" s="366"/>
      <c r="R163" s="209"/>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372"/>
      <c r="AX163" s="373"/>
      <c r="AY163" s="357"/>
      <c r="AZ163" s="358"/>
      <c r="BA163" s="350"/>
      <c r="BB163" s="351"/>
      <c r="BC163" s="351"/>
      <c r="BD163" s="351"/>
      <c r="BE163" s="351"/>
      <c r="BF163" s="352"/>
    </row>
    <row r="164" spans="1:58" ht="17.25" customHeight="1" x14ac:dyDescent="0.15">
      <c r="A164" s="394">
        <v>72</v>
      </c>
      <c r="B164" s="374"/>
      <c r="C164" s="375"/>
      <c r="D164" s="335"/>
      <c r="E164" s="336"/>
      <c r="F164" s="335"/>
      <c r="G164" s="339"/>
      <c r="H164" s="339"/>
      <c r="I164" s="339"/>
      <c r="J164" s="336"/>
      <c r="K164" s="341"/>
      <c r="L164" s="342"/>
      <c r="M164" s="342"/>
      <c r="N164" s="343"/>
      <c r="O164" s="367" t="s">
        <v>377</v>
      </c>
      <c r="P164" s="368"/>
      <c r="Q164" s="369"/>
      <c r="R164" s="206"/>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370">
        <f t="shared" ref="AW164" si="71">SUM(R164:AS164)</f>
        <v>0</v>
      </c>
      <c r="AX164" s="371"/>
      <c r="AY164" s="357" t="str">
        <f>IF($BF$3="計画",AW164/4,IF($BF$3="実績",AW164/($BD$7/7),""))</f>
        <v/>
      </c>
      <c r="AZ164" s="358"/>
      <c r="BA164" s="347"/>
      <c r="BB164" s="348"/>
      <c r="BC164" s="348"/>
      <c r="BD164" s="348"/>
      <c r="BE164" s="348"/>
      <c r="BF164" s="349"/>
    </row>
    <row r="165" spans="1:58" ht="17.25" customHeight="1" x14ac:dyDescent="0.15">
      <c r="A165" s="395"/>
      <c r="B165" s="376"/>
      <c r="C165" s="377"/>
      <c r="D165" s="337"/>
      <c r="E165" s="338"/>
      <c r="F165" s="337"/>
      <c r="G165" s="340"/>
      <c r="H165" s="340"/>
      <c r="I165" s="340"/>
      <c r="J165" s="338"/>
      <c r="K165" s="344"/>
      <c r="L165" s="345"/>
      <c r="M165" s="345"/>
      <c r="N165" s="346"/>
      <c r="O165" s="364" t="s">
        <v>378</v>
      </c>
      <c r="P165" s="365"/>
      <c r="Q165" s="366"/>
      <c r="R165" s="209"/>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372"/>
      <c r="AX165" s="373"/>
      <c r="AY165" s="357"/>
      <c r="AZ165" s="358"/>
      <c r="BA165" s="350"/>
      <c r="BB165" s="351"/>
      <c r="BC165" s="351"/>
      <c r="BD165" s="351"/>
      <c r="BE165" s="351"/>
      <c r="BF165" s="352"/>
    </row>
    <row r="166" spans="1:58" ht="17.25" customHeight="1" x14ac:dyDescent="0.15">
      <c r="A166" s="394">
        <v>73</v>
      </c>
      <c r="B166" s="374"/>
      <c r="C166" s="375"/>
      <c r="D166" s="335"/>
      <c r="E166" s="336"/>
      <c r="F166" s="335"/>
      <c r="G166" s="339"/>
      <c r="H166" s="339"/>
      <c r="I166" s="339"/>
      <c r="J166" s="336"/>
      <c r="K166" s="341"/>
      <c r="L166" s="342"/>
      <c r="M166" s="342"/>
      <c r="N166" s="343"/>
      <c r="O166" s="367" t="s">
        <v>377</v>
      </c>
      <c r="P166" s="368"/>
      <c r="Q166" s="369"/>
      <c r="R166" s="206"/>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370">
        <f t="shared" ref="AW166" si="72">SUM(R166:AS166)</f>
        <v>0</v>
      </c>
      <c r="AX166" s="371"/>
      <c r="AY166" s="357" t="str">
        <f>IF($BF$3="計画",AW166/4,IF($BF$3="実績",AW166/($BD$7/7),""))</f>
        <v/>
      </c>
      <c r="AZ166" s="358"/>
      <c r="BA166" s="347"/>
      <c r="BB166" s="348"/>
      <c r="BC166" s="348"/>
      <c r="BD166" s="348"/>
      <c r="BE166" s="348"/>
      <c r="BF166" s="349"/>
    </row>
    <row r="167" spans="1:58" ht="17.25" customHeight="1" x14ac:dyDescent="0.15">
      <c r="A167" s="395"/>
      <c r="B167" s="376"/>
      <c r="C167" s="377"/>
      <c r="D167" s="337"/>
      <c r="E167" s="338"/>
      <c r="F167" s="337"/>
      <c r="G167" s="340"/>
      <c r="H167" s="340"/>
      <c r="I167" s="340"/>
      <c r="J167" s="338"/>
      <c r="K167" s="344"/>
      <c r="L167" s="345"/>
      <c r="M167" s="345"/>
      <c r="N167" s="346"/>
      <c r="O167" s="364" t="s">
        <v>378</v>
      </c>
      <c r="P167" s="365"/>
      <c r="Q167" s="366"/>
      <c r="R167" s="209"/>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372"/>
      <c r="AX167" s="373"/>
      <c r="AY167" s="357"/>
      <c r="AZ167" s="358"/>
      <c r="BA167" s="350"/>
      <c r="BB167" s="351"/>
      <c r="BC167" s="351"/>
      <c r="BD167" s="351"/>
      <c r="BE167" s="351"/>
      <c r="BF167" s="352"/>
    </row>
    <row r="168" spans="1:58" ht="17.25" customHeight="1" x14ac:dyDescent="0.15">
      <c r="A168" s="394">
        <v>74</v>
      </c>
      <c r="B168" s="374"/>
      <c r="C168" s="375"/>
      <c r="D168" s="335"/>
      <c r="E168" s="336"/>
      <c r="F168" s="335"/>
      <c r="G168" s="339"/>
      <c r="H168" s="339"/>
      <c r="I168" s="339"/>
      <c r="J168" s="336"/>
      <c r="K168" s="341"/>
      <c r="L168" s="342"/>
      <c r="M168" s="342"/>
      <c r="N168" s="343"/>
      <c r="O168" s="367" t="s">
        <v>377</v>
      </c>
      <c r="P168" s="368"/>
      <c r="Q168" s="369"/>
      <c r="R168" s="206"/>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370">
        <f t="shared" ref="AW168" si="73">SUM(R168:AS168)</f>
        <v>0</v>
      </c>
      <c r="AX168" s="371"/>
      <c r="AY168" s="357" t="str">
        <f>IF($BF$3="計画",AW168/4,IF($BF$3="実績",AW168/($BD$7/7),""))</f>
        <v/>
      </c>
      <c r="AZ168" s="358"/>
      <c r="BA168" s="347"/>
      <c r="BB168" s="348"/>
      <c r="BC168" s="348"/>
      <c r="BD168" s="348"/>
      <c r="BE168" s="348"/>
      <c r="BF168" s="349"/>
    </row>
    <row r="169" spans="1:58" ht="17.25" customHeight="1" x14ac:dyDescent="0.15">
      <c r="A169" s="395"/>
      <c r="B169" s="376"/>
      <c r="C169" s="377"/>
      <c r="D169" s="337"/>
      <c r="E169" s="338"/>
      <c r="F169" s="337"/>
      <c r="G169" s="340"/>
      <c r="H169" s="340"/>
      <c r="I169" s="340"/>
      <c r="J169" s="338"/>
      <c r="K169" s="344"/>
      <c r="L169" s="345"/>
      <c r="M169" s="345"/>
      <c r="N169" s="346"/>
      <c r="O169" s="364" t="s">
        <v>378</v>
      </c>
      <c r="P169" s="365"/>
      <c r="Q169" s="366"/>
      <c r="R169" s="209"/>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372"/>
      <c r="AX169" s="373"/>
      <c r="AY169" s="357"/>
      <c r="AZ169" s="358"/>
      <c r="BA169" s="350"/>
      <c r="BB169" s="351"/>
      <c r="BC169" s="351"/>
      <c r="BD169" s="351"/>
      <c r="BE169" s="351"/>
      <c r="BF169" s="352"/>
    </row>
    <row r="170" spans="1:58" ht="17.25" customHeight="1" x14ac:dyDescent="0.15">
      <c r="A170" s="394">
        <v>75</v>
      </c>
      <c r="B170" s="374"/>
      <c r="C170" s="375"/>
      <c r="D170" s="335"/>
      <c r="E170" s="336"/>
      <c r="F170" s="335"/>
      <c r="G170" s="339"/>
      <c r="H170" s="339"/>
      <c r="I170" s="339"/>
      <c r="J170" s="336"/>
      <c r="K170" s="341"/>
      <c r="L170" s="342"/>
      <c r="M170" s="342"/>
      <c r="N170" s="343"/>
      <c r="O170" s="367" t="s">
        <v>377</v>
      </c>
      <c r="P170" s="368"/>
      <c r="Q170" s="369"/>
      <c r="R170" s="206"/>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370">
        <f t="shared" ref="AW170" si="74">SUM(R170:AS170)</f>
        <v>0</v>
      </c>
      <c r="AX170" s="371"/>
      <c r="AY170" s="357" t="str">
        <f>IF($BF$3="計画",AW170/4,IF($BF$3="実績",AW170/($BD$7/7),""))</f>
        <v/>
      </c>
      <c r="AZ170" s="358"/>
      <c r="BA170" s="347"/>
      <c r="BB170" s="348"/>
      <c r="BC170" s="348"/>
      <c r="BD170" s="348"/>
      <c r="BE170" s="348"/>
      <c r="BF170" s="349"/>
    </row>
    <row r="171" spans="1:58" ht="17.25" customHeight="1" x14ac:dyDescent="0.15">
      <c r="A171" s="395"/>
      <c r="B171" s="376"/>
      <c r="C171" s="377"/>
      <c r="D171" s="337"/>
      <c r="E171" s="338"/>
      <c r="F171" s="337"/>
      <c r="G171" s="340"/>
      <c r="H171" s="340"/>
      <c r="I171" s="340"/>
      <c r="J171" s="338"/>
      <c r="K171" s="344"/>
      <c r="L171" s="345"/>
      <c r="M171" s="345"/>
      <c r="N171" s="346"/>
      <c r="O171" s="364" t="s">
        <v>378</v>
      </c>
      <c r="P171" s="365"/>
      <c r="Q171" s="366"/>
      <c r="R171" s="209"/>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372"/>
      <c r="AX171" s="373"/>
      <c r="AY171" s="357"/>
      <c r="AZ171" s="358"/>
      <c r="BA171" s="350"/>
      <c r="BB171" s="351"/>
      <c r="BC171" s="351"/>
      <c r="BD171" s="351"/>
      <c r="BE171" s="351"/>
      <c r="BF171" s="352"/>
    </row>
    <row r="172" spans="1:58" ht="17.25" customHeight="1" x14ac:dyDescent="0.15">
      <c r="A172" s="394">
        <v>76</v>
      </c>
      <c r="B172" s="374"/>
      <c r="C172" s="375"/>
      <c r="D172" s="335"/>
      <c r="E172" s="336"/>
      <c r="F172" s="335"/>
      <c r="G172" s="339"/>
      <c r="H172" s="339"/>
      <c r="I172" s="339"/>
      <c r="J172" s="336"/>
      <c r="K172" s="341"/>
      <c r="L172" s="342"/>
      <c r="M172" s="342"/>
      <c r="N172" s="343"/>
      <c r="O172" s="367" t="s">
        <v>377</v>
      </c>
      <c r="P172" s="368"/>
      <c r="Q172" s="369"/>
      <c r="R172" s="206"/>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370">
        <f t="shared" ref="AW172" si="75">SUM(R172:AS172)</f>
        <v>0</v>
      </c>
      <c r="AX172" s="371"/>
      <c r="AY172" s="357" t="str">
        <f>IF($BF$3="計画",AW172/4,IF($BF$3="実績",AW172/($BD$7/7),""))</f>
        <v/>
      </c>
      <c r="AZ172" s="358"/>
      <c r="BA172" s="347"/>
      <c r="BB172" s="348"/>
      <c r="BC172" s="348"/>
      <c r="BD172" s="348"/>
      <c r="BE172" s="348"/>
      <c r="BF172" s="349"/>
    </row>
    <row r="173" spans="1:58" ht="17.25" customHeight="1" x14ac:dyDescent="0.15">
      <c r="A173" s="395"/>
      <c r="B173" s="376"/>
      <c r="C173" s="377"/>
      <c r="D173" s="337"/>
      <c r="E173" s="338"/>
      <c r="F173" s="337"/>
      <c r="G173" s="340"/>
      <c r="H173" s="340"/>
      <c r="I173" s="340"/>
      <c r="J173" s="338"/>
      <c r="K173" s="344"/>
      <c r="L173" s="345"/>
      <c r="M173" s="345"/>
      <c r="N173" s="346"/>
      <c r="O173" s="364" t="s">
        <v>378</v>
      </c>
      <c r="P173" s="365"/>
      <c r="Q173" s="366"/>
      <c r="R173" s="209"/>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372"/>
      <c r="AX173" s="373"/>
      <c r="AY173" s="357"/>
      <c r="AZ173" s="358"/>
      <c r="BA173" s="350"/>
      <c r="BB173" s="351"/>
      <c r="BC173" s="351"/>
      <c r="BD173" s="351"/>
      <c r="BE173" s="351"/>
      <c r="BF173" s="352"/>
    </row>
    <row r="174" spans="1:58" ht="17.25" customHeight="1" x14ac:dyDescent="0.15">
      <c r="A174" s="394">
        <v>77</v>
      </c>
      <c r="B174" s="374"/>
      <c r="C174" s="375"/>
      <c r="D174" s="335"/>
      <c r="E174" s="336"/>
      <c r="F174" s="335"/>
      <c r="G174" s="339"/>
      <c r="H174" s="339"/>
      <c r="I174" s="339"/>
      <c r="J174" s="336"/>
      <c r="K174" s="341"/>
      <c r="L174" s="342"/>
      <c r="M174" s="342"/>
      <c r="N174" s="343"/>
      <c r="O174" s="367" t="s">
        <v>377</v>
      </c>
      <c r="P174" s="368"/>
      <c r="Q174" s="369"/>
      <c r="R174" s="206"/>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370">
        <f t="shared" ref="AW174" si="76">SUM(R174:AS174)</f>
        <v>0</v>
      </c>
      <c r="AX174" s="371"/>
      <c r="AY174" s="357" t="str">
        <f>IF($BF$3="計画",AW174/4,IF($BF$3="実績",AW174/($BD$7/7),""))</f>
        <v/>
      </c>
      <c r="AZ174" s="358"/>
      <c r="BA174" s="347"/>
      <c r="BB174" s="348"/>
      <c r="BC174" s="348"/>
      <c r="BD174" s="348"/>
      <c r="BE174" s="348"/>
      <c r="BF174" s="349"/>
    </row>
    <row r="175" spans="1:58" ht="17.25" customHeight="1" x14ac:dyDescent="0.15">
      <c r="A175" s="395"/>
      <c r="B175" s="376"/>
      <c r="C175" s="377"/>
      <c r="D175" s="337"/>
      <c r="E175" s="338"/>
      <c r="F175" s="337"/>
      <c r="G175" s="340"/>
      <c r="H175" s="340"/>
      <c r="I175" s="340"/>
      <c r="J175" s="338"/>
      <c r="K175" s="344"/>
      <c r="L175" s="345"/>
      <c r="M175" s="345"/>
      <c r="N175" s="346"/>
      <c r="O175" s="364" t="s">
        <v>378</v>
      </c>
      <c r="P175" s="365"/>
      <c r="Q175" s="366"/>
      <c r="R175" s="209"/>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372"/>
      <c r="AX175" s="373"/>
      <c r="AY175" s="357"/>
      <c r="AZ175" s="358"/>
      <c r="BA175" s="350"/>
      <c r="BB175" s="351"/>
      <c r="BC175" s="351"/>
      <c r="BD175" s="351"/>
      <c r="BE175" s="351"/>
      <c r="BF175" s="352"/>
    </row>
    <row r="176" spans="1:58" ht="17.25" customHeight="1" x14ac:dyDescent="0.15">
      <c r="A176" s="394">
        <v>78</v>
      </c>
      <c r="B176" s="374"/>
      <c r="C176" s="375"/>
      <c r="D176" s="335"/>
      <c r="E176" s="336"/>
      <c r="F176" s="335"/>
      <c r="G176" s="339"/>
      <c r="H176" s="339"/>
      <c r="I176" s="339"/>
      <c r="J176" s="336"/>
      <c r="K176" s="341"/>
      <c r="L176" s="342"/>
      <c r="M176" s="342"/>
      <c r="N176" s="343"/>
      <c r="O176" s="367" t="s">
        <v>377</v>
      </c>
      <c r="P176" s="368"/>
      <c r="Q176" s="369"/>
      <c r="R176" s="206"/>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370">
        <f t="shared" ref="AW176" si="77">SUM(R176:AS176)</f>
        <v>0</v>
      </c>
      <c r="AX176" s="371"/>
      <c r="AY176" s="357" t="str">
        <f>IF($BF$3="計画",AW176/4,IF($BF$3="実績",AW176/($BD$7/7),""))</f>
        <v/>
      </c>
      <c r="AZ176" s="358"/>
      <c r="BA176" s="347"/>
      <c r="BB176" s="348"/>
      <c r="BC176" s="348"/>
      <c r="BD176" s="348"/>
      <c r="BE176" s="348"/>
      <c r="BF176" s="349"/>
    </row>
    <row r="177" spans="1:58" ht="17.25" customHeight="1" x14ac:dyDescent="0.15">
      <c r="A177" s="395"/>
      <c r="B177" s="376"/>
      <c r="C177" s="377"/>
      <c r="D177" s="337"/>
      <c r="E177" s="338"/>
      <c r="F177" s="337"/>
      <c r="G177" s="340"/>
      <c r="H177" s="340"/>
      <c r="I177" s="340"/>
      <c r="J177" s="338"/>
      <c r="K177" s="344"/>
      <c r="L177" s="345"/>
      <c r="M177" s="345"/>
      <c r="N177" s="346"/>
      <c r="O177" s="364" t="s">
        <v>378</v>
      </c>
      <c r="P177" s="365"/>
      <c r="Q177" s="366"/>
      <c r="R177" s="209"/>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372"/>
      <c r="AX177" s="373"/>
      <c r="AY177" s="357"/>
      <c r="AZ177" s="358"/>
      <c r="BA177" s="350"/>
      <c r="BB177" s="351"/>
      <c r="BC177" s="351"/>
      <c r="BD177" s="351"/>
      <c r="BE177" s="351"/>
      <c r="BF177" s="352"/>
    </row>
    <row r="178" spans="1:58" ht="17.25" customHeight="1" x14ac:dyDescent="0.15">
      <c r="A178" s="394">
        <v>79</v>
      </c>
      <c r="B178" s="374"/>
      <c r="C178" s="375"/>
      <c r="D178" s="335"/>
      <c r="E178" s="336"/>
      <c r="F178" s="335"/>
      <c r="G178" s="339"/>
      <c r="H178" s="339"/>
      <c r="I178" s="339"/>
      <c r="J178" s="336"/>
      <c r="K178" s="341"/>
      <c r="L178" s="342"/>
      <c r="M178" s="342"/>
      <c r="N178" s="343"/>
      <c r="O178" s="367" t="s">
        <v>377</v>
      </c>
      <c r="P178" s="368"/>
      <c r="Q178" s="369"/>
      <c r="R178" s="206"/>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370">
        <f t="shared" ref="AW178" si="78">SUM(R178:AS178)</f>
        <v>0</v>
      </c>
      <c r="AX178" s="371"/>
      <c r="AY178" s="357" t="str">
        <f>IF($BF$3="計画",AW178/4,IF($BF$3="実績",AW178/($BD$7/7),""))</f>
        <v/>
      </c>
      <c r="AZ178" s="358"/>
      <c r="BA178" s="347"/>
      <c r="BB178" s="348"/>
      <c r="BC178" s="348"/>
      <c r="BD178" s="348"/>
      <c r="BE178" s="348"/>
      <c r="BF178" s="349"/>
    </row>
    <row r="179" spans="1:58" ht="17.25" customHeight="1" x14ac:dyDescent="0.15">
      <c r="A179" s="395"/>
      <c r="B179" s="376"/>
      <c r="C179" s="377"/>
      <c r="D179" s="337"/>
      <c r="E179" s="338"/>
      <c r="F179" s="337"/>
      <c r="G179" s="340"/>
      <c r="H179" s="340"/>
      <c r="I179" s="340"/>
      <c r="J179" s="338"/>
      <c r="K179" s="344"/>
      <c r="L179" s="345"/>
      <c r="M179" s="345"/>
      <c r="N179" s="346"/>
      <c r="O179" s="364" t="s">
        <v>378</v>
      </c>
      <c r="P179" s="365"/>
      <c r="Q179" s="366"/>
      <c r="R179" s="209"/>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372"/>
      <c r="AX179" s="373"/>
      <c r="AY179" s="357"/>
      <c r="AZ179" s="358"/>
      <c r="BA179" s="350"/>
      <c r="BB179" s="351"/>
      <c r="BC179" s="351"/>
      <c r="BD179" s="351"/>
      <c r="BE179" s="351"/>
      <c r="BF179" s="352"/>
    </row>
    <row r="180" spans="1:58" ht="17.25" customHeight="1" x14ac:dyDescent="0.15">
      <c r="A180" s="394">
        <v>80</v>
      </c>
      <c r="B180" s="374"/>
      <c r="C180" s="375"/>
      <c r="D180" s="335"/>
      <c r="E180" s="336"/>
      <c r="F180" s="335"/>
      <c r="G180" s="339"/>
      <c r="H180" s="339"/>
      <c r="I180" s="339"/>
      <c r="J180" s="336"/>
      <c r="K180" s="341"/>
      <c r="L180" s="342"/>
      <c r="M180" s="342"/>
      <c r="N180" s="343"/>
      <c r="O180" s="367" t="s">
        <v>377</v>
      </c>
      <c r="P180" s="368"/>
      <c r="Q180" s="369"/>
      <c r="R180" s="206"/>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370">
        <f t="shared" ref="AW180" si="79">SUM(R180:AS180)</f>
        <v>0</v>
      </c>
      <c r="AX180" s="371"/>
      <c r="AY180" s="357" t="str">
        <f>IF($BF$3="計画",AW180/4,IF($BF$3="実績",AW180/($BD$7/7),""))</f>
        <v/>
      </c>
      <c r="AZ180" s="358"/>
      <c r="BA180" s="347"/>
      <c r="BB180" s="348"/>
      <c r="BC180" s="348"/>
      <c r="BD180" s="348"/>
      <c r="BE180" s="348"/>
      <c r="BF180" s="349"/>
    </row>
    <row r="181" spans="1:58" ht="17.25" customHeight="1" x14ac:dyDescent="0.15">
      <c r="A181" s="395"/>
      <c r="B181" s="376"/>
      <c r="C181" s="377"/>
      <c r="D181" s="337"/>
      <c r="E181" s="338"/>
      <c r="F181" s="337"/>
      <c r="G181" s="340"/>
      <c r="H181" s="340"/>
      <c r="I181" s="340"/>
      <c r="J181" s="338"/>
      <c r="K181" s="344"/>
      <c r="L181" s="345"/>
      <c r="M181" s="345"/>
      <c r="N181" s="346"/>
      <c r="O181" s="364" t="s">
        <v>378</v>
      </c>
      <c r="P181" s="365"/>
      <c r="Q181" s="366"/>
      <c r="R181" s="209"/>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372"/>
      <c r="AX181" s="373"/>
      <c r="AY181" s="357"/>
      <c r="AZ181" s="358"/>
      <c r="BA181" s="350"/>
      <c r="BB181" s="351"/>
      <c r="BC181" s="351"/>
      <c r="BD181" s="351"/>
      <c r="BE181" s="351"/>
      <c r="BF181" s="352"/>
    </row>
    <row r="182" spans="1:58" ht="17.25" customHeight="1" x14ac:dyDescent="0.15">
      <c r="A182" s="394">
        <v>81</v>
      </c>
      <c r="B182" s="374"/>
      <c r="C182" s="375"/>
      <c r="D182" s="335"/>
      <c r="E182" s="336"/>
      <c r="F182" s="335"/>
      <c r="G182" s="339"/>
      <c r="H182" s="339"/>
      <c r="I182" s="339"/>
      <c r="J182" s="336"/>
      <c r="K182" s="341"/>
      <c r="L182" s="342"/>
      <c r="M182" s="342"/>
      <c r="N182" s="343"/>
      <c r="O182" s="367" t="s">
        <v>377</v>
      </c>
      <c r="P182" s="368"/>
      <c r="Q182" s="369"/>
      <c r="R182" s="206"/>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370">
        <f t="shared" ref="AW182" si="80">SUM(R182:AS182)</f>
        <v>0</v>
      </c>
      <c r="AX182" s="371"/>
      <c r="AY182" s="357" t="str">
        <f>IF($BF$3="計画",AW182/4,IF($BF$3="実績",AW182/($BD$7/7),""))</f>
        <v/>
      </c>
      <c r="AZ182" s="358"/>
      <c r="BA182" s="347"/>
      <c r="BB182" s="348"/>
      <c r="BC182" s="348"/>
      <c r="BD182" s="348"/>
      <c r="BE182" s="348"/>
      <c r="BF182" s="349"/>
    </row>
    <row r="183" spans="1:58" ht="17.25" customHeight="1" x14ac:dyDescent="0.15">
      <c r="A183" s="395"/>
      <c r="B183" s="376"/>
      <c r="C183" s="377"/>
      <c r="D183" s="337"/>
      <c r="E183" s="338"/>
      <c r="F183" s="337"/>
      <c r="G183" s="340"/>
      <c r="H183" s="340"/>
      <c r="I183" s="340"/>
      <c r="J183" s="338"/>
      <c r="K183" s="344"/>
      <c r="L183" s="345"/>
      <c r="M183" s="345"/>
      <c r="N183" s="346"/>
      <c r="O183" s="364" t="s">
        <v>378</v>
      </c>
      <c r="P183" s="365"/>
      <c r="Q183" s="366"/>
      <c r="R183" s="209"/>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372"/>
      <c r="AX183" s="373"/>
      <c r="AY183" s="357"/>
      <c r="AZ183" s="358"/>
      <c r="BA183" s="350"/>
      <c r="BB183" s="351"/>
      <c r="BC183" s="351"/>
      <c r="BD183" s="351"/>
      <c r="BE183" s="351"/>
      <c r="BF183" s="352"/>
    </row>
    <row r="184" spans="1:58" ht="17.25" customHeight="1" x14ac:dyDescent="0.15">
      <c r="A184" s="394">
        <v>82</v>
      </c>
      <c r="B184" s="374"/>
      <c r="C184" s="375"/>
      <c r="D184" s="335"/>
      <c r="E184" s="336"/>
      <c r="F184" s="335"/>
      <c r="G184" s="339"/>
      <c r="H184" s="339"/>
      <c r="I184" s="339"/>
      <c r="J184" s="336"/>
      <c r="K184" s="341"/>
      <c r="L184" s="342"/>
      <c r="M184" s="342"/>
      <c r="N184" s="343"/>
      <c r="O184" s="367" t="s">
        <v>377</v>
      </c>
      <c r="P184" s="368"/>
      <c r="Q184" s="369"/>
      <c r="R184" s="206"/>
      <c r="S184" s="207"/>
      <c r="T184" s="207"/>
      <c r="U184" s="207"/>
      <c r="V184" s="207"/>
      <c r="W184" s="207"/>
      <c r="X184" s="207"/>
      <c r="Y184" s="207"/>
      <c r="Z184" s="207"/>
      <c r="AA184" s="207"/>
      <c r="AB184" s="207"/>
      <c r="AC184" s="207"/>
      <c r="AD184" s="207"/>
      <c r="AE184" s="207"/>
      <c r="AF184" s="207"/>
      <c r="AG184" s="207"/>
      <c r="AH184" s="207"/>
      <c r="AI184" s="207"/>
      <c r="AJ184" s="207"/>
      <c r="AK184" s="207"/>
      <c r="AL184" s="207"/>
      <c r="AM184" s="207"/>
      <c r="AN184" s="207"/>
      <c r="AO184" s="207"/>
      <c r="AP184" s="207"/>
      <c r="AQ184" s="207"/>
      <c r="AR184" s="207"/>
      <c r="AS184" s="207"/>
      <c r="AT184" s="207"/>
      <c r="AU184" s="207"/>
      <c r="AV184" s="207"/>
      <c r="AW184" s="370">
        <f t="shared" ref="AW184" si="81">SUM(R184:AS184)</f>
        <v>0</v>
      </c>
      <c r="AX184" s="371"/>
      <c r="AY184" s="357" t="str">
        <f>IF($BF$3="計画",AW184/4,IF($BF$3="実績",AW184/($BD$7/7),""))</f>
        <v/>
      </c>
      <c r="AZ184" s="358"/>
      <c r="BA184" s="347"/>
      <c r="BB184" s="348"/>
      <c r="BC184" s="348"/>
      <c r="BD184" s="348"/>
      <c r="BE184" s="348"/>
      <c r="BF184" s="349"/>
    </row>
    <row r="185" spans="1:58" ht="17.25" customHeight="1" x14ac:dyDescent="0.15">
      <c r="A185" s="395"/>
      <c r="B185" s="376"/>
      <c r="C185" s="377"/>
      <c r="D185" s="337"/>
      <c r="E185" s="338"/>
      <c r="F185" s="337"/>
      <c r="G185" s="340"/>
      <c r="H185" s="340"/>
      <c r="I185" s="340"/>
      <c r="J185" s="338"/>
      <c r="K185" s="344"/>
      <c r="L185" s="345"/>
      <c r="M185" s="345"/>
      <c r="N185" s="346"/>
      <c r="O185" s="364" t="s">
        <v>378</v>
      </c>
      <c r="P185" s="365"/>
      <c r="Q185" s="366"/>
      <c r="R185" s="209"/>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372"/>
      <c r="AX185" s="373"/>
      <c r="AY185" s="357"/>
      <c r="AZ185" s="358"/>
      <c r="BA185" s="350"/>
      <c r="BB185" s="351"/>
      <c r="BC185" s="351"/>
      <c r="BD185" s="351"/>
      <c r="BE185" s="351"/>
      <c r="BF185" s="352"/>
    </row>
    <row r="186" spans="1:58" ht="17.25" customHeight="1" x14ac:dyDescent="0.15">
      <c r="A186" s="394">
        <v>83</v>
      </c>
      <c r="B186" s="374"/>
      <c r="C186" s="375"/>
      <c r="D186" s="335"/>
      <c r="E186" s="336"/>
      <c r="F186" s="335"/>
      <c r="G186" s="339"/>
      <c r="H186" s="339"/>
      <c r="I186" s="339"/>
      <c r="J186" s="336"/>
      <c r="K186" s="341"/>
      <c r="L186" s="342"/>
      <c r="M186" s="342"/>
      <c r="N186" s="343"/>
      <c r="O186" s="367" t="s">
        <v>377</v>
      </c>
      <c r="P186" s="368"/>
      <c r="Q186" s="369"/>
      <c r="R186" s="206"/>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370">
        <f t="shared" ref="AW186" si="82">SUM(R186:AS186)</f>
        <v>0</v>
      </c>
      <c r="AX186" s="371"/>
      <c r="AY186" s="357" t="str">
        <f>IF($BF$3="計画",AW186/4,IF($BF$3="実績",AW186/($BD$7/7),""))</f>
        <v/>
      </c>
      <c r="AZ186" s="358"/>
      <c r="BA186" s="347"/>
      <c r="BB186" s="348"/>
      <c r="BC186" s="348"/>
      <c r="BD186" s="348"/>
      <c r="BE186" s="348"/>
      <c r="BF186" s="349"/>
    </row>
    <row r="187" spans="1:58" ht="17.25" customHeight="1" x14ac:dyDescent="0.15">
      <c r="A187" s="395"/>
      <c r="B187" s="376"/>
      <c r="C187" s="377"/>
      <c r="D187" s="337"/>
      <c r="E187" s="338"/>
      <c r="F187" s="337"/>
      <c r="G187" s="340"/>
      <c r="H187" s="340"/>
      <c r="I187" s="340"/>
      <c r="J187" s="338"/>
      <c r="K187" s="344"/>
      <c r="L187" s="345"/>
      <c r="M187" s="345"/>
      <c r="N187" s="346"/>
      <c r="O187" s="364" t="s">
        <v>378</v>
      </c>
      <c r="P187" s="365"/>
      <c r="Q187" s="366"/>
      <c r="R187" s="209"/>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372"/>
      <c r="AX187" s="373"/>
      <c r="AY187" s="357"/>
      <c r="AZ187" s="358"/>
      <c r="BA187" s="350"/>
      <c r="BB187" s="351"/>
      <c r="BC187" s="351"/>
      <c r="BD187" s="351"/>
      <c r="BE187" s="351"/>
      <c r="BF187" s="352"/>
    </row>
    <row r="188" spans="1:58" ht="17.25" customHeight="1" x14ac:dyDescent="0.15">
      <c r="A188" s="394">
        <v>84</v>
      </c>
      <c r="B188" s="374"/>
      <c r="C188" s="375"/>
      <c r="D188" s="335"/>
      <c r="E188" s="336"/>
      <c r="F188" s="335"/>
      <c r="G188" s="339"/>
      <c r="H188" s="339"/>
      <c r="I188" s="339"/>
      <c r="J188" s="336"/>
      <c r="K188" s="341"/>
      <c r="L188" s="342"/>
      <c r="M188" s="342"/>
      <c r="N188" s="343"/>
      <c r="O188" s="367" t="s">
        <v>377</v>
      </c>
      <c r="P188" s="368"/>
      <c r="Q188" s="369"/>
      <c r="R188" s="206"/>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370">
        <f t="shared" ref="AW188" si="83">SUM(R188:AS188)</f>
        <v>0</v>
      </c>
      <c r="AX188" s="371"/>
      <c r="AY188" s="357" t="str">
        <f>IF($BF$3="計画",AW188/4,IF($BF$3="実績",AW188/($BD$7/7),""))</f>
        <v/>
      </c>
      <c r="AZ188" s="358"/>
      <c r="BA188" s="347"/>
      <c r="BB188" s="348"/>
      <c r="BC188" s="348"/>
      <c r="BD188" s="348"/>
      <c r="BE188" s="348"/>
      <c r="BF188" s="349"/>
    </row>
    <row r="189" spans="1:58" ht="17.25" customHeight="1" x14ac:dyDescent="0.15">
      <c r="A189" s="395"/>
      <c r="B189" s="376"/>
      <c r="C189" s="377"/>
      <c r="D189" s="337"/>
      <c r="E189" s="338"/>
      <c r="F189" s="337"/>
      <c r="G189" s="340"/>
      <c r="H189" s="340"/>
      <c r="I189" s="340"/>
      <c r="J189" s="338"/>
      <c r="K189" s="344"/>
      <c r="L189" s="345"/>
      <c r="M189" s="345"/>
      <c r="N189" s="346"/>
      <c r="O189" s="364" t="s">
        <v>378</v>
      </c>
      <c r="P189" s="365"/>
      <c r="Q189" s="366"/>
      <c r="R189" s="209"/>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372"/>
      <c r="AX189" s="373"/>
      <c r="AY189" s="357"/>
      <c r="AZ189" s="358"/>
      <c r="BA189" s="350"/>
      <c r="BB189" s="351"/>
      <c r="BC189" s="351"/>
      <c r="BD189" s="351"/>
      <c r="BE189" s="351"/>
      <c r="BF189" s="352"/>
    </row>
    <row r="190" spans="1:58" ht="17.25" customHeight="1" x14ac:dyDescent="0.15">
      <c r="A190" s="394">
        <v>85</v>
      </c>
      <c r="B190" s="374"/>
      <c r="C190" s="375"/>
      <c r="D190" s="335"/>
      <c r="E190" s="336"/>
      <c r="F190" s="335"/>
      <c r="G190" s="339"/>
      <c r="H190" s="339"/>
      <c r="I190" s="339"/>
      <c r="J190" s="336"/>
      <c r="K190" s="341"/>
      <c r="L190" s="342"/>
      <c r="M190" s="342"/>
      <c r="N190" s="343"/>
      <c r="O190" s="367" t="s">
        <v>377</v>
      </c>
      <c r="P190" s="368"/>
      <c r="Q190" s="369"/>
      <c r="R190" s="206"/>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370">
        <f t="shared" ref="AW190" si="84">SUM(R190:AS190)</f>
        <v>0</v>
      </c>
      <c r="AX190" s="371"/>
      <c r="AY190" s="357" t="str">
        <f>IF($BF$3="計画",AW190/4,IF($BF$3="実績",AW190/($BD$7/7),""))</f>
        <v/>
      </c>
      <c r="AZ190" s="358"/>
      <c r="BA190" s="347"/>
      <c r="BB190" s="348"/>
      <c r="BC190" s="348"/>
      <c r="BD190" s="348"/>
      <c r="BE190" s="348"/>
      <c r="BF190" s="349"/>
    </row>
    <row r="191" spans="1:58" ht="17.25" customHeight="1" x14ac:dyDescent="0.15">
      <c r="A191" s="395"/>
      <c r="B191" s="376"/>
      <c r="C191" s="377"/>
      <c r="D191" s="337"/>
      <c r="E191" s="338"/>
      <c r="F191" s="337"/>
      <c r="G191" s="340"/>
      <c r="H191" s="340"/>
      <c r="I191" s="340"/>
      <c r="J191" s="338"/>
      <c r="K191" s="344"/>
      <c r="L191" s="345"/>
      <c r="M191" s="345"/>
      <c r="N191" s="346"/>
      <c r="O191" s="364" t="s">
        <v>378</v>
      </c>
      <c r="P191" s="365"/>
      <c r="Q191" s="366"/>
      <c r="R191" s="209"/>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372"/>
      <c r="AX191" s="373"/>
      <c r="AY191" s="357"/>
      <c r="AZ191" s="358"/>
      <c r="BA191" s="350"/>
      <c r="BB191" s="351"/>
      <c r="BC191" s="351"/>
      <c r="BD191" s="351"/>
      <c r="BE191" s="351"/>
      <c r="BF191" s="352"/>
    </row>
    <row r="192" spans="1:58" ht="17.25" customHeight="1" x14ac:dyDescent="0.15">
      <c r="A192" s="394">
        <v>86</v>
      </c>
      <c r="B192" s="374"/>
      <c r="C192" s="375"/>
      <c r="D192" s="335"/>
      <c r="E192" s="336"/>
      <c r="F192" s="335"/>
      <c r="G192" s="339"/>
      <c r="H192" s="339"/>
      <c r="I192" s="339"/>
      <c r="J192" s="336"/>
      <c r="K192" s="341"/>
      <c r="L192" s="342"/>
      <c r="M192" s="342"/>
      <c r="N192" s="343"/>
      <c r="O192" s="367" t="s">
        <v>377</v>
      </c>
      <c r="P192" s="368"/>
      <c r="Q192" s="369"/>
      <c r="R192" s="206"/>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370">
        <f t="shared" ref="AW192" si="85">SUM(R192:AS192)</f>
        <v>0</v>
      </c>
      <c r="AX192" s="371"/>
      <c r="AY192" s="357" t="str">
        <f>IF($BF$3="計画",AW192/4,IF($BF$3="実績",AW192/($BD$7/7),""))</f>
        <v/>
      </c>
      <c r="AZ192" s="358"/>
      <c r="BA192" s="347"/>
      <c r="BB192" s="348"/>
      <c r="BC192" s="348"/>
      <c r="BD192" s="348"/>
      <c r="BE192" s="348"/>
      <c r="BF192" s="349"/>
    </row>
    <row r="193" spans="1:58" ht="17.25" customHeight="1" x14ac:dyDescent="0.15">
      <c r="A193" s="395"/>
      <c r="B193" s="376"/>
      <c r="C193" s="377"/>
      <c r="D193" s="337"/>
      <c r="E193" s="338"/>
      <c r="F193" s="337"/>
      <c r="G193" s="340"/>
      <c r="H193" s="340"/>
      <c r="I193" s="340"/>
      <c r="J193" s="338"/>
      <c r="K193" s="344"/>
      <c r="L193" s="345"/>
      <c r="M193" s="345"/>
      <c r="N193" s="346"/>
      <c r="O193" s="364" t="s">
        <v>378</v>
      </c>
      <c r="P193" s="365"/>
      <c r="Q193" s="366"/>
      <c r="R193" s="209"/>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372"/>
      <c r="AX193" s="373"/>
      <c r="AY193" s="357"/>
      <c r="AZ193" s="358"/>
      <c r="BA193" s="350"/>
      <c r="BB193" s="351"/>
      <c r="BC193" s="351"/>
      <c r="BD193" s="351"/>
      <c r="BE193" s="351"/>
      <c r="BF193" s="352"/>
    </row>
    <row r="194" spans="1:58" ht="17.25" customHeight="1" x14ac:dyDescent="0.15">
      <c r="A194" s="394">
        <v>87</v>
      </c>
      <c r="B194" s="374"/>
      <c r="C194" s="375"/>
      <c r="D194" s="335"/>
      <c r="E194" s="336"/>
      <c r="F194" s="335"/>
      <c r="G194" s="339"/>
      <c r="H194" s="339"/>
      <c r="I194" s="339"/>
      <c r="J194" s="336"/>
      <c r="K194" s="341"/>
      <c r="L194" s="342"/>
      <c r="M194" s="342"/>
      <c r="N194" s="343"/>
      <c r="O194" s="367" t="s">
        <v>377</v>
      </c>
      <c r="P194" s="368"/>
      <c r="Q194" s="369"/>
      <c r="R194" s="206"/>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370">
        <f t="shared" ref="AW194" si="86">SUM(R194:AS194)</f>
        <v>0</v>
      </c>
      <c r="AX194" s="371"/>
      <c r="AY194" s="357" t="str">
        <f>IF($BF$3="計画",AW194/4,IF($BF$3="実績",AW194/($BD$7/7),""))</f>
        <v/>
      </c>
      <c r="AZ194" s="358"/>
      <c r="BA194" s="347"/>
      <c r="BB194" s="348"/>
      <c r="BC194" s="348"/>
      <c r="BD194" s="348"/>
      <c r="BE194" s="348"/>
      <c r="BF194" s="349"/>
    </row>
    <row r="195" spans="1:58" ht="17.25" customHeight="1" x14ac:dyDescent="0.15">
      <c r="A195" s="395"/>
      <c r="B195" s="376"/>
      <c r="C195" s="377"/>
      <c r="D195" s="337"/>
      <c r="E195" s="338"/>
      <c r="F195" s="337"/>
      <c r="G195" s="340"/>
      <c r="H195" s="340"/>
      <c r="I195" s="340"/>
      <c r="J195" s="338"/>
      <c r="K195" s="344"/>
      <c r="L195" s="345"/>
      <c r="M195" s="345"/>
      <c r="N195" s="346"/>
      <c r="O195" s="364" t="s">
        <v>378</v>
      </c>
      <c r="P195" s="365"/>
      <c r="Q195" s="366"/>
      <c r="R195" s="209"/>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372"/>
      <c r="AX195" s="373"/>
      <c r="AY195" s="357"/>
      <c r="AZ195" s="358"/>
      <c r="BA195" s="350"/>
      <c r="BB195" s="351"/>
      <c r="BC195" s="351"/>
      <c r="BD195" s="351"/>
      <c r="BE195" s="351"/>
      <c r="BF195" s="352"/>
    </row>
    <row r="196" spans="1:58" ht="17.25" customHeight="1" x14ac:dyDescent="0.15">
      <c r="A196" s="394">
        <v>88</v>
      </c>
      <c r="B196" s="374"/>
      <c r="C196" s="375"/>
      <c r="D196" s="335"/>
      <c r="E196" s="336"/>
      <c r="F196" s="335"/>
      <c r="G196" s="339"/>
      <c r="H196" s="339"/>
      <c r="I196" s="339"/>
      <c r="J196" s="336"/>
      <c r="K196" s="341"/>
      <c r="L196" s="342"/>
      <c r="M196" s="342"/>
      <c r="N196" s="343"/>
      <c r="O196" s="367" t="s">
        <v>377</v>
      </c>
      <c r="P196" s="368"/>
      <c r="Q196" s="369"/>
      <c r="R196" s="206"/>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370">
        <f t="shared" ref="AW196" si="87">SUM(R196:AS196)</f>
        <v>0</v>
      </c>
      <c r="AX196" s="371"/>
      <c r="AY196" s="357" t="str">
        <f>IF($BF$3="計画",AW196/4,IF($BF$3="実績",AW196/($BD$7/7),""))</f>
        <v/>
      </c>
      <c r="AZ196" s="358"/>
      <c r="BA196" s="347"/>
      <c r="BB196" s="348"/>
      <c r="BC196" s="348"/>
      <c r="BD196" s="348"/>
      <c r="BE196" s="348"/>
      <c r="BF196" s="349"/>
    </row>
    <row r="197" spans="1:58" ht="17.25" customHeight="1" x14ac:dyDescent="0.15">
      <c r="A197" s="395"/>
      <c r="B197" s="376"/>
      <c r="C197" s="377"/>
      <c r="D197" s="337"/>
      <c r="E197" s="338"/>
      <c r="F197" s="337"/>
      <c r="G197" s="340"/>
      <c r="H197" s="340"/>
      <c r="I197" s="340"/>
      <c r="J197" s="338"/>
      <c r="K197" s="344"/>
      <c r="L197" s="345"/>
      <c r="M197" s="345"/>
      <c r="N197" s="346"/>
      <c r="O197" s="364" t="s">
        <v>378</v>
      </c>
      <c r="P197" s="365"/>
      <c r="Q197" s="366"/>
      <c r="R197" s="209"/>
      <c r="S197" s="208"/>
      <c r="T197" s="208"/>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372"/>
      <c r="AX197" s="373"/>
      <c r="AY197" s="357"/>
      <c r="AZ197" s="358"/>
      <c r="BA197" s="350"/>
      <c r="BB197" s="351"/>
      <c r="BC197" s="351"/>
      <c r="BD197" s="351"/>
      <c r="BE197" s="351"/>
      <c r="BF197" s="352"/>
    </row>
    <row r="198" spans="1:58" ht="17.25" customHeight="1" x14ac:dyDescent="0.15">
      <c r="A198" s="394">
        <v>89</v>
      </c>
      <c r="B198" s="374"/>
      <c r="C198" s="375"/>
      <c r="D198" s="335"/>
      <c r="E198" s="336"/>
      <c r="F198" s="335"/>
      <c r="G198" s="339"/>
      <c r="H198" s="339"/>
      <c r="I198" s="339"/>
      <c r="J198" s="336"/>
      <c r="K198" s="341"/>
      <c r="L198" s="342"/>
      <c r="M198" s="342"/>
      <c r="N198" s="343"/>
      <c r="O198" s="367" t="s">
        <v>377</v>
      </c>
      <c r="P198" s="368"/>
      <c r="Q198" s="369"/>
      <c r="R198" s="206"/>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370">
        <f t="shared" ref="AW198" si="88">SUM(R198:AS198)</f>
        <v>0</v>
      </c>
      <c r="AX198" s="371"/>
      <c r="AY198" s="357" t="str">
        <f>IF($BF$3="計画",AW198/4,IF($BF$3="実績",AW198/($BD$7/7),""))</f>
        <v/>
      </c>
      <c r="AZ198" s="358"/>
      <c r="BA198" s="347"/>
      <c r="BB198" s="348"/>
      <c r="BC198" s="348"/>
      <c r="BD198" s="348"/>
      <c r="BE198" s="348"/>
      <c r="BF198" s="349"/>
    </row>
    <row r="199" spans="1:58" ht="17.25" customHeight="1" x14ac:dyDescent="0.15">
      <c r="A199" s="395"/>
      <c r="B199" s="376"/>
      <c r="C199" s="377"/>
      <c r="D199" s="337"/>
      <c r="E199" s="338"/>
      <c r="F199" s="337"/>
      <c r="G199" s="340"/>
      <c r="H199" s="340"/>
      <c r="I199" s="340"/>
      <c r="J199" s="338"/>
      <c r="K199" s="344"/>
      <c r="L199" s="345"/>
      <c r="M199" s="345"/>
      <c r="N199" s="346"/>
      <c r="O199" s="364" t="s">
        <v>378</v>
      </c>
      <c r="P199" s="365"/>
      <c r="Q199" s="366"/>
      <c r="R199" s="209"/>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372"/>
      <c r="AX199" s="373"/>
      <c r="AY199" s="357"/>
      <c r="AZ199" s="358"/>
      <c r="BA199" s="350"/>
      <c r="BB199" s="351"/>
      <c r="BC199" s="351"/>
      <c r="BD199" s="351"/>
      <c r="BE199" s="351"/>
      <c r="BF199" s="352"/>
    </row>
    <row r="200" spans="1:58" ht="17.25" customHeight="1" x14ac:dyDescent="0.15">
      <c r="A200" s="394">
        <v>90</v>
      </c>
      <c r="B200" s="374"/>
      <c r="C200" s="375"/>
      <c r="D200" s="335"/>
      <c r="E200" s="336"/>
      <c r="F200" s="335"/>
      <c r="G200" s="339"/>
      <c r="H200" s="339"/>
      <c r="I200" s="339"/>
      <c r="J200" s="336"/>
      <c r="K200" s="341"/>
      <c r="L200" s="342"/>
      <c r="M200" s="342"/>
      <c r="N200" s="343"/>
      <c r="O200" s="367" t="s">
        <v>377</v>
      </c>
      <c r="P200" s="368"/>
      <c r="Q200" s="369"/>
      <c r="R200" s="206"/>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370">
        <f t="shared" ref="AW200" si="89">SUM(R200:AS200)</f>
        <v>0</v>
      </c>
      <c r="AX200" s="371"/>
      <c r="AY200" s="357" t="str">
        <f>IF($BF$3="計画",AW200/4,IF($BF$3="実績",AW200/($BD$7/7),""))</f>
        <v/>
      </c>
      <c r="AZ200" s="358"/>
      <c r="BA200" s="347"/>
      <c r="BB200" s="348"/>
      <c r="BC200" s="348"/>
      <c r="BD200" s="348"/>
      <c r="BE200" s="348"/>
      <c r="BF200" s="349"/>
    </row>
    <row r="201" spans="1:58" ht="17.25" customHeight="1" x14ac:dyDescent="0.15">
      <c r="A201" s="395"/>
      <c r="B201" s="376"/>
      <c r="C201" s="377"/>
      <c r="D201" s="337"/>
      <c r="E201" s="338"/>
      <c r="F201" s="337"/>
      <c r="G201" s="340"/>
      <c r="H201" s="340"/>
      <c r="I201" s="340"/>
      <c r="J201" s="338"/>
      <c r="K201" s="344"/>
      <c r="L201" s="345"/>
      <c r="M201" s="345"/>
      <c r="N201" s="346"/>
      <c r="O201" s="364" t="s">
        <v>378</v>
      </c>
      <c r="P201" s="365"/>
      <c r="Q201" s="366"/>
      <c r="R201" s="209"/>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372"/>
      <c r="AX201" s="373"/>
      <c r="AY201" s="357"/>
      <c r="AZ201" s="358"/>
      <c r="BA201" s="350"/>
      <c r="BB201" s="351"/>
      <c r="BC201" s="351"/>
      <c r="BD201" s="351"/>
      <c r="BE201" s="351"/>
      <c r="BF201" s="352"/>
    </row>
    <row r="202" spans="1:58" ht="17.25" customHeight="1" x14ac:dyDescent="0.15">
      <c r="A202" s="394">
        <v>91</v>
      </c>
      <c r="B202" s="374"/>
      <c r="C202" s="375"/>
      <c r="D202" s="335"/>
      <c r="E202" s="336"/>
      <c r="F202" s="335"/>
      <c r="G202" s="339"/>
      <c r="H202" s="339"/>
      <c r="I202" s="339"/>
      <c r="J202" s="336"/>
      <c r="K202" s="341"/>
      <c r="L202" s="342"/>
      <c r="M202" s="342"/>
      <c r="N202" s="343"/>
      <c r="O202" s="367" t="s">
        <v>377</v>
      </c>
      <c r="P202" s="368"/>
      <c r="Q202" s="369"/>
      <c r="R202" s="206"/>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370">
        <f t="shared" ref="AW202" si="90">SUM(R202:AS202)</f>
        <v>0</v>
      </c>
      <c r="AX202" s="371"/>
      <c r="AY202" s="357" t="str">
        <f>IF($BF$3="計画",AW202/4,IF($BF$3="実績",AW202/($BD$7/7),""))</f>
        <v/>
      </c>
      <c r="AZ202" s="358"/>
      <c r="BA202" s="347"/>
      <c r="BB202" s="348"/>
      <c r="BC202" s="348"/>
      <c r="BD202" s="348"/>
      <c r="BE202" s="348"/>
      <c r="BF202" s="349"/>
    </row>
    <row r="203" spans="1:58" ht="17.25" customHeight="1" x14ac:dyDescent="0.15">
      <c r="A203" s="395"/>
      <c r="B203" s="376"/>
      <c r="C203" s="377"/>
      <c r="D203" s="337"/>
      <c r="E203" s="338"/>
      <c r="F203" s="337"/>
      <c r="G203" s="340"/>
      <c r="H203" s="340"/>
      <c r="I203" s="340"/>
      <c r="J203" s="338"/>
      <c r="K203" s="344"/>
      <c r="L203" s="345"/>
      <c r="M203" s="345"/>
      <c r="N203" s="346"/>
      <c r="O203" s="364" t="s">
        <v>378</v>
      </c>
      <c r="P203" s="365"/>
      <c r="Q203" s="366"/>
      <c r="R203" s="209"/>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372"/>
      <c r="AX203" s="373"/>
      <c r="AY203" s="357"/>
      <c r="AZ203" s="358"/>
      <c r="BA203" s="350"/>
      <c r="BB203" s="351"/>
      <c r="BC203" s="351"/>
      <c r="BD203" s="351"/>
      <c r="BE203" s="351"/>
      <c r="BF203" s="352"/>
    </row>
    <row r="204" spans="1:58" ht="17.25" customHeight="1" x14ac:dyDescent="0.15">
      <c r="A204" s="394">
        <v>92</v>
      </c>
      <c r="B204" s="374"/>
      <c r="C204" s="375"/>
      <c r="D204" s="335"/>
      <c r="E204" s="336"/>
      <c r="F204" s="335"/>
      <c r="G204" s="339"/>
      <c r="H204" s="339"/>
      <c r="I204" s="339"/>
      <c r="J204" s="336"/>
      <c r="K204" s="341"/>
      <c r="L204" s="342"/>
      <c r="M204" s="342"/>
      <c r="N204" s="343"/>
      <c r="O204" s="367" t="s">
        <v>377</v>
      </c>
      <c r="P204" s="368"/>
      <c r="Q204" s="369"/>
      <c r="R204" s="206"/>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370">
        <f t="shared" ref="AW204" si="91">SUM(R204:AS204)</f>
        <v>0</v>
      </c>
      <c r="AX204" s="371"/>
      <c r="AY204" s="357" t="str">
        <f>IF($BF$3="計画",AW204/4,IF($BF$3="実績",AW204/($BD$7/7),""))</f>
        <v/>
      </c>
      <c r="AZ204" s="358"/>
      <c r="BA204" s="347"/>
      <c r="BB204" s="348"/>
      <c r="BC204" s="348"/>
      <c r="BD204" s="348"/>
      <c r="BE204" s="348"/>
      <c r="BF204" s="349"/>
    </row>
    <row r="205" spans="1:58" ht="17.25" customHeight="1" x14ac:dyDescent="0.15">
      <c r="A205" s="395"/>
      <c r="B205" s="376"/>
      <c r="C205" s="377"/>
      <c r="D205" s="337"/>
      <c r="E205" s="338"/>
      <c r="F205" s="337"/>
      <c r="G205" s="340"/>
      <c r="H205" s="340"/>
      <c r="I205" s="340"/>
      <c r="J205" s="338"/>
      <c r="K205" s="344"/>
      <c r="L205" s="345"/>
      <c r="M205" s="345"/>
      <c r="N205" s="346"/>
      <c r="O205" s="364" t="s">
        <v>378</v>
      </c>
      <c r="P205" s="365"/>
      <c r="Q205" s="366"/>
      <c r="R205" s="209"/>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372"/>
      <c r="AX205" s="373"/>
      <c r="AY205" s="357"/>
      <c r="AZ205" s="358"/>
      <c r="BA205" s="350"/>
      <c r="BB205" s="351"/>
      <c r="BC205" s="351"/>
      <c r="BD205" s="351"/>
      <c r="BE205" s="351"/>
      <c r="BF205" s="352"/>
    </row>
    <row r="206" spans="1:58" ht="17.25" customHeight="1" x14ac:dyDescent="0.15">
      <c r="A206" s="394">
        <v>93</v>
      </c>
      <c r="B206" s="374"/>
      <c r="C206" s="375"/>
      <c r="D206" s="335"/>
      <c r="E206" s="336"/>
      <c r="F206" s="335"/>
      <c r="G206" s="339"/>
      <c r="H206" s="339"/>
      <c r="I206" s="339"/>
      <c r="J206" s="336"/>
      <c r="K206" s="341"/>
      <c r="L206" s="342"/>
      <c r="M206" s="342"/>
      <c r="N206" s="343"/>
      <c r="O206" s="367" t="s">
        <v>377</v>
      </c>
      <c r="P206" s="368"/>
      <c r="Q206" s="369"/>
      <c r="R206" s="206"/>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370">
        <f t="shared" ref="AW206" si="92">SUM(R206:AS206)</f>
        <v>0</v>
      </c>
      <c r="AX206" s="371"/>
      <c r="AY206" s="357" t="str">
        <f>IF($BF$3="計画",AW206/4,IF($BF$3="実績",AW206/($BD$7/7),""))</f>
        <v/>
      </c>
      <c r="AZ206" s="358"/>
      <c r="BA206" s="347"/>
      <c r="BB206" s="348"/>
      <c r="BC206" s="348"/>
      <c r="BD206" s="348"/>
      <c r="BE206" s="348"/>
      <c r="BF206" s="349"/>
    </row>
    <row r="207" spans="1:58" ht="17.25" customHeight="1" x14ac:dyDescent="0.15">
      <c r="A207" s="395"/>
      <c r="B207" s="376"/>
      <c r="C207" s="377"/>
      <c r="D207" s="337"/>
      <c r="E207" s="338"/>
      <c r="F207" s="337"/>
      <c r="G207" s="340"/>
      <c r="H207" s="340"/>
      <c r="I207" s="340"/>
      <c r="J207" s="338"/>
      <c r="K207" s="344"/>
      <c r="L207" s="345"/>
      <c r="M207" s="345"/>
      <c r="N207" s="346"/>
      <c r="O207" s="364" t="s">
        <v>378</v>
      </c>
      <c r="P207" s="365"/>
      <c r="Q207" s="366"/>
      <c r="R207" s="209"/>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372"/>
      <c r="AX207" s="373"/>
      <c r="AY207" s="357"/>
      <c r="AZ207" s="358"/>
      <c r="BA207" s="350"/>
      <c r="BB207" s="351"/>
      <c r="BC207" s="351"/>
      <c r="BD207" s="351"/>
      <c r="BE207" s="351"/>
      <c r="BF207" s="352"/>
    </row>
    <row r="208" spans="1:58" ht="17.25" customHeight="1" x14ac:dyDescent="0.15">
      <c r="A208" s="394">
        <v>94</v>
      </c>
      <c r="B208" s="374"/>
      <c r="C208" s="375"/>
      <c r="D208" s="335"/>
      <c r="E208" s="336"/>
      <c r="F208" s="335"/>
      <c r="G208" s="339"/>
      <c r="H208" s="339"/>
      <c r="I208" s="339"/>
      <c r="J208" s="336"/>
      <c r="K208" s="341"/>
      <c r="L208" s="342"/>
      <c r="M208" s="342"/>
      <c r="N208" s="343"/>
      <c r="O208" s="367" t="s">
        <v>377</v>
      </c>
      <c r="P208" s="368"/>
      <c r="Q208" s="369"/>
      <c r="R208" s="206"/>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370">
        <f t="shared" ref="AW208" si="93">SUM(R208:AS208)</f>
        <v>0</v>
      </c>
      <c r="AX208" s="371"/>
      <c r="AY208" s="357" t="str">
        <f>IF($BF$3="計画",AW208/4,IF($BF$3="実績",AW208/($BD$7/7),""))</f>
        <v/>
      </c>
      <c r="AZ208" s="358"/>
      <c r="BA208" s="347"/>
      <c r="BB208" s="348"/>
      <c r="BC208" s="348"/>
      <c r="BD208" s="348"/>
      <c r="BE208" s="348"/>
      <c r="BF208" s="349"/>
    </row>
    <row r="209" spans="1:58" ht="17.25" customHeight="1" x14ac:dyDescent="0.15">
      <c r="A209" s="395"/>
      <c r="B209" s="376"/>
      <c r="C209" s="377"/>
      <c r="D209" s="337"/>
      <c r="E209" s="338"/>
      <c r="F209" s="337"/>
      <c r="G209" s="340"/>
      <c r="H209" s="340"/>
      <c r="I209" s="340"/>
      <c r="J209" s="338"/>
      <c r="K209" s="344"/>
      <c r="L209" s="345"/>
      <c r="M209" s="345"/>
      <c r="N209" s="346"/>
      <c r="O209" s="364" t="s">
        <v>378</v>
      </c>
      <c r="P209" s="365"/>
      <c r="Q209" s="366"/>
      <c r="R209" s="209"/>
      <c r="S209" s="208"/>
      <c r="T209" s="208"/>
      <c r="U209" s="208"/>
      <c r="V209" s="208"/>
      <c r="W209" s="208"/>
      <c r="X209" s="208"/>
      <c r="Y209" s="208"/>
      <c r="Z209" s="208"/>
      <c r="AA209" s="208"/>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372"/>
      <c r="AX209" s="373"/>
      <c r="AY209" s="357"/>
      <c r="AZ209" s="358"/>
      <c r="BA209" s="350"/>
      <c r="BB209" s="351"/>
      <c r="BC209" s="351"/>
      <c r="BD209" s="351"/>
      <c r="BE209" s="351"/>
      <c r="BF209" s="352"/>
    </row>
    <row r="210" spans="1:58" ht="17.25" customHeight="1" x14ac:dyDescent="0.15">
      <c r="A210" s="394">
        <v>95</v>
      </c>
      <c r="B210" s="374"/>
      <c r="C210" s="375"/>
      <c r="D210" s="335"/>
      <c r="E210" s="336"/>
      <c r="F210" s="335"/>
      <c r="G210" s="339"/>
      <c r="H210" s="339"/>
      <c r="I210" s="339"/>
      <c r="J210" s="336"/>
      <c r="K210" s="341"/>
      <c r="L210" s="342"/>
      <c r="M210" s="342"/>
      <c r="N210" s="343"/>
      <c r="O210" s="367" t="s">
        <v>377</v>
      </c>
      <c r="P210" s="368"/>
      <c r="Q210" s="369"/>
      <c r="R210" s="206"/>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370">
        <f t="shared" ref="AW210" si="94">SUM(R210:AS210)</f>
        <v>0</v>
      </c>
      <c r="AX210" s="371"/>
      <c r="AY210" s="357" t="str">
        <f>IF($BF$3="計画",AW210/4,IF($BF$3="実績",AW210/($BD$7/7),""))</f>
        <v/>
      </c>
      <c r="AZ210" s="358"/>
      <c r="BA210" s="347"/>
      <c r="BB210" s="348"/>
      <c r="BC210" s="348"/>
      <c r="BD210" s="348"/>
      <c r="BE210" s="348"/>
      <c r="BF210" s="349"/>
    </row>
    <row r="211" spans="1:58" ht="17.25" customHeight="1" x14ac:dyDescent="0.15">
      <c r="A211" s="395"/>
      <c r="B211" s="376"/>
      <c r="C211" s="377"/>
      <c r="D211" s="337"/>
      <c r="E211" s="338"/>
      <c r="F211" s="337"/>
      <c r="G211" s="340"/>
      <c r="H211" s="340"/>
      <c r="I211" s="340"/>
      <c r="J211" s="338"/>
      <c r="K211" s="344"/>
      <c r="L211" s="345"/>
      <c r="M211" s="345"/>
      <c r="N211" s="346"/>
      <c r="O211" s="364" t="s">
        <v>378</v>
      </c>
      <c r="P211" s="365"/>
      <c r="Q211" s="366"/>
      <c r="R211" s="209"/>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372"/>
      <c r="AX211" s="373"/>
      <c r="AY211" s="357"/>
      <c r="AZ211" s="358"/>
      <c r="BA211" s="350"/>
      <c r="BB211" s="351"/>
      <c r="BC211" s="351"/>
      <c r="BD211" s="351"/>
      <c r="BE211" s="351"/>
      <c r="BF211" s="352"/>
    </row>
    <row r="212" spans="1:58" ht="17.25" customHeight="1" x14ac:dyDescent="0.15">
      <c r="A212" s="394">
        <v>96</v>
      </c>
      <c r="B212" s="374"/>
      <c r="C212" s="375"/>
      <c r="D212" s="335"/>
      <c r="E212" s="336"/>
      <c r="F212" s="335"/>
      <c r="G212" s="339"/>
      <c r="H212" s="339"/>
      <c r="I212" s="339"/>
      <c r="J212" s="336"/>
      <c r="K212" s="341"/>
      <c r="L212" s="342"/>
      <c r="M212" s="342"/>
      <c r="N212" s="343"/>
      <c r="O212" s="367" t="s">
        <v>377</v>
      </c>
      <c r="P212" s="368"/>
      <c r="Q212" s="369"/>
      <c r="R212" s="206"/>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370">
        <f t="shared" ref="AW212" si="95">SUM(R212:AS212)</f>
        <v>0</v>
      </c>
      <c r="AX212" s="371"/>
      <c r="AY212" s="357" t="str">
        <f>IF($BF$3="計画",AW212/4,IF($BF$3="実績",AW212/($BD$7/7),""))</f>
        <v/>
      </c>
      <c r="AZ212" s="358"/>
      <c r="BA212" s="347"/>
      <c r="BB212" s="348"/>
      <c r="BC212" s="348"/>
      <c r="BD212" s="348"/>
      <c r="BE212" s="348"/>
      <c r="BF212" s="349"/>
    </row>
    <row r="213" spans="1:58" ht="17.25" customHeight="1" x14ac:dyDescent="0.15">
      <c r="A213" s="395"/>
      <c r="B213" s="376"/>
      <c r="C213" s="377"/>
      <c r="D213" s="337"/>
      <c r="E213" s="338"/>
      <c r="F213" s="337"/>
      <c r="G213" s="340"/>
      <c r="H213" s="340"/>
      <c r="I213" s="340"/>
      <c r="J213" s="338"/>
      <c r="K213" s="344"/>
      <c r="L213" s="345"/>
      <c r="M213" s="345"/>
      <c r="N213" s="346"/>
      <c r="O213" s="364" t="s">
        <v>378</v>
      </c>
      <c r="P213" s="365"/>
      <c r="Q213" s="366"/>
      <c r="R213" s="209"/>
      <c r="S213" s="208"/>
      <c r="T213" s="208"/>
      <c r="U213" s="208"/>
      <c r="V213" s="208"/>
      <c r="W213" s="208"/>
      <c r="X213" s="208"/>
      <c r="Y213" s="208"/>
      <c r="Z213" s="208"/>
      <c r="AA213" s="208"/>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372"/>
      <c r="AX213" s="373"/>
      <c r="AY213" s="357"/>
      <c r="AZ213" s="358"/>
      <c r="BA213" s="350"/>
      <c r="BB213" s="351"/>
      <c r="BC213" s="351"/>
      <c r="BD213" s="351"/>
      <c r="BE213" s="351"/>
      <c r="BF213" s="352"/>
    </row>
    <row r="214" spans="1:58" ht="17.25" customHeight="1" x14ac:dyDescent="0.15">
      <c r="A214" s="394">
        <v>97</v>
      </c>
      <c r="B214" s="374"/>
      <c r="C214" s="375"/>
      <c r="D214" s="335"/>
      <c r="E214" s="336"/>
      <c r="F214" s="335"/>
      <c r="G214" s="339"/>
      <c r="H214" s="339"/>
      <c r="I214" s="339"/>
      <c r="J214" s="336"/>
      <c r="K214" s="341"/>
      <c r="L214" s="342"/>
      <c r="M214" s="342"/>
      <c r="N214" s="343"/>
      <c r="O214" s="367" t="s">
        <v>377</v>
      </c>
      <c r="P214" s="368"/>
      <c r="Q214" s="369"/>
      <c r="R214" s="206"/>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370">
        <f t="shared" ref="AW214" si="96">SUM(R214:AS214)</f>
        <v>0</v>
      </c>
      <c r="AX214" s="371"/>
      <c r="AY214" s="357" t="str">
        <f>IF($BF$3="計画",AW214/4,IF($BF$3="実績",AW214/($BD$7/7),""))</f>
        <v/>
      </c>
      <c r="AZ214" s="358"/>
      <c r="BA214" s="347"/>
      <c r="BB214" s="348"/>
      <c r="BC214" s="348"/>
      <c r="BD214" s="348"/>
      <c r="BE214" s="348"/>
      <c r="BF214" s="349"/>
    </row>
    <row r="215" spans="1:58" ht="17.25" customHeight="1" x14ac:dyDescent="0.15">
      <c r="A215" s="395"/>
      <c r="B215" s="376"/>
      <c r="C215" s="377"/>
      <c r="D215" s="337"/>
      <c r="E215" s="338"/>
      <c r="F215" s="337"/>
      <c r="G215" s="340"/>
      <c r="H215" s="340"/>
      <c r="I215" s="340"/>
      <c r="J215" s="338"/>
      <c r="K215" s="344"/>
      <c r="L215" s="345"/>
      <c r="M215" s="345"/>
      <c r="N215" s="346"/>
      <c r="O215" s="364" t="s">
        <v>378</v>
      </c>
      <c r="P215" s="365"/>
      <c r="Q215" s="366"/>
      <c r="R215" s="209"/>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372"/>
      <c r="AX215" s="373"/>
      <c r="AY215" s="357"/>
      <c r="AZ215" s="358"/>
      <c r="BA215" s="350"/>
      <c r="BB215" s="351"/>
      <c r="BC215" s="351"/>
      <c r="BD215" s="351"/>
      <c r="BE215" s="351"/>
      <c r="BF215" s="352"/>
    </row>
    <row r="216" spans="1:58" ht="17.25" customHeight="1" x14ac:dyDescent="0.15">
      <c r="A216" s="394">
        <v>98</v>
      </c>
      <c r="B216" s="374"/>
      <c r="C216" s="375"/>
      <c r="D216" s="335"/>
      <c r="E216" s="336"/>
      <c r="F216" s="335"/>
      <c r="G216" s="339"/>
      <c r="H216" s="339"/>
      <c r="I216" s="339"/>
      <c r="J216" s="336"/>
      <c r="K216" s="341"/>
      <c r="L216" s="342"/>
      <c r="M216" s="342"/>
      <c r="N216" s="343"/>
      <c r="O216" s="367" t="s">
        <v>377</v>
      </c>
      <c r="P216" s="368"/>
      <c r="Q216" s="369"/>
      <c r="R216" s="206"/>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370">
        <f t="shared" ref="AW216" si="97">SUM(R216:AS216)</f>
        <v>0</v>
      </c>
      <c r="AX216" s="371"/>
      <c r="AY216" s="357" t="str">
        <f>IF($BF$3="計画",AW216/4,IF($BF$3="実績",AW216/($BD$7/7),""))</f>
        <v/>
      </c>
      <c r="AZ216" s="358"/>
      <c r="BA216" s="347"/>
      <c r="BB216" s="348"/>
      <c r="BC216" s="348"/>
      <c r="BD216" s="348"/>
      <c r="BE216" s="348"/>
      <c r="BF216" s="349"/>
    </row>
    <row r="217" spans="1:58" ht="17.25" customHeight="1" x14ac:dyDescent="0.15">
      <c r="A217" s="395"/>
      <c r="B217" s="376"/>
      <c r="C217" s="377"/>
      <c r="D217" s="337"/>
      <c r="E217" s="338"/>
      <c r="F217" s="337"/>
      <c r="G217" s="340"/>
      <c r="H217" s="340"/>
      <c r="I217" s="340"/>
      <c r="J217" s="338"/>
      <c r="K217" s="344"/>
      <c r="L217" s="345"/>
      <c r="M217" s="345"/>
      <c r="N217" s="346"/>
      <c r="O217" s="364" t="s">
        <v>378</v>
      </c>
      <c r="P217" s="365"/>
      <c r="Q217" s="366"/>
      <c r="R217" s="209"/>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372"/>
      <c r="AX217" s="373"/>
      <c r="AY217" s="357"/>
      <c r="AZ217" s="358"/>
      <c r="BA217" s="350"/>
      <c r="BB217" s="351"/>
      <c r="BC217" s="351"/>
      <c r="BD217" s="351"/>
      <c r="BE217" s="351"/>
      <c r="BF217" s="352"/>
    </row>
    <row r="218" spans="1:58" ht="17.25" customHeight="1" x14ac:dyDescent="0.15">
      <c r="A218" s="394">
        <v>99</v>
      </c>
      <c r="B218" s="374"/>
      <c r="C218" s="375"/>
      <c r="D218" s="335"/>
      <c r="E218" s="336"/>
      <c r="F218" s="335"/>
      <c r="G218" s="339"/>
      <c r="H218" s="339"/>
      <c r="I218" s="339"/>
      <c r="J218" s="336"/>
      <c r="K218" s="341"/>
      <c r="L218" s="342"/>
      <c r="M218" s="342"/>
      <c r="N218" s="343"/>
      <c r="O218" s="367" t="s">
        <v>377</v>
      </c>
      <c r="P218" s="368"/>
      <c r="Q218" s="369"/>
      <c r="R218" s="206"/>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370">
        <f t="shared" ref="AW218" si="98">SUM(R218:AS218)</f>
        <v>0</v>
      </c>
      <c r="AX218" s="371"/>
      <c r="AY218" s="357" t="str">
        <f>IF($BF$3="計画",AW218/4,IF($BF$3="実績",AW218/($BD$7/7),""))</f>
        <v/>
      </c>
      <c r="AZ218" s="358"/>
      <c r="BA218" s="347"/>
      <c r="BB218" s="348"/>
      <c r="BC218" s="348"/>
      <c r="BD218" s="348"/>
      <c r="BE218" s="348"/>
      <c r="BF218" s="349"/>
    </row>
    <row r="219" spans="1:58" ht="17.25" customHeight="1" x14ac:dyDescent="0.15">
      <c r="A219" s="395"/>
      <c r="B219" s="376"/>
      <c r="C219" s="377"/>
      <c r="D219" s="337"/>
      <c r="E219" s="338"/>
      <c r="F219" s="337"/>
      <c r="G219" s="340"/>
      <c r="H219" s="340"/>
      <c r="I219" s="340"/>
      <c r="J219" s="338"/>
      <c r="K219" s="344"/>
      <c r="L219" s="345"/>
      <c r="M219" s="345"/>
      <c r="N219" s="346"/>
      <c r="O219" s="364" t="s">
        <v>378</v>
      </c>
      <c r="P219" s="365"/>
      <c r="Q219" s="366"/>
      <c r="R219" s="209"/>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372"/>
      <c r="AX219" s="373"/>
      <c r="AY219" s="357"/>
      <c r="AZ219" s="358"/>
      <c r="BA219" s="350"/>
      <c r="BB219" s="351"/>
      <c r="BC219" s="351"/>
      <c r="BD219" s="351"/>
      <c r="BE219" s="351"/>
      <c r="BF219" s="352"/>
    </row>
    <row r="220" spans="1:58" ht="17.25" customHeight="1" x14ac:dyDescent="0.15">
      <c r="A220" s="394">
        <v>100</v>
      </c>
      <c r="B220" s="374"/>
      <c r="C220" s="375"/>
      <c r="D220" s="335"/>
      <c r="E220" s="336"/>
      <c r="F220" s="335"/>
      <c r="G220" s="339"/>
      <c r="H220" s="339"/>
      <c r="I220" s="339"/>
      <c r="J220" s="336"/>
      <c r="K220" s="341"/>
      <c r="L220" s="342"/>
      <c r="M220" s="342"/>
      <c r="N220" s="343"/>
      <c r="O220" s="367" t="s">
        <v>377</v>
      </c>
      <c r="P220" s="368"/>
      <c r="Q220" s="369"/>
      <c r="R220" s="206"/>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370">
        <f t="shared" ref="AW220" si="99">SUM(R220:AS220)</f>
        <v>0</v>
      </c>
      <c r="AX220" s="371"/>
      <c r="AY220" s="357" t="str">
        <f>IF($BF$3="計画",AW220/4,IF($BF$3="実績",AW220/($BD$7/7),""))</f>
        <v/>
      </c>
      <c r="AZ220" s="358"/>
      <c r="BA220" s="347"/>
      <c r="BB220" s="348"/>
      <c r="BC220" s="348"/>
      <c r="BD220" s="348"/>
      <c r="BE220" s="348"/>
      <c r="BF220" s="349"/>
    </row>
    <row r="221" spans="1:58" ht="17.25" customHeight="1" x14ac:dyDescent="0.15">
      <c r="A221" s="395"/>
      <c r="B221" s="376"/>
      <c r="C221" s="377"/>
      <c r="D221" s="337"/>
      <c r="E221" s="338"/>
      <c r="F221" s="337"/>
      <c r="G221" s="340"/>
      <c r="H221" s="340"/>
      <c r="I221" s="340"/>
      <c r="J221" s="338"/>
      <c r="K221" s="344"/>
      <c r="L221" s="345"/>
      <c r="M221" s="345"/>
      <c r="N221" s="346"/>
      <c r="O221" s="364" t="s">
        <v>378</v>
      </c>
      <c r="P221" s="365"/>
      <c r="Q221" s="366"/>
      <c r="R221" s="209"/>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372"/>
      <c r="AX221" s="373"/>
      <c r="AY221" s="357"/>
      <c r="AZ221" s="358"/>
      <c r="BA221" s="350"/>
      <c r="BB221" s="351"/>
      <c r="BC221" s="351"/>
      <c r="BD221" s="351"/>
      <c r="BE221" s="351"/>
      <c r="BF221" s="352"/>
    </row>
    <row r="222" spans="1:58" ht="17.25" customHeight="1" x14ac:dyDescent="0.15">
      <c r="A222" s="394">
        <v>101</v>
      </c>
      <c r="B222" s="374"/>
      <c r="C222" s="375"/>
      <c r="D222" s="335"/>
      <c r="E222" s="336"/>
      <c r="F222" s="335"/>
      <c r="G222" s="339"/>
      <c r="H222" s="339"/>
      <c r="I222" s="339"/>
      <c r="J222" s="336"/>
      <c r="K222" s="341"/>
      <c r="L222" s="342"/>
      <c r="M222" s="342"/>
      <c r="N222" s="343"/>
      <c r="O222" s="367" t="s">
        <v>377</v>
      </c>
      <c r="P222" s="368"/>
      <c r="Q222" s="369"/>
      <c r="R222" s="206"/>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370">
        <f t="shared" ref="AW222" si="100">SUM(R222:AS222)</f>
        <v>0</v>
      </c>
      <c r="AX222" s="371"/>
      <c r="AY222" s="357" t="str">
        <f>IF($BF$3="計画",AW222/4,IF($BF$3="実績",AW222/($BD$7/7),""))</f>
        <v/>
      </c>
      <c r="AZ222" s="358"/>
      <c r="BA222" s="347"/>
      <c r="BB222" s="348"/>
      <c r="BC222" s="348"/>
      <c r="BD222" s="348"/>
      <c r="BE222" s="348"/>
      <c r="BF222" s="349"/>
    </row>
    <row r="223" spans="1:58" ht="17.25" customHeight="1" x14ac:dyDescent="0.15">
      <c r="A223" s="395"/>
      <c r="B223" s="376"/>
      <c r="C223" s="377"/>
      <c r="D223" s="337"/>
      <c r="E223" s="338"/>
      <c r="F223" s="337"/>
      <c r="G223" s="340"/>
      <c r="H223" s="340"/>
      <c r="I223" s="340"/>
      <c r="J223" s="338"/>
      <c r="K223" s="344"/>
      <c r="L223" s="345"/>
      <c r="M223" s="345"/>
      <c r="N223" s="346"/>
      <c r="O223" s="364" t="s">
        <v>378</v>
      </c>
      <c r="P223" s="365"/>
      <c r="Q223" s="366"/>
      <c r="R223" s="209"/>
      <c r="S223" s="208"/>
      <c r="T223" s="208"/>
      <c r="U223" s="208"/>
      <c r="V223" s="208"/>
      <c r="W223" s="208"/>
      <c r="X223" s="208"/>
      <c r="Y223" s="208"/>
      <c r="Z223" s="208"/>
      <c r="AA223" s="208"/>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372"/>
      <c r="AX223" s="373"/>
      <c r="AY223" s="357"/>
      <c r="AZ223" s="358"/>
      <c r="BA223" s="350"/>
      <c r="BB223" s="351"/>
      <c r="BC223" s="351"/>
      <c r="BD223" s="351"/>
      <c r="BE223" s="351"/>
      <c r="BF223" s="352"/>
    </row>
    <row r="224" spans="1:58" ht="17.25" customHeight="1" x14ac:dyDescent="0.15">
      <c r="A224" s="394">
        <v>102</v>
      </c>
      <c r="B224" s="374"/>
      <c r="C224" s="375"/>
      <c r="D224" s="335"/>
      <c r="E224" s="336"/>
      <c r="F224" s="335"/>
      <c r="G224" s="339"/>
      <c r="H224" s="339"/>
      <c r="I224" s="339"/>
      <c r="J224" s="336"/>
      <c r="K224" s="341"/>
      <c r="L224" s="342"/>
      <c r="M224" s="342"/>
      <c r="N224" s="343"/>
      <c r="O224" s="367" t="s">
        <v>377</v>
      </c>
      <c r="P224" s="368"/>
      <c r="Q224" s="369"/>
      <c r="R224" s="206"/>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370">
        <f t="shared" ref="AW224" si="101">SUM(R224:AS224)</f>
        <v>0</v>
      </c>
      <c r="AX224" s="371"/>
      <c r="AY224" s="357" t="str">
        <f>IF($BF$3="計画",AW224/4,IF($BF$3="実績",AW224/($BD$7/7),""))</f>
        <v/>
      </c>
      <c r="AZ224" s="358"/>
      <c r="BA224" s="347"/>
      <c r="BB224" s="348"/>
      <c r="BC224" s="348"/>
      <c r="BD224" s="348"/>
      <c r="BE224" s="348"/>
      <c r="BF224" s="349"/>
    </row>
    <row r="225" spans="1:58" ht="17.25" customHeight="1" x14ac:dyDescent="0.15">
      <c r="A225" s="395"/>
      <c r="B225" s="376"/>
      <c r="C225" s="377"/>
      <c r="D225" s="337"/>
      <c r="E225" s="338"/>
      <c r="F225" s="337"/>
      <c r="G225" s="340"/>
      <c r="H225" s="340"/>
      <c r="I225" s="340"/>
      <c r="J225" s="338"/>
      <c r="K225" s="344"/>
      <c r="L225" s="345"/>
      <c r="M225" s="345"/>
      <c r="N225" s="346"/>
      <c r="O225" s="364" t="s">
        <v>378</v>
      </c>
      <c r="P225" s="365"/>
      <c r="Q225" s="366"/>
      <c r="R225" s="209"/>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372"/>
      <c r="AX225" s="373"/>
      <c r="AY225" s="357"/>
      <c r="AZ225" s="358"/>
      <c r="BA225" s="350"/>
      <c r="BB225" s="351"/>
      <c r="BC225" s="351"/>
      <c r="BD225" s="351"/>
      <c r="BE225" s="351"/>
      <c r="BF225" s="352"/>
    </row>
    <row r="226" spans="1:58" ht="17.25" customHeight="1" x14ac:dyDescent="0.15">
      <c r="A226" s="394">
        <v>103</v>
      </c>
      <c r="B226" s="374"/>
      <c r="C226" s="375"/>
      <c r="D226" s="335"/>
      <c r="E226" s="336"/>
      <c r="F226" s="335"/>
      <c r="G226" s="339"/>
      <c r="H226" s="339"/>
      <c r="I226" s="339"/>
      <c r="J226" s="336"/>
      <c r="K226" s="341"/>
      <c r="L226" s="342"/>
      <c r="M226" s="342"/>
      <c r="N226" s="343"/>
      <c r="O226" s="367" t="s">
        <v>377</v>
      </c>
      <c r="P226" s="368"/>
      <c r="Q226" s="369"/>
      <c r="R226" s="206"/>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370">
        <f t="shared" ref="AW226" si="102">SUM(R226:AS226)</f>
        <v>0</v>
      </c>
      <c r="AX226" s="371"/>
      <c r="AY226" s="357" t="str">
        <f>IF($BF$3="計画",AW226/4,IF($BF$3="実績",AW226/($BD$7/7),""))</f>
        <v/>
      </c>
      <c r="AZ226" s="358"/>
      <c r="BA226" s="347"/>
      <c r="BB226" s="348"/>
      <c r="BC226" s="348"/>
      <c r="BD226" s="348"/>
      <c r="BE226" s="348"/>
      <c r="BF226" s="349"/>
    </row>
    <row r="227" spans="1:58" ht="17.25" customHeight="1" x14ac:dyDescent="0.15">
      <c r="A227" s="395"/>
      <c r="B227" s="376"/>
      <c r="C227" s="377"/>
      <c r="D227" s="337"/>
      <c r="E227" s="338"/>
      <c r="F227" s="337"/>
      <c r="G227" s="340"/>
      <c r="H227" s="340"/>
      <c r="I227" s="340"/>
      <c r="J227" s="338"/>
      <c r="K227" s="344"/>
      <c r="L227" s="345"/>
      <c r="M227" s="345"/>
      <c r="N227" s="346"/>
      <c r="O227" s="364" t="s">
        <v>378</v>
      </c>
      <c r="P227" s="365"/>
      <c r="Q227" s="366"/>
      <c r="R227" s="209"/>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372"/>
      <c r="AX227" s="373"/>
      <c r="AY227" s="357"/>
      <c r="AZ227" s="358"/>
      <c r="BA227" s="350"/>
      <c r="BB227" s="351"/>
      <c r="BC227" s="351"/>
      <c r="BD227" s="351"/>
      <c r="BE227" s="351"/>
      <c r="BF227" s="352"/>
    </row>
    <row r="228" spans="1:58" ht="17.25" customHeight="1" x14ac:dyDescent="0.15">
      <c r="A228" s="394">
        <v>104</v>
      </c>
      <c r="B228" s="374"/>
      <c r="C228" s="375"/>
      <c r="D228" s="335"/>
      <c r="E228" s="336"/>
      <c r="F228" s="335"/>
      <c r="G228" s="339"/>
      <c r="H228" s="339"/>
      <c r="I228" s="339"/>
      <c r="J228" s="336"/>
      <c r="K228" s="341"/>
      <c r="L228" s="342"/>
      <c r="M228" s="342"/>
      <c r="N228" s="343"/>
      <c r="O228" s="367" t="s">
        <v>377</v>
      </c>
      <c r="P228" s="368"/>
      <c r="Q228" s="369"/>
      <c r="R228" s="206"/>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370">
        <f t="shared" ref="AW228" si="103">SUM(R228:AS228)</f>
        <v>0</v>
      </c>
      <c r="AX228" s="371"/>
      <c r="AY228" s="357" t="str">
        <f>IF($BF$3="計画",AW228/4,IF($BF$3="実績",AW228/($BD$7/7),""))</f>
        <v/>
      </c>
      <c r="AZ228" s="358"/>
      <c r="BA228" s="347"/>
      <c r="BB228" s="348"/>
      <c r="BC228" s="348"/>
      <c r="BD228" s="348"/>
      <c r="BE228" s="348"/>
      <c r="BF228" s="349"/>
    </row>
    <row r="229" spans="1:58" ht="17.25" customHeight="1" x14ac:dyDescent="0.15">
      <c r="A229" s="395"/>
      <c r="B229" s="376"/>
      <c r="C229" s="377"/>
      <c r="D229" s="337"/>
      <c r="E229" s="338"/>
      <c r="F229" s="337"/>
      <c r="G229" s="340"/>
      <c r="H229" s="340"/>
      <c r="I229" s="340"/>
      <c r="J229" s="338"/>
      <c r="K229" s="344"/>
      <c r="L229" s="345"/>
      <c r="M229" s="345"/>
      <c r="N229" s="346"/>
      <c r="O229" s="364" t="s">
        <v>378</v>
      </c>
      <c r="P229" s="365"/>
      <c r="Q229" s="366"/>
      <c r="R229" s="209"/>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372"/>
      <c r="AX229" s="373"/>
      <c r="AY229" s="357"/>
      <c r="AZ229" s="358"/>
      <c r="BA229" s="350"/>
      <c r="BB229" s="351"/>
      <c r="BC229" s="351"/>
      <c r="BD229" s="351"/>
      <c r="BE229" s="351"/>
      <c r="BF229" s="352"/>
    </row>
    <row r="230" spans="1:58" ht="17.25" customHeight="1" x14ac:dyDescent="0.15">
      <c r="A230" s="394">
        <v>105</v>
      </c>
      <c r="B230" s="374"/>
      <c r="C230" s="375"/>
      <c r="D230" s="335"/>
      <c r="E230" s="336"/>
      <c r="F230" s="335"/>
      <c r="G230" s="339"/>
      <c r="H230" s="339"/>
      <c r="I230" s="339"/>
      <c r="J230" s="336"/>
      <c r="K230" s="341"/>
      <c r="L230" s="342"/>
      <c r="M230" s="342"/>
      <c r="N230" s="343"/>
      <c r="O230" s="367" t="s">
        <v>377</v>
      </c>
      <c r="P230" s="368"/>
      <c r="Q230" s="369"/>
      <c r="R230" s="206"/>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370">
        <f t="shared" ref="AW230" si="104">SUM(R230:AS230)</f>
        <v>0</v>
      </c>
      <c r="AX230" s="371"/>
      <c r="AY230" s="357" t="str">
        <f>IF($BF$3="計画",AW230/4,IF($BF$3="実績",AW230/($BD$7/7),""))</f>
        <v/>
      </c>
      <c r="AZ230" s="358"/>
      <c r="BA230" s="347"/>
      <c r="BB230" s="348"/>
      <c r="BC230" s="348"/>
      <c r="BD230" s="348"/>
      <c r="BE230" s="348"/>
      <c r="BF230" s="349"/>
    </row>
    <row r="231" spans="1:58" ht="17.25" customHeight="1" x14ac:dyDescent="0.15">
      <c r="A231" s="395"/>
      <c r="B231" s="376"/>
      <c r="C231" s="377"/>
      <c r="D231" s="337"/>
      <c r="E231" s="338"/>
      <c r="F231" s="337"/>
      <c r="G231" s="340"/>
      <c r="H231" s="340"/>
      <c r="I231" s="340"/>
      <c r="J231" s="338"/>
      <c r="K231" s="344"/>
      <c r="L231" s="345"/>
      <c r="M231" s="345"/>
      <c r="N231" s="346"/>
      <c r="O231" s="364" t="s">
        <v>378</v>
      </c>
      <c r="P231" s="365"/>
      <c r="Q231" s="366"/>
      <c r="R231" s="209"/>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372"/>
      <c r="AX231" s="373"/>
      <c r="AY231" s="357"/>
      <c r="AZ231" s="358"/>
      <c r="BA231" s="350"/>
      <c r="BB231" s="351"/>
      <c r="BC231" s="351"/>
      <c r="BD231" s="351"/>
      <c r="BE231" s="351"/>
      <c r="BF231" s="352"/>
    </row>
    <row r="232" spans="1:58" ht="17.25" customHeight="1" x14ac:dyDescent="0.15">
      <c r="A232" s="394">
        <v>106</v>
      </c>
      <c r="B232" s="374"/>
      <c r="C232" s="375"/>
      <c r="D232" s="335"/>
      <c r="E232" s="336"/>
      <c r="F232" s="335"/>
      <c r="G232" s="339"/>
      <c r="H232" s="339"/>
      <c r="I232" s="339"/>
      <c r="J232" s="336"/>
      <c r="K232" s="341"/>
      <c r="L232" s="342"/>
      <c r="M232" s="342"/>
      <c r="N232" s="343"/>
      <c r="O232" s="367" t="s">
        <v>377</v>
      </c>
      <c r="P232" s="368"/>
      <c r="Q232" s="369"/>
      <c r="R232" s="206"/>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370">
        <f t="shared" ref="AW232" si="105">SUM(R232:AS232)</f>
        <v>0</v>
      </c>
      <c r="AX232" s="371"/>
      <c r="AY232" s="357" t="str">
        <f>IF($BF$3="計画",AW232/4,IF($BF$3="実績",AW232/($BD$7/7),""))</f>
        <v/>
      </c>
      <c r="AZ232" s="358"/>
      <c r="BA232" s="347"/>
      <c r="BB232" s="348"/>
      <c r="BC232" s="348"/>
      <c r="BD232" s="348"/>
      <c r="BE232" s="348"/>
      <c r="BF232" s="349"/>
    </row>
    <row r="233" spans="1:58" ht="17.25" customHeight="1" x14ac:dyDescent="0.15">
      <c r="A233" s="395"/>
      <c r="B233" s="376"/>
      <c r="C233" s="377"/>
      <c r="D233" s="337"/>
      <c r="E233" s="338"/>
      <c r="F233" s="337"/>
      <c r="G233" s="340"/>
      <c r="H233" s="340"/>
      <c r="I233" s="340"/>
      <c r="J233" s="338"/>
      <c r="K233" s="344"/>
      <c r="L233" s="345"/>
      <c r="M233" s="345"/>
      <c r="N233" s="346"/>
      <c r="O233" s="364" t="s">
        <v>378</v>
      </c>
      <c r="P233" s="365"/>
      <c r="Q233" s="366"/>
      <c r="R233" s="209"/>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372"/>
      <c r="AX233" s="373"/>
      <c r="AY233" s="357"/>
      <c r="AZ233" s="358"/>
      <c r="BA233" s="350"/>
      <c r="BB233" s="351"/>
      <c r="BC233" s="351"/>
      <c r="BD233" s="351"/>
      <c r="BE233" s="351"/>
      <c r="BF233" s="352"/>
    </row>
    <row r="234" spans="1:58" ht="17.25" customHeight="1" x14ac:dyDescent="0.15">
      <c r="A234" s="394">
        <v>107</v>
      </c>
      <c r="B234" s="374"/>
      <c r="C234" s="375"/>
      <c r="D234" s="335"/>
      <c r="E234" s="336"/>
      <c r="F234" s="335"/>
      <c r="G234" s="339"/>
      <c r="H234" s="339"/>
      <c r="I234" s="339"/>
      <c r="J234" s="336"/>
      <c r="K234" s="341"/>
      <c r="L234" s="342"/>
      <c r="M234" s="342"/>
      <c r="N234" s="343"/>
      <c r="O234" s="367" t="s">
        <v>377</v>
      </c>
      <c r="P234" s="368"/>
      <c r="Q234" s="369"/>
      <c r="R234" s="206"/>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370">
        <f t="shared" ref="AW234" si="106">SUM(R234:AS234)</f>
        <v>0</v>
      </c>
      <c r="AX234" s="371"/>
      <c r="AY234" s="357" t="str">
        <f>IF($BF$3="計画",AW234/4,IF($BF$3="実績",AW234/($BD$7/7),""))</f>
        <v/>
      </c>
      <c r="AZ234" s="358"/>
      <c r="BA234" s="347"/>
      <c r="BB234" s="348"/>
      <c r="BC234" s="348"/>
      <c r="BD234" s="348"/>
      <c r="BE234" s="348"/>
      <c r="BF234" s="349"/>
    </row>
    <row r="235" spans="1:58" ht="17.25" customHeight="1" x14ac:dyDescent="0.15">
      <c r="A235" s="395"/>
      <c r="B235" s="376"/>
      <c r="C235" s="377"/>
      <c r="D235" s="337"/>
      <c r="E235" s="338"/>
      <c r="F235" s="337"/>
      <c r="G235" s="340"/>
      <c r="H235" s="340"/>
      <c r="I235" s="340"/>
      <c r="J235" s="338"/>
      <c r="K235" s="344"/>
      <c r="L235" s="345"/>
      <c r="M235" s="345"/>
      <c r="N235" s="346"/>
      <c r="O235" s="364" t="s">
        <v>378</v>
      </c>
      <c r="P235" s="365"/>
      <c r="Q235" s="366"/>
      <c r="R235" s="209"/>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372"/>
      <c r="AX235" s="373"/>
      <c r="AY235" s="357"/>
      <c r="AZ235" s="358"/>
      <c r="BA235" s="350"/>
      <c r="BB235" s="351"/>
      <c r="BC235" s="351"/>
      <c r="BD235" s="351"/>
      <c r="BE235" s="351"/>
      <c r="BF235" s="352"/>
    </row>
    <row r="236" spans="1:58" ht="17.25" customHeight="1" x14ac:dyDescent="0.15">
      <c r="A236" s="394">
        <v>108</v>
      </c>
      <c r="B236" s="374"/>
      <c r="C236" s="375"/>
      <c r="D236" s="335"/>
      <c r="E236" s="336"/>
      <c r="F236" s="335"/>
      <c r="G236" s="339"/>
      <c r="H236" s="339"/>
      <c r="I236" s="339"/>
      <c r="J236" s="336"/>
      <c r="K236" s="341"/>
      <c r="L236" s="342"/>
      <c r="M236" s="342"/>
      <c r="N236" s="343"/>
      <c r="O236" s="367" t="s">
        <v>377</v>
      </c>
      <c r="P236" s="368"/>
      <c r="Q236" s="369"/>
      <c r="R236" s="206"/>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370">
        <f t="shared" ref="AW236" si="107">SUM(R236:AS236)</f>
        <v>0</v>
      </c>
      <c r="AX236" s="371"/>
      <c r="AY236" s="357" t="str">
        <f>IF($BF$3="計画",AW236/4,IF($BF$3="実績",AW236/($BD$7/7),""))</f>
        <v/>
      </c>
      <c r="AZ236" s="358"/>
      <c r="BA236" s="347"/>
      <c r="BB236" s="348"/>
      <c r="BC236" s="348"/>
      <c r="BD236" s="348"/>
      <c r="BE236" s="348"/>
      <c r="BF236" s="349"/>
    </row>
    <row r="237" spans="1:58" ht="17.25" customHeight="1" x14ac:dyDescent="0.15">
      <c r="A237" s="395"/>
      <c r="B237" s="376"/>
      <c r="C237" s="377"/>
      <c r="D237" s="337"/>
      <c r="E237" s="338"/>
      <c r="F237" s="337"/>
      <c r="G237" s="340"/>
      <c r="H237" s="340"/>
      <c r="I237" s="340"/>
      <c r="J237" s="338"/>
      <c r="K237" s="344"/>
      <c r="L237" s="345"/>
      <c r="M237" s="345"/>
      <c r="N237" s="346"/>
      <c r="O237" s="364" t="s">
        <v>378</v>
      </c>
      <c r="P237" s="365"/>
      <c r="Q237" s="366"/>
      <c r="R237" s="209"/>
      <c r="S237" s="208"/>
      <c r="T237" s="208"/>
      <c r="U237" s="208"/>
      <c r="V237" s="208"/>
      <c r="W237" s="208"/>
      <c r="X237" s="208"/>
      <c r="Y237" s="208"/>
      <c r="Z237" s="208"/>
      <c r="AA237" s="208"/>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372"/>
      <c r="AX237" s="373"/>
      <c r="AY237" s="357"/>
      <c r="AZ237" s="358"/>
      <c r="BA237" s="350"/>
      <c r="BB237" s="351"/>
      <c r="BC237" s="351"/>
      <c r="BD237" s="351"/>
      <c r="BE237" s="351"/>
      <c r="BF237" s="352"/>
    </row>
    <row r="238" spans="1:58" ht="17.25" customHeight="1" x14ac:dyDescent="0.15">
      <c r="A238" s="394">
        <v>109</v>
      </c>
      <c r="B238" s="374"/>
      <c r="C238" s="375"/>
      <c r="D238" s="335"/>
      <c r="E238" s="336"/>
      <c r="F238" s="335"/>
      <c r="G238" s="339"/>
      <c r="H238" s="339"/>
      <c r="I238" s="339"/>
      <c r="J238" s="336"/>
      <c r="K238" s="341"/>
      <c r="L238" s="342"/>
      <c r="M238" s="342"/>
      <c r="N238" s="343"/>
      <c r="O238" s="367" t="s">
        <v>377</v>
      </c>
      <c r="P238" s="368"/>
      <c r="Q238" s="369"/>
      <c r="R238" s="206"/>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370">
        <f t="shared" ref="AW238" si="108">SUM(R238:AS238)</f>
        <v>0</v>
      </c>
      <c r="AX238" s="371"/>
      <c r="AY238" s="357" t="str">
        <f>IF($BF$3="計画",AW238/4,IF($BF$3="実績",AW238/($BD$7/7),""))</f>
        <v/>
      </c>
      <c r="AZ238" s="358"/>
      <c r="BA238" s="347"/>
      <c r="BB238" s="348"/>
      <c r="BC238" s="348"/>
      <c r="BD238" s="348"/>
      <c r="BE238" s="348"/>
      <c r="BF238" s="349"/>
    </row>
    <row r="239" spans="1:58" ht="17.25" customHeight="1" x14ac:dyDescent="0.15">
      <c r="A239" s="395"/>
      <c r="B239" s="376"/>
      <c r="C239" s="377"/>
      <c r="D239" s="337"/>
      <c r="E239" s="338"/>
      <c r="F239" s="337"/>
      <c r="G239" s="340"/>
      <c r="H239" s="340"/>
      <c r="I239" s="340"/>
      <c r="J239" s="338"/>
      <c r="K239" s="344"/>
      <c r="L239" s="345"/>
      <c r="M239" s="345"/>
      <c r="N239" s="346"/>
      <c r="O239" s="364" t="s">
        <v>378</v>
      </c>
      <c r="P239" s="365"/>
      <c r="Q239" s="366"/>
      <c r="R239" s="209"/>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372"/>
      <c r="AX239" s="373"/>
      <c r="AY239" s="357"/>
      <c r="AZ239" s="358"/>
      <c r="BA239" s="350"/>
      <c r="BB239" s="351"/>
      <c r="BC239" s="351"/>
      <c r="BD239" s="351"/>
      <c r="BE239" s="351"/>
      <c r="BF239" s="352"/>
    </row>
    <row r="240" spans="1:58" ht="17.25" customHeight="1" x14ac:dyDescent="0.15">
      <c r="A240" s="394">
        <v>110</v>
      </c>
      <c r="B240" s="374"/>
      <c r="C240" s="375"/>
      <c r="D240" s="335"/>
      <c r="E240" s="336"/>
      <c r="F240" s="335"/>
      <c r="G240" s="339"/>
      <c r="H240" s="339"/>
      <c r="I240" s="339"/>
      <c r="J240" s="336"/>
      <c r="K240" s="341"/>
      <c r="L240" s="342"/>
      <c r="M240" s="342"/>
      <c r="N240" s="343"/>
      <c r="O240" s="367" t="s">
        <v>377</v>
      </c>
      <c r="P240" s="368"/>
      <c r="Q240" s="369"/>
      <c r="R240" s="206"/>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370">
        <f t="shared" ref="AW240" si="109">SUM(R240:AS240)</f>
        <v>0</v>
      </c>
      <c r="AX240" s="371"/>
      <c r="AY240" s="357" t="str">
        <f>IF($BF$3="計画",AW240/4,IF($BF$3="実績",AW240/($BD$7/7),""))</f>
        <v/>
      </c>
      <c r="AZ240" s="358"/>
      <c r="BA240" s="347"/>
      <c r="BB240" s="348"/>
      <c r="BC240" s="348"/>
      <c r="BD240" s="348"/>
      <c r="BE240" s="348"/>
      <c r="BF240" s="349"/>
    </row>
    <row r="241" spans="1:58" ht="17.25" customHeight="1" x14ac:dyDescent="0.15">
      <c r="A241" s="395"/>
      <c r="B241" s="376"/>
      <c r="C241" s="377"/>
      <c r="D241" s="337"/>
      <c r="E241" s="338"/>
      <c r="F241" s="337"/>
      <c r="G241" s="340"/>
      <c r="H241" s="340"/>
      <c r="I241" s="340"/>
      <c r="J241" s="338"/>
      <c r="K241" s="344"/>
      <c r="L241" s="345"/>
      <c r="M241" s="345"/>
      <c r="N241" s="346"/>
      <c r="O241" s="378" t="s">
        <v>378</v>
      </c>
      <c r="P241" s="379"/>
      <c r="Q241" s="380"/>
      <c r="R241" s="209"/>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372"/>
      <c r="AX241" s="373"/>
      <c r="AY241" s="357"/>
      <c r="AZ241" s="358"/>
      <c r="BA241" s="350"/>
      <c r="BB241" s="351"/>
      <c r="BC241" s="351"/>
      <c r="BD241" s="351"/>
      <c r="BE241" s="351"/>
      <c r="BF241" s="352"/>
    </row>
    <row r="242" spans="1:58" ht="17.25" customHeight="1" x14ac:dyDescent="0.15">
      <c r="R242" s="211"/>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row>
    <row r="243" spans="1:58" x14ac:dyDescent="0.15">
      <c r="R243" s="211"/>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c r="AW243" s="212"/>
      <c r="AX243" s="212"/>
    </row>
    <row r="244" spans="1:58" x14ac:dyDescent="0.15">
      <c r="R244" s="211"/>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c r="AW244" s="212"/>
      <c r="AX244" s="212"/>
    </row>
    <row r="245" spans="1:58" x14ac:dyDescent="0.15">
      <c r="R245" s="211"/>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c r="AW245" s="212"/>
      <c r="AX245" s="212"/>
    </row>
    <row r="246" spans="1:58" x14ac:dyDescent="0.15">
      <c r="R246" s="211"/>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c r="AW246" s="212"/>
      <c r="AX246" s="212"/>
    </row>
    <row r="247" spans="1:58" x14ac:dyDescent="0.15">
      <c r="R247" s="211"/>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c r="AW247" s="212"/>
      <c r="AX247" s="212"/>
    </row>
    <row r="248" spans="1:58" x14ac:dyDescent="0.15">
      <c r="R248" s="211"/>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2"/>
    </row>
    <row r="249" spans="1:58" x14ac:dyDescent="0.15">
      <c r="R249" s="211"/>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row>
    <row r="250" spans="1:58" x14ac:dyDescent="0.15">
      <c r="R250" s="211"/>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row>
    <row r="251" spans="1:58" x14ac:dyDescent="0.15">
      <c r="R251" s="211"/>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2"/>
    </row>
    <row r="252" spans="1:58" x14ac:dyDescent="0.15">
      <c r="R252" s="211"/>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212"/>
      <c r="AN252" s="212"/>
      <c r="AO252" s="212"/>
      <c r="AP252" s="212"/>
      <c r="AQ252" s="212"/>
      <c r="AR252" s="212"/>
      <c r="AS252" s="212"/>
      <c r="AT252" s="212"/>
      <c r="AU252" s="212"/>
      <c r="AV252" s="212"/>
      <c r="AW252" s="212"/>
      <c r="AX252" s="212"/>
    </row>
    <row r="253" spans="1:58" x14ac:dyDescent="0.15">
      <c r="R253" s="211"/>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212"/>
      <c r="AN253" s="212"/>
      <c r="AO253" s="212"/>
      <c r="AP253" s="212"/>
      <c r="AQ253" s="212"/>
      <c r="AR253" s="212"/>
      <c r="AS253" s="212"/>
      <c r="AT253" s="212"/>
      <c r="AU253" s="212"/>
      <c r="AV253" s="212"/>
      <c r="AW253" s="212"/>
      <c r="AX253" s="212"/>
    </row>
    <row r="254" spans="1:58" x14ac:dyDescent="0.15">
      <c r="R254" s="211"/>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c r="AW254" s="212"/>
      <c r="AX254" s="212"/>
    </row>
    <row r="255" spans="1:58" x14ac:dyDescent="0.15">
      <c r="R255" s="211"/>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212"/>
      <c r="AN255" s="212"/>
      <c r="AO255" s="212"/>
      <c r="AP255" s="212"/>
      <c r="AQ255" s="212"/>
      <c r="AR255" s="212"/>
      <c r="AS255" s="212"/>
      <c r="AT255" s="212"/>
      <c r="AU255" s="212"/>
      <c r="AV255" s="212"/>
      <c r="AW255" s="212"/>
      <c r="AX255" s="212"/>
    </row>
    <row r="256" spans="1:58" x14ac:dyDescent="0.15">
      <c r="R256" s="211"/>
      <c r="S256" s="212"/>
      <c r="T256" s="212"/>
      <c r="U256" s="212"/>
      <c r="V256" s="212"/>
      <c r="W256" s="212"/>
      <c r="X256" s="212"/>
      <c r="Y256" s="212"/>
      <c r="Z256" s="212"/>
      <c r="AA256" s="212"/>
      <c r="AB256" s="212"/>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c r="AW256" s="212"/>
      <c r="AX256" s="212"/>
    </row>
    <row r="257" spans="18:50" x14ac:dyDescent="0.15">
      <c r="R257" s="211"/>
      <c r="S257" s="212"/>
      <c r="T257" s="212"/>
      <c r="U257" s="212"/>
      <c r="V257" s="212"/>
      <c r="W257" s="212"/>
      <c r="X257" s="212"/>
      <c r="Y257" s="212"/>
      <c r="Z257" s="212"/>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2"/>
    </row>
    <row r="258" spans="18:50" x14ac:dyDescent="0.15">
      <c r="R258" s="211"/>
      <c r="S258" s="212"/>
      <c r="T258" s="212"/>
      <c r="U258" s="212"/>
      <c r="V258" s="212"/>
      <c r="W258" s="212"/>
      <c r="X258" s="212"/>
      <c r="Y258" s="212"/>
      <c r="Z258" s="212"/>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row>
    <row r="259" spans="18:50" x14ac:dyDescent="0.15">
      <c r="R259" s="211"/>
      <c r="S259" s="212"/>
      <c r="T259" s="212"/>
      <c r="U259" s="212"/>
      <c r="V259" s="212"/>
      <c r="W259" s="212"/>
      <c r="X259" s="212"/>
      <c r="Y259" s="212"/>
      <c r="Z259" s="212"/>
      <c r="AA259" s="212"/>
      <c r="AB259" s="212"/>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c r="AW259" s="212"/>
      <c r="AX259" s="212"/>
    </row>
    <row r="260" spans="18:50" x14ac:dyDescent="0.15">
      <c r="R260" s="211"/>
      <c r="S260" s="212"/>
      <c r="T260" s="212"/>
      <c r="U260" s="212"/>
      <c r="V260" s="212"/>
      <c r="W260" s="212"/>
      <c r="X260" s="212"/>
      <c r="Y260" s="212"/>
      <c r="Z260" s="212"/>
      <c r="AA260" s="212"/>
      <c r="AB260" s="212"/>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c r="AW260" s="212"/>
      <c r="AX260" s="212"/>
    </row>
    <row r="261" spans="18:50" x14ac:dyDescent="0.15">
      <c r="R261" s="211"/>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2"/>
      <c r="AN261" s="212"/>
      <c r="AO261" s="212"/>
      <c r="AP261" s="212"/>
      <c r="AQ261" s="212"/>
      <c r="AR261" s="212"/>
      <c r="AS261" s="212"/>
      <c r="AT261" s="212"/>
      <c r="AU261" s="212"/>
      <c r="AV261" s="212"/>
      <c r="AW261" s="212"/>
      <c r="AX261" s="212"/>
    </row>
    <row r="262" spans="18:50" x14ac:dyDescent="0.15">
      <c r="R262" s="211"/>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2"/>
      <c r="AN262" s="212"/>
      <c r="AO262" s="212"/>
      <c r="AP262" s="212"/>
      <c r="AQ262" s="212"/>
      <c r="AR262" s="212"/>
      <c r="AS262" s="212"/>
      <c r="AT262" s="212"/>
      <c r="AU262" s="212"/>
      <c r="AV262" s="212"/>
      <c r="AW262" s="212"/>
      <c r="AX262" s="212"/>
    </row>
    <row r="263" spans="18:50" x14ac:dyDescent="0.15">
      <c r="R263" s="211"/>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2"/>
      <c r="AN263" s="212"/>
      <c r="AO263" s="212"/>
      <c r="AP263" s="212"/>
      <c r="AQ263" s="212"/>
      <c r="AR263" s="212"/>
      <c r="AS263" s="212"/>
      <c r="AT263" s="212"/>
      <c r="AU263" s="212"/>
      <c r="AV263" s="212"/>
      <c r="AW263" s="212"/>
      <c r="AX263" s="212"/>
    </row>
    <row r="264" spans="18:50" x14ac:dyDescent="0.15">
      <c r="R264" s="211"/>
      <c r="S264" s="212"/>
      <c r="T264" s="212"/>
      <c r="U264" s="212"/>
      <c r="V264" s="212"/>
      <c r="W264" s="212"/>
      <c r="X264" s="212"/>
      <c r="Y264" s="212"/>
      <c r="Z264" s="212"/>
      <c r="AA264" s="212"/>
      <c r="AB264" s="212"/>
      <c r="AC264" s="212"/>
      <c r="AD264" s="212"/>
      <c r="AE264" s="212"/>
      <c r="AF264" s="212"/>
      <c r="AG264" s="212"/>
      <c r="AH264" s="212"/>
      <c r="AI264" s="212"/>
      <c r="AJ264" s="212"/>
      <c r="AK264" s="212"/>
      <c r="AL264" s="212"/>
      <c r="AM264" s="212"/>
      <c r="AN264" s="212"/>
      <c r="AO264" s="212"/>
      <c r="AP264" s="212"/>
      <c r="AQ264" s="212"/>
      <c r="AR264" s="212"/>
      <c r="AS264" s="212"/>
      <c r="AT264" s="212"/>
      <c r="AU264" s="212"/>
      <c r="AV264" s="212"/>
      <c r="AW264" s="212"/>
      <c r="AX264" s="212"/>
    </row>
    <row r="265" spans="18:50" x14ac:dyDescent="0.15">
      <c r="R265" s="211"/>
      <c r="S265" s="212"/>
      <c r="T265" s="212"/>
      <c r="U265" s="212"/>
      <c r="V265" s="212"/>
      <c r="W265" s="212"/>
      <c r="X265" s="212"/>
      <c r="Y265" s="212"/>
      <c r="Z265" s="212"/>
      <c r="AA265" s="212"/>
      <c r="AB265" s="212"/>
      <c r="AC265" s="212"/>
      <c r="AD265" s="212"/>
      <c r="AE265" s="212"/>
      <c r="AF265" s="212"/>
      <c r="AG265" s="212"/>
      <c r="AH265" s="212"/>
      <c r="AI265" s="212"/>
      <c r="AJ265" s="212"/>
      <c r="AK265" s="212"/>
      <c r="AL265" s="212"/>
      <c r="AM265" s="212"/>
      <c r="AN265" s="212"/>
      <c r="AO265" s="212"/>
      <c r="AP265" s="212"/>
      <c r="AQ265" s="212"/>
      <c r="AR265" s="212"/>
      <c r="AS265" s="212"/>
      <c r="AT265" s="212"/>
      <c r="AU265" s="212"/>
      <c r="AV265" s="212"/>
      <c r="AW265" s="212"/>
      <c r="AX265" s="212"/>
    </row>
    <row r="266" spans="18:50" x14ac:dyDescent="0.15">
      <c r="R266" s="211"/>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c r="AW266" s="212"/>
      <c r="AX266" s="212"/>
    </row>
    <row r="267" spans="18:50" x14ac:dyDescent="0.15">
      <c r="R267" s="211"/>
      <c r="S267" s="212"/>
      <c r="T267" s="212"/>
      <c r="U267" s="212"/>
      <c r="V267" s="212"/>
      <c r="W267" s="212"/>
      <c r="X267" s="212"/>
      <c r="Y267" s="212"/>
      <c r="Z267" s="212"/>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row>
    <row r="268" spans="18:50" x14ac:dyDescent="0.15">
      <c r="R268" s="211"/>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row>
    <row r="269" spans="18:50" x14ac:dyDescent="0.15">
      <c r="R269" s="211"/>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row>
    <row r="270" spans="18:50" x14ac:dyDescent="0.15">
      <c r="R270" s="211"/>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row>
    <row r="271" spans="18:50" x14ac:dyDescent="0.15">
      <c r="R271" s="211"/>
      <c r="S271" s="212"/>
      <c r="T271" s="212"/>
      <c r="U271" s="212"/>
      <c r="V271" s="212"/>
      <c r="W271" s="212"/>
      <c r="X271" s="212"/>
      <c r="Y271" s="212"/>
      <c r="Z271" s="212"/>
      <c r="AA271" s="212"/>
      <c r="AB271" s="212"/>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c r="AW271" s="212"/>
      <c r="AX271" s="212"/>
    </row>
    <row r="272" spans="18:50" x14ac:dyDescent="0.15">
      <c r="R272" s="211"/>
      <c r="S272" s="212"/>
      <c r="T272" s="212"/>
      <c r="U272" s="212"/>
      <c r="V272" s="212"/>
      <c r="W272" s="212"/>
      <c r="X272" s="212"/>
      <c r="Y272" s="212"/>
      <c r="Z272" s="212"/>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row>
    <row r="273" spans="18:50" x14ac:dyDescent="0.15">
      <c r="R273" s="211"/>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row>
    <row r="274" spans="18:50" x14ac:dyDescent="0.15">
      <c r="R274" s="211"/>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row>
    <row r="275" spans="18:50" x14ac:dyDescent="0.15">
      <c r="R275" s="211"/>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2"/>
    </row>
    <row r="276" spans="18:50" x14ac:dyDescent="0.15">
      <c r="R276" s="211"/>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c r="AW276" s="212"/>
      <c r="AX276" s="212"/>
    </row>
    <row r="277" spans="18:50" x14ac:dyDescent="0.15">
      <c r="R277" s="211"/>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row>
    <row r="278" spans="18:50" x14ac:dyDescent="0.15">
      <c r="R278" s="211"/>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row>
    <row r="279" spans="18:50" x14ac:dyDescent="0.15">
      <c r="R279" s="211"/>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row>
    <row r="280" spans="18:50" x14ac:dyDescent="0.15">
      <c r="R280" s="211"/>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c r="AW280" s="212"/>
      <c r="AX280" s="212"/>
    </row>
    <row r="281" spans="18:50" x14ac:dyDescent="0.15">
      <c r="R281" s="211"/>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2"/>
    </row>
    <row r="282" spans="18:50" x14ac:dyDescent="0.15">
      <c r="R282" s="211"/>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212"/>
      <c r="AN282" s="212"/>
      <c r="AO282" s="212"/>
      <c r="AP282" s="212"/>
      <c r="AQ282" s="212"/>
      <c r="AR282" s="212"/>
      <c r="AS282" s="212"/>
      <c r="AT282" s="212"/>
      <c r="AU282" s="212"/>
      <c r="AV282" s="212"/>
      <c r="AW282" s="212"/>
      <c r="AX282" s="212"/>
    </row>
    <row r="283" spans="18:50" x14ac:dyDescent="0.15">
      <c r="R283" s="211"/>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row>
    <row r="284" spans="18:50" x14ac:dyDescent="0.15">
      <c r="R284" s="211"/>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row>
    <row r="285" spans="18:50" x14ac:dyDescent="0.15">
      <c r="R285" s="211"/>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212"/>
      <c r="AN285" s="212"/>
      <c r="AO285" s="212"/>
      <c r="AP285" s="212"/>
      <c r="AQ285" s="212"/>
      <c r="AR285" s="212"/>
      <c r="AS285" s="212"/>
      <c r="AT285" s="212"/>
      <c r="AU285" s="212"/>
      <c r="AV285" s="212"/>
      <c r="AW285" s="212"/>
      <c r="AX285" s="212"/>
    </row>
    <row r="286" spans="18:50" x14ac:dyDescent="0.15">
      <c r="R286" s="211"/>
      <c r="S286" s="212"/>
      <c r="T286" s="212"/>
      <c r="U286" s="212"/>
      <c r="V286" s="212"/>
      <c r="W286" s="212"/>
      <c r="X286" s="212"/>
      <c r="Y286" s="212"/>
      <c r="Z286" s="212"/>
      <c r="AA286" s="212"/>
      <c r="AB286" s="212"/>
      <c r="AC286" s="212"/>
      <c r="AD286" s="212"/>
      <c r="AE286" s="212"/>
      <c r="AF286" s="212"/>
      <c r="AG286" s="212"/>
      <c r="AH286" s="212"/>
      <c r="AI286" s="212"/>
      <c r="AJ286" s="212"/>
      <c r="AK286" s="212"/>
      <c r="AL286" s="212"/>
      <c r="AM286" s="212"/>
      <c r="AN286" s="212"/>
      <c r="AO286" s="212"/>
      <c r="AP286" s="212"/>
      <c r="AQ286" s="212"/>
      <c r="AR286" s="212"/>
      <c r="AS286" s="212"/>
      <c r="AT286" s="212"/>
      <c r="AU286" s="212"/>
      <c r="AV286" s="212"/>
      <c r="AW286" s="212"/>
      <c r="AX286" s="212"/>
    </row>
    <row r="287" spans="18:50" x14ac:dyDescent="0.15">
      <c r="R287" s="211"/>
      <c r="S287" s="212"/>
      <c r="T287" s="212"/>
      <c r="U287" s="212"/>
      <c r="V287" s="212"/>
      <c r="W287" s="212"/>
      <c r="X287" s="212"/>
      <c r="Y287" s="212"/>
      <c r="Z287" s="212"/>
      <c r="AA287" s="212"/>
      <c r="AB287" s="212"/>
      <c r="AC287" s="212"/>
      <c r="AD287" s="212"/>
      <c r="AE287" s="212"/>
      <c r="AF287" s="212"/>
      <c r="AG287" s="212"/>
      <c r="AH287" s="212"/>
      <c r="AI287" s="212"/>
      <c r="AJ287" s="212"/>
      <c r="AK287" s="212"/>
      <c r="AL287" s="212"/>
      <c r="AM287" s="212"/>
      <c r="AN287" s="212"/>
      <c r="AO287" s="212"/>
      <c r="AP287" s="212"/>
      <c r="AQ287" s="212"/>
      <c r="AR287" s="212"/>
      <c r="AS287" s="212"/>
      <c r="AT287" s="212"/>
      <c r="AU287" s="212"/>
      <c r="AV287" s="212"/>
      <c r="AW287" s="212"/>
      <c r="AX287" s="212"/>
    </row>
    <row r="288" spans="18:50" x14ac:dyDescent="0.15">
      <c r="R288" s="211"/>
      <c r="S288" s="212"/>
      <c r="T288" s="212"/>
      <c r="U288" s="212"/>
      <c r="V288" s="212"/>
      <c r="W288" s="212"/>
      <c r="X288" s="212"/>
      <c r="Y288" s="212"/>
      <c r="Z288" s="212"/>
      <c r="AA288" s="212"/>
      <c r="AB288" s="212"/>
      <c r="AC288" s="212"/>
      <c r="AD288" s="212"/>
      <c r="AE288" s="212"/>
      <c r="AF288" s="212"/>
      <c r="AG288" s="212"/>
      <c r="AH288" s="212"/>
      <c r="AI288" s="212"/>
      <c r="AJ288" s="212"/>
      <c r="AK288" s="212"/>
      <c r="AL288" s="212"/>
      <c r="AM288" s="212"/>
      <c r="AN288" s="212"/>
      <c r="AO288" s="212"/>
      <c r="AP288" s="212"/>
      <c r="AQ288" s="212"/>
      <c r="AR288" s="212"/>
      <c r="AS288" s="212"/>
      <c r="AT288" s="212"/>
      <c r="AU288" s="212"/>
      <c r="AV288" s="212"/>
      <c r="AW288" s="212"/>
      <c r="AX288" s="212"/>
    </row>
    <row r="289" spans="18:50" x14ac:dyDescent="0.15">
      <c r="R289" s="211"/>
      <c r="S289" s="212"/>
      <c r="T289" s="212"/>
      <c r="U289" s="212"/>
      <c r="V289" s="212"/>
      <c r="W289" s="212"/>
      <c r="X289" s="212"/>
      <c r="Y289" s="212"/>
      <c r="Z289" s="212"/>
      <c r="AA289" s="212"/>
      <c r="AB289" s="212"/>
      <c r="AC289" s="212"/>
      <c r="AD289" s="212"/>
      <c r="AE289" s="212"/>
      <c r="AF289" s="212"/>
      <c r="AG289" s="212"/>
      <c r="AH289" s="212"/>
      <c r="AI289" s="212"/>
      <c r="AJ289" s="212"/>
      <c r="AK289" s="212"/>
      <c r="AL289" s="212"/>
      <c r="AM289" s="212"/>
      <c r="AN289" s="212"/>
      <c r="AO289" s="212"/>
      <c r="AP289" s="212"/>
      <c r="AQ289" s="212"/>
      <c r="AR289" s="212"/>
      <c r="AS289" s="212"/>
      <c r="AT289" s="212"/>
      <c r="AU289" s="212"/>
      <c r="AV289" s="212"/>
      <c r="AW289" s="212"/>
      <c r="AX289" s="212"/>
    </row>
    <row r="290" spans="18:50" x14ac:dyDescent="0.15">
      <c r="R290" s="211"/>
      <c r="S290" s="212"/>
      <c r="T290" s="212"/>
      <c r="U290" s="212"/>
      <c r="V290" s="212"/>
      <c r="W290" s="212"/>
      <c r="X290" s="212"/>
      <c r="Y290" s="212"/>
      <c r="Z290" s="212"/>
      <c r="AA290" s="212"/>
      <c r="AB290" s="212"/>
      <c r="AC290" s="212"/>
      <c r="AD290" s="212"/>
      <c r="AE290" s="212"/>
      <c r="AF290" s="212"/>
      <c r="AG290" s="212"/>
      <c r="AH290" s="212"/>
      <c r="AI290" s="212"/>
      <c r="AJ290" s="212"/>
      <c r="AK290" s="212"/>
      <c r="AL290" s="212"/>
      <c r="AM290" s="212"/>
      <c r="AN290" s="212"/>
      <c r="AO290" s="212"/>
      <c r="AP290" s="212"/>
      <c r="AQ290" s="212"/>
      <c r="AR290" s="212"/>
      <c r="AS290" s="212"/>
      <c r="AT290" s="212"/>
      <c r="AU290" s="212"/>
      <c r="AV290" s="212"/>
      <c r="AW290" s="212"/>
      <c r="AX290" s="212"/>
    </row>
    <row r="291" spans="18:50" x14ac:dyDescent="0.15">
      <c r="R291" s="211"/>
      <c r="S291" s="212"/>
      <c r="T291" s="212"/>
      <c r="U291" s="212"/>
      <c r="V291" s="212"/>
      <c r="W291" s="212"/>
      <c r="X291" s="212"/>
      <c r="Y291" s="212"/>
      <c r="Z291" s="212"/>
      <c r="AA291" s="212"/>
      <c r="AB291" s="212"/>
      <c r="AC291" s="212"/>
      <c r="AD291" s="212"/>
      <c r="AE291" s="212"/>
      <c r="AF291" s="212"/>
      <c r="AG291" s="212"/>
      <c r="AH291" s="212"/>
      <c r="AI291" s="212"/>
      <c r="AJ291" s="212"/>
      <c r="AK291" s="212"/>
      <c r="AL291" s="212"/>
      <c r="AM291" s="212"/>
      <c r="AN291" s="212"/>
      <c r="AO291" s="212"/>
      <c r="AP291" s="212"/>
      <c r="AQ291" s="212"/>
      <c r="AR291" s="212"/>
      <c r="AS291" s="212"/>
      <c r="AT291" s="212"/>
      <c r="AU291" s="212"/>
      <c r="AV291" s="212"/>
      <c r="AW291" s="212"/>
      <c r="AX291" s="212"/>
    </row>
    <row r="292" spans="18:50" x14ac:dyDescent="0.15">
      <c r="R292" s="211"/>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2"/>
    </row>
    <row r="293" spans="18:50" x14ac:dyDescent="0.15">
      <c r="R293" s="211"/>
      <c r="S293" s="212"/>
      <c r="T293" s="212"/>
      <c r="U293" s="212"/>
      <c r="V293" s="212"/>
      <c r="W293" s="212"/>
      <c r="X293" s="212"/>
      <c r="Y293" s="212"/>
      <c r="Z293" s="212"/>
      <c r="AA293" s="212"/>
      <c r="AB293" s="212"/>
      <c r="AC293" s="212"/>
      <c r="AD293" s="212"/>
      <c r="AE293" s="212"/>
      <c r="AF293" s="212"/>
      <c r="AG293" s="212"/>
      <c r="AH293" s="212"/>
      <c r="AI293" s="212"/>
      <c r="AJ293" s="212"/>
      <c r="AK293" s="212"/>
      <c r="AL293" s="212"/>
      <c r="AM293" s="212"/>
      <c r="AN293" s="212"/>
      <c r="AO293" s="212"/>
      <c r="AP293" s="212"/>
      <c r="AQ293" s="212"/>
      <c r="AR293" s="212"/>
      <c r="AS293" s="212"/>
      <c r="AT293" s="212"/>
      <c r="AU293" s="212"/>
      <c r="AV293" s="212"/>
      <c r="AW293" s="212"/>
      <c r="AX293" s="212"/>
    </row>
    <row r="294" spans="18:50" x14ac:dyDescent="0.15">
      <c r="R294" s="211"/>
      <c r="S294" s="212"/>
      <c r="T294" s="212"/>
      <c r="U294" s="212"/>
      <c r="V294" s="212"/>
      <c r="W294" s="212"/>
      <c r="X294" s="212"/>
      <c r="Y294" s="212"/>
      <c r="Z294" s="212"/>
      <c r="AA294" s="212"/>
      <c r="AB294" s="212"/>
      <c r="AC294" s="212"/>
      <c r="AD294" s="212"/>
      <c r="AE294" s="212"/>
      <c r="AF294" s="212"/>
      <c r="AG294" s="212"/>
      <c r="AH294" s="212"/>
      <c r="AI294" s="212"/>
      <c r="AJ294" s="212"/>
      <c r="AK294" s="212"/>
      <c r="AL294" s="212"/>
      <c r="AM294" s="212"/>
      <c r="AN294" s="212"/>
      <c r="AO294" s="212"/>
      <c r="AP294" s="212"/>
      <c r="AQ294" s="212"/>
      <c r="AR294" s="212"/>
      <c r="AS294" s="212"/>
      <c r="AT294" s="212"/>
      <c r="AU294" s="212"/>
      <c r="AV294" s="212"/>
      <c r="AW294" s="212"/>
      <c r="AX294" s="212"/>
    </row>
    <row r="295" spans="18:50" x14ac:dyDescent="0.15">
      <c r="R295" s="211"/>
      <c r="S295" s="212"/>
      <c r="T295" s="212"/>
      <c r="U295" s="212"/>
      <c r="V295" s="212"/>
      <c r="W295" s="212"/>
      <c r="X295" s="212"/>
      <c r="Y295" s="212"/>
      <c r="Z295" s="212"/>
      <c r="AA295" s="212"/>
      <c r="AB295" s="212"/>
      <c r="AC295" s="212"/>
      <c r="AD295" s="212"/>
      <c r="AE295" s="212"/>
      <c r="AF295" s="212"/>
      <c r="AG295" s="212"/>
      <c r="AH295" s="212"/>
      <c r="AI295" s="212"/>
      <c r="AJ295" s="212"/>
      <c r="AK295" s="212"/>
      <c r="AL295" s="212"/>
      <c r="AM295" s="212"/>
      <c r="AN295" s="212"/>
      <c r="AO295" s="212"/>
      <c r="AP295" s="212"/>
      <c r="AQ295" s="212"/>
      <c r="AR295" s="212"/>
      <c r="AS295" s="212"/>
      <c r="AT295" s="212"/>
      <c r="AU295" s="212"/>
      <c r="AV295" s="212"/>
      <c r="AW295" s="212"/>
      <c r="AX295" s="212"/>
    </row>
    <row r="296" spans="18:50" x14ac:dyDescent="0.15">
      <c r="R296" s="211"/>
      <c r="S296" s="212"/>
      <c r="T296" s="212"/>
      <c r="U296" s="212"/>
      <c r="V296" s="212"/>
      <c r="W296" s="212"/>
      <c r="X296" s="212"/>
      <c r="Y296" s="212"/>
      <c r="Z296" s="212"/>
      <c r="AA296" s="212"/>
      <c r="AB296" s="212"/>
      <c r="AC296" s="212"/>
      <c r="AD296" s="212"/>
      <c r="AE296" s="212"/>
      <c r="AF296" s="212"/>
      <c r="AG296" s="212"/>
      <c r="AH296" s="212"/>
      <c r="AI296" s="212"/>
      <c r="AJ296" s="212"/>
      <c r="AK296" s="212"/>
      <c r="AL296" s="212"/>
      <c r="AM296" s="212"/>
      <c r="AN296" s="212"/>
      <c r="AO296" s="212"/>
      <c r="AP296" s="212"/>
      <c r="AQ296" s="212"/>
      <c r="AR296" s="212"/>
      <c r="AS296" s="212"/>
      <c r="AT296" s="212"/>
      <c r="AU296" s="212"/>
      <c r="AV296" s="212"/>
      <c r="AW296" s="212"/>
      <c r="AX296" s="212"/>
    </row>
    <row r="297" spans="18:50" x14ac:dyDescent="0.15">
      <c r="R297" s="211"/>
      <c r="S297" s="212"/>
      <c r="T297" s="212"/>
      <c r="U297" s="212"/>
      <c r="V297" s="212"/>
      <c r="W297" s="212"/>
      <c r="X297" s="212"/>
      <c r="Y297" s="212"/>
      <c r="Z297" s="212"/>
      <c r="AA297" s="212"/>
      <c r="AB297" s="212"/>
      <c r="AC297" s="212"/>
      <c r="AD297" s="212"/>
      <c r="AE297" s="212"/>
      <c r="AF297" s="212"/>
      <c r="AG297" s="212"/>
      <c r="AH297" s="212"/>
      <c r="AI297" s="212"/>
      <c r="AJ297" s="212"/>
      <c r="AK297" s="212"/>
      <c r="AL297" s="212"/>
      <c r="AM297" s="212"/>
      <c r="AN297" s="212"/>
      <c r="AO297" s="212"/>
      <c r="AP297" s="212"/>
      <c r="AQ297" s="212"/>
      <c r="AR297" s="212"/>
      <c r="AS297" s="212"/>
      <c r="AT297" s="212"/>
      <c r="AU297" s="212"/>
      <c r="AV297" s="212"/>
      <c r="AW297" s="212"/>
      <c r="AX297" s="212"/>
    </row>
    <row r="298" spans="18:50" x14ac:dyDescent="0.15">
      <c r="R298" s="211"/>
      <c r="S298" s="212"/>
      <c r="T298" s="212"/>
      <c r="U298" s="212"/>
      <c r="V298" s="212"/>
      <c r="W298" s="212"/>
      <c r="X298" s="212"/>
      <c r="Y298" s="212"/>
      <c r="Z298" s="212"/>
      <c r="AA298" s="212"/>
      <c r="AB298" s="212"/>
      <c r="AC298" s="212"/>
      <c r="AD298" s="212"/>
      <c r="AE298" s="212"/>
      <c r="AF298" s="212"/>
      <c r="AG298" s="212"/>
      <c r="AH298" s="212"/>
      <c r="AI298" s="212"/>
      <c r="AJ298" s="212"/>
      <c r="AK298" s="212"/>
      <c r="AL298" s="212"/>
      <c r="AM298" s="212"/>
      <c r="AN298" s="212"/>
      <c r="AO298" s="212"/>
      <c r="AP298" s="212"/>
      <c r="AQ298" s="212"/>
      <c r="AR298" s="212"/>
      <c r="AS298" s="212"/>
      <c r="AT298" s="212"/>
      <c r="AU298" s="212"/>
      <c r="AV298" s="212"/>
      <c r="AW298" s="212"/>
      <c r="AX298" s="212"/>
    </row>
    <row r="299" spans="18:50" x14ac:dyDescent="0.15">
      <c r="R299" s="211"/>
      <c r="S299" s="212"/>
      <c r="T299" s="212"/>
      <c r="U299" s="212"/>
      <c r="V299" s="212"/>
      <c r="W299" s="212"/>
      <c r="X299" s="212"/>
      <c r="Y299" s="212"/>
      <c r="Z299" s="212"/>
      <c r="AA299" s="212"/>
      <c r="AB299" s="212"/>
      <c r="AC299" s="212"/>
      <c r="AD299" s="212"/>
      <c r="AE299" s="212"/>
      <c r="AF299" s="212"/>
      <c r="AG299" s="212"/>
      <c r="AH299" s="212"/>
      <c r="AI299" s="212"/>
      <c r="AJ299" s="212"/>
      <c r="AK299" s="212"/>
      <c r="AL299" s="212"/>
      <c r="AM299" s="212"/>
      <c r="AN299" s="212"/>
      <c r="AO299" s="212"/>
      <c r="AP299" s="212"/>
      <c r="AQ299" s="212"/>
      <c r="AR299" s="212"/>
      <c r="AS299" s="212"/>
      <c r="AT299" s="212"/>
      <c r="AU299" s="212"/>
      <c r="AV299" s="212"/>
      <c r="AW299" s="212"/>
      <c r="AX299" s="212"/>
    </row>
    <row r="300" spans="18:50" x14ac:dyDescent="0.15">
      <c r="R300" s="211"/>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c r="AN300" s="212"/>
      <c r="AO300" s="212"/>
      <c r="AP300" s="212"/>
      <c r="AQ300" s="212"/>
      <c r="AR300" s="212"/>
      <c r="AS300" s="212"/>
      <c r="AT300" s="212"/>
      <c r="AU300" s="212"/>
      <c r="AV300" s="212"/>
      <c r="AW300" s="212"/>
      <c r="AX300" s="212"/>
    </row>
    <row r="301" spans="18:50" x14ac:dyDescent="0.15">
      <c r="R301" s="211"/>
      <c r="S301" s="212"/>
      <c r="T301" s="212"/>
      <c r="U301" s="212"/>
      <c r="V301" s="212"/>
      <c r="W301" s="212"/>
      <c r="X301" s="212"/>
      <c r="Y301" s="212"/>
      <c r="Z301" s="212"/>
      <c r="AA301" s="212"/>
      <c r="AB301" s="212"/>
      <c r="AC301" s="212"/>
      <c r="AD301" s="212"/>
      <c r="AE301" s="212"/>
      <c r="AF301" s="212"/>
      <c r="AG301" s="212"/>
      <c r="AH301" s="212"/>
      <c r="AI301" s="212"/>
      <c r="AJ301" s="212"/>
      <c r="AK301" s="212"/>
      <c r="AL301" s="212"/>
      <c r="AM301" s="212"/>
      <c r="AN301" s="212"/>
      <c r="AO301" s="212"/>
      <c r="AP301" s="212"/>
      <c r="AQ301" s="212"/>
      <c r="AR301" s="212"/>
      <c r="AS301" s="212"/>
      <c r="AT301" s="212"/>
      <c r="AU301" s="212"/>
      <c r="AV301" s="212"/>
      <c r="AW301" s="212"/>
      <c r="AX301" s="212"/>
    </row>
    <row r="302" spans="18:50" x14ac:dyDescent="0.15">
      <c r="R302" s="211"/>
      <c r="S302" s="212"/>
      <c r="T302" s="212"/>
      <c r="U302" s="212"/>
      <c r="V302" s="212"/>
      <c r="W302" s="212"/>
      <c r="X302" s="212"/>
      <c r="Y302" s="212"/>
      <c r="Z302" s="212"/>
      <c r="AA302" s="212"/>
      <c r="AB302" s="212"/>
      <c r="AC302" s="212"/>
      <c r="AD302" s="212"/>
      <c r="AE302" s="212"/>
      <c r="AF302" s="212"/>
      <c r="AG302" s="212"/>
      <c r="AH302" s="212"/>
      <c r="AI302" s="212"/>
      <c r="AJ302" s="212"/>
      <c r="AK302" s="212"/>
      <c r="AL302" s="212"/>
      <c r="AM302" s="212"/>
      <c r="AN302" s="212"/>
      <c r="AO302" s="212"/>
      <c r="AP302" s="212"/>
      <c r="AQ302" s="212"/>
      <c r="AR302" s="212"/>
      <c r="AS302" s="212"/>
      <c r="AT302" s="212"/>
      <c r="AU302" s="212"/>
      <c r="AV302" s="212"/>
      <c r="AW302" s="212"/>
      <c r="AX302" s="212"/>
    </row>
    <row r="303" spans="18:50" x14ac:dyDescent="0.15">
      <c r="R303" s="211"/>
      <c r="S303" s="212"/>
      <c r="T303" s="212"/>
      <c r="U303" s="212"/>
      <c r="V303" s="212"/>
      <c r="W303" s="212"/>
      <c r="X303" s="212"/>
      <c r="Y303" s="212"/>
      <c r="Z303" s="212"/>
      <c r="AA303" s="212"/>
      <c r="AB303" s="212"/>
      <c r="AC303" s="212"/>
      <c r="AD303" s="212"/>
      <c r="AE303" s="212"/>
      <c r="AF303" s="212"/>
      <c r="AG303" s="212"/>
      <c r="AH303" s="212"/>
      <c r="AI303" s="212"/>
      <c r="AJ303" s="212"/>
      <c r="AK303" s="212"/>
      <c r="AL303" s="212"/>
      <c r="AM303" s="212"/>
      <c r="AN303" s="212"/>
      <c r="AO303" s="212"/>
      <c r="AP303" s="212"/>
      <c r="AQ303" s="212"/>
      <c r="AR303" s="212"/>
      <c r="AS303" s="212"/>
      <c r="AT303" s="212"/>
      <c r="AU303" s="212"/>
      <c r="AV303" s="212"/>
      <c r="AW303" s="212"/>
      <c r="AX303" s="212"/>
    </row>
    <row r="304" spans="18:50" x14ac:dyDescent="0.15">
      <c r="R304" s="211"/>
      <c r="S304" s="212"/>
      <c r="T304" s="212"/>
      <c r="U304" s="212"/>
      <c r="V304" s="212"/>
      <c r="W304" s="212"/>
      <c r="X304" s="212"/>
      <c r="Y304" s="212"/>
      <c r="Z304" s="212"/>
      <c r="AA304" s="212"/>
      <c r="AB304" s="212"/>
      <c r="AC304" s="212"/>
      <c r="AD304" s="212"/>
      <c r="AE304" s="212"/>
      <c r="AF304" s="212"/>
      <c r="AG304" s="212"/>
      <c r="AH304" s="212"/>
      <c r="AI304" s="212"/>
      <c r="AJ304" s="212"/>
      <c r="AK304" s="212"/>
      <c r="AL304" s="212"/>
      <c r="AM304" s="212"/>
      <c r="AN304" s="212"/>
      <c r="AO304" s="212"/>
      <c r="AP304" s="212"/>
      <c r="AQ304" s="212"/>
      <c r="AR304" s="212"/>
      <c r="AS304" s="212"/>
      <c r="AT304" s="212"/>
      <c r="AU304" s="212"/>
      <c r="AV304" s="212"/>
      <c r="AW304" s="212"/>
      <c r="AX304" s="212"/>
    </row>
    <row r="305" spans="18:50" x14ac:dyDescent="0.15">
      <c r="R305" s="211"/>
      <c r="S305" s="212"/>
      <c r="T305" s="212"/>
      <c r="U305" s="212"/>
      <c r="V305" s="212"/>
      <c r="W305" s="212"/>
      <c r="X305" s="212"/>
      <c r="Y305" s="212"/>
      <c r="Z305" s="212"/>
      <c r="AA305" s="212"/>
      <c r="AB305" s="212"/>
      <c r="AC305" s="212"/>
      <c r="AD305" s="212"/>
      <c r="AE305" s="212"/>
      <c r="AF305" s="212"/>
      <c r="AG305" s="212"/>
      <c r="AH305" s="212"/>
      <c r="AI305" s="212"/>
      <c r="AJ305" s="212"/>
      <c r="AK305" s="212"/>
      <c r="AL305" s="212"/>
      <c r="AM305" s="212"/>
      <c r="AN305" s="212"/>
      <c r="AO305" s="212"/>
      <c r="AP305" s="212"/>
      <c r="AQ305" s="212"/>
      <c r="AR305" s="212"/>
      <c r="AS305" s="212"/>
      <c r="AT305" s="212"/>
      <c r="AU305" s="212"/>
      <c r="AV305" s="212"/>
      <c r="AW305" s="212"/>
      <c r="AX305" s="212"/>
    </row>
    <row r="306" spans="18:50" x14ac:dyDescent="0.15">
      <c r="R306" s="211"/>
      <c r="S306" s="212"/>
      <c r="T306" s="212"/>
      <c r="U306" s="212"/>
      <c r="V306" s="212"/>
      <c r="W306" s="212"/>
      <c r="X306" s="212"/>
      <c r="Y306" s="212"/>
      <c r="Z306" s="212"/>
      <c r="AA306" s="212"/>
      <c r="AB306" s="212"/>
      <c r="AC306" s="212"/>
      <c r="AD306" s="212"/>
      <c r="AE306" s="212"/>
      <c r="AF306" s="212"/>
      <c r="AG306" s="212"/>
      <c r="AH306" s="212"/>
      <c r="AI306" s="212"/>
      <c r="AJ306" s="212"/>
      <c r="AK306" s="212"/>
      <c r="AL306" s="212"/>
      <c r="AM306" s="212"/>
      <c r="AN306" s="212"/>
      <c r="AO306" s="212"/>
      <c r="AP306" s="212"/>
      <c r="AQ306" s="212"/>
      <c r="AR306" s="212"/>
      <c r="AS306" s="212"/>
      <c r="AT306" s="212"/>
      <c r="AU306" s="212"/>
      <c r="AV306" s="212"/>
      <c r="AW306" s="212"/>
      <c r="AX306" s="212"/>
    </row>
    <row r="307" spans="18:50" x14ac:dyDescent="0.15">
      <c r="R307" s="211"/>
      <c r="S307" s="212"/>
      <c r="T307" s="212"/>
      <c r="U307" s="212"/>
      <c r="V307" s="212"/>
      <c r="W307" s="212"/>
      <c r="X307" s="212"/>
      <c r="Y307" s="212"/>
      <c r="Z307" s="212"/>
      <c r="AA307" s="212"/>
      <c r="AB307" s="212"/>
      <c r="AC307" s="212"/>
      <c r="AD307" s="212"/>
      <c r="AE307" s="212"/>
      <c r="AF307" s="212"/>
      <c r="AG307" s="212"/>
      <c r="AH307" s="212"/>
      <c r="AI307" s="212"/>
      <c r="AJ307" s="212"/>
      <c r="AK307" s="212"/>
      <c r="AL307" s="212"/>
      <c r="AM307" s="212"/>
      <c r="AN307" s="212"/>
      <c r="AO307" s="212"/>
      <c r="AP307" s="212"/>
      <c r="AQ307" s="212"/>
      <c r="AR307" s="212"/>
      <c r="AS307" s="212"/>
      <c r="AT307" s="212"/>
      <c r="AU307" s="212"/>
      <c r="AV307" s="212"/>
      <c r="AW307" s="212"/>
      <c r="AX307" s="212"/>
    </row>
    <row r="308" spans="18:50" x14ac:dyDescent="0.15">
      <c r="R308" s="211"/>
      <c r="S308" s="212"/>
      <c r="T308" s="212"/>
      <c r="U308" s="212"/>
      <c r="V308" s="212"/>
      <c r="W308" s="212"/>
      <c r="X308" s="212"/>
      <c r="Y308" s="212"/>
      <c r="Z308" s="212"/>
      <c r="AA308" s="212"/>
      <c r="AB308" s="212"/>
      <c r="AC308" s="212"/>
      <c r="AD308" s="212"/>
      <c r="AE308" s="212"/>
      <c r="AF308" s="212"/>
      <c r="AG308" s="212"/>
      <c r="AH308" s="212"/>
      <c r="AI308" s="212"/>
      <c r="AJ308" s="212"/>
      <c r="AK308" s="212"/>
      <c r="AL308" s="212"/>
      <c r="AM308" s="212"/>
      <c r="AN308" s="212"/>
      <c r="AO308" s="212"/>
      <c r="AP308" s="212"/>
      <c r="AQ308" s="212"/>
      <c r="AR308" s="212"/>
      <c r="AS308" s="212"/>
      <c r="AT308" s="212"/>
      <c r="AU308" s="212"/>
      <c r="AV308" s="212"/>
      <c r="AW308" s="212"/>
      <c r="AX308" s="212"/>
    </row>
    <row r="309" spans="18:50" x14ac:dyDescent="0.15">
      <c r="R309" s="211"/>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2"/>
    </row>
    <row r="310" spans="18:50" x14ac:dyDescent="0.15">
      <c r="R310" s="211"/>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c r="AN310" s="212"/>
      <c r="AO310" s="212"/>
      <c r="AP310" s="212"/>
      <c r="AQ310" s="212"/>
      <c r="AR310" s="212"/>
      <c r="AS310" s="212"/>
      <c r="AT310" s="212"/>
      <c r="AU310" s="212"/>
      <c r="AV310" s="212"/>
      <c r="AW310" s="212"/>
      <c r="AX310" s="212"/>
    </row>
    <row r="311" spans="18:50" x14ac:dyDescent="0.15">
      <c r="R311" s="211"/>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2"/>
    </row>
    <row r="312" spans="18:50" x14ac:dyDescent="0.15">
      <c r="R312" s="211"/>
      <c r="S312" s="212"/>
      <c r="T312" s="212"/>
      <c r="U312" s="212"/>
      <c r="V312" s="212"/>
      <c r="W312" s="212"/>
      <c r="X312" s="212"/>
      <c r="Y312" s="212"/>
      <c r="Z312" s="212"/>
      <c r="AA312" s="212"/>
      <c r="AB312" s="212"/>
      <c r="AC312" s="212"/>
      <c r="AD312" s="212"/>
      <c r="AE312" s="212"/>
      <c r="AF312" s="212"/>
      <c r="AG312" s="212"/>
      <c r="AH312" s="212"/>
      <c r="AI312" s="212"/>
      <c r="AJ312" s="212"/>
      <c r="AK312" s="212"/>
      <c r="AL312" s="212"/>
      <c r="AM312" s="212"/>
      <c r="AN312" s="212"/>
      <c r="AO312" s="212"/>
      <c r="AP312" s="212"/>
      <c r="AQ312" s="212"/>
      <c r="AR312" s="212"/>
      <c r="AS312" s="212"/>
      <c r="AT312" s="212"/>
      <c r="AU312" s="212"/>
      <c r="AV312" s="212"/>
      <c r="AW312" s="212"/>
      <c r="AX312" s="212"/>
    </row>
    <row r="313" spans="18:50" x14ac:dyDescent="0.15">
      <c r="R313" s="211"/>
      <c r="S313" s="212"/>
      <c r="T313" s="212"/>
      <c r="U313" s="212"/>
      <c r="V313" s="212"/>
      <c r="W313" s="212"/>
      <c r="X313" s="212"/>
      <c r="Y313" s="212"/>
      <c r="Z313" s="212"/>
      <c r="AA313" s="212"/>
      <c r="AB313" s="212"/>
      <c r="AC313" s="212"/>
      <c r="AD313" s="212"/>
      <c r="AE313" s="212"/>
      <c r="AF313" s="212"/>
      <c r="AG313" s="212"/>
      <c r="AH313" s="212"/>
      <c r="AI313" s="212"/>
      <c r="AJ313" s="212"/>
      <c r="AK313" s="212"/>
      <c r="AL313" s="212"/>
      <c r="AM313" s="212"/>
      <c r="AN313" s="212"/>
      <c r="AO313" s="212"/>
      <c r="AP313" s="212"/>
      <c r="AQ313" s="212"/>
      <c r="AR313" s="212"/>
      <c r="AS313" s="212"/>
      <c r="AT313" s="212"/>
      <c r="AU313" s="212"/>
      <c r="AV313" s="212"/>
      <c r="AW313" s="212"/>
      <c r="AX313" s="212"/>
    </row>
    <row r="314" spans="18:50" x14ac:dyDescent="0.15">
      <c r="R314" s="211"/>
      <c r="S314" s="212"/>
      <c r="T314" s="212"/>
      <c r="U314" s="212"/>
      <c r="V314" s="212"/>
      <c r="W314" s="212"/>
      <c r="X314" s="212"/>
      <c r="Y314" s="212"/>
      <c r="Z314" s="212"/>
      <c r="AA314" s="212"/>
      <c r="AB314" s="212"/>
      <c r="AC314" s="212"/>
      <c r="AD314" s="212"/>
      <c r="AE314" s="212"/>
      <c r="AF314" s="212"/>
      <c r="AG314" s="212"/>
      <c r="AH314" s="212"/>
      <c r="AI314" s="212"/>
      <c r="AJ314" s="212"/>
      <c r="AK314" s="212"/>
      <c r="AL314" s="212"/>
      <c r="AM314" s="212"/>
      <c r="AN314" s="212"/>
      <c r="AO314" s="212"/>
      <c r="AP314" s="212"/>
      <c r="AQ314" s="212"/>
      <c r="AR314" s="212"/>
      <c r="AS314" s="212"/>
      <c r="AT314" s="212"/>
      <c r="AU314" s="212"/>
      <c r="AV314" s="212"/>
      <c r="AW314" s="212"/>
      <c r="AX314" s="212"/>
    </row>
    <row r="315" spans="18:50" x14ac:dyDescent="0.15">
      <c r="R315" s="211"/>
      <c r="S315" s="212"/>
      <c r="T315" s="212"/>
      <c r="U315" s="212"/>
      <c r="V315" s="212"/>
      <c r="W315" s="212"/>
      <c r="X315" s="212"/>
      <c r="Y315" s="212"/>
      <c r="Z315" s="212"/>
      <c r="AA315" s="212"/>
      <c r="AB315" s="212"/>
      <c r="AC315" s="212"/>
      <c r="AD315" s="212"/>
      <c r="AE315" s="212"/>
      <c r="AF315" s="212"/>
      <c r="AG315" s="212"/>
      <c r="AH315" s="212"/>
      <c r="AI315" s="212"/>
      <c r="AJ315" s="212"/>
      <c r="AK315" s="212"/>
      <c r="AL315" s="212"/>
      <c r="AM315" s="212"/>
      <c r="AN315" s="212"/>
      <c r="AO315" s="212"/>
      <c r="AP315" s="212"/>
      <c r="AQ315" s="212"/>
      <c r="AR315" s="212"/>
      <c r="AS315" s="212"/>
      <c r="AT315" s="212"/>
      <c r="AU315" s="212"/>
      <c r="AV315" s="212"/>
      <c r="AW315" s="212"/>
      <c r="AX315" s="212"/>
    </row>
    <row r="316" spans="18:50" x14ac:dyDescent="0.15">
      <c r="R316" s="211"/>
      <c r="S316" s="212"/>
      <c r="T316" s="212"/>
      <c r="U316" s="212"/>
      <c r="V316" s="212"/>
      <c r="W316" s="212"/>
      <c r="X316" s="212"/>
      <c r="Y316" s="212"/>
      <c r="Z316" s="212"/>
      <c r="AA316" s="212"/>
      <c r="AB316" s="212"/>
      <c r="AC316" s="212"/>
      <c r="AD316" s="212"/>
      <c r="AE316" s="212"/>
      <c r="AF316" s="212"/>
      <c r="AG316" s="212"/>
      <c r="AH316" s="212"/>
      <c r="AI316" s="212"/>
      <c r="AJ316" s="212"/>
      <c r="AK316" s="212"/>
      <c r="AL316" s="212"/>
      <c r="AM316" s="212"/>
      <c r="AN316" s="212"/>
      <c r="AO316" s="212"/>
      <c r="AP316" s="212"/>
      <c r="AQ316" s="212"/>
      <c r="AR316" s="212"/>
      <c r="AS316" s="212"/>
      <c r="AT316" s="212"/>
      <c r="AU316" s="212"/>
      <c r="AV316" s="212"/>
      <c r="AW316" s="212"/>
      <c r="AX316" s="212"/>
    </row>
    <row r="317" spans="18:50" x14ac:dyDescent="0.15">
      <c r="R317" s="211"/>
      <c r="S317" s="212"/>
      <c r="T317" s="212"/>
      <c r="U317" s="212"/>
      <c r="V317" s="212"/>
      <c r="W317" s="212"/>
      <c r="X317" s="212"/>
      <c r="Y317" s="212"/>
      <c r="Z317" s="212"/>
      <c r="AA317" s="212"/>
      <c r="AB317" s="212"/>
      <c r="AC317" s="212"/>
      <c r="AD317" s="212"/>
      <c r="AE317" s="212"/>
      <c r="AF317" s="212"/>
      <c r="AG317" s="212"/>
      <c r="AH317" s="212"/>
      <c r="AI317" s="212"/>
      <c r="AJ317" s="212"/>
      <c r="AK317" s="212"/>
      <c r="AL317" s="212"/>
      <c r="AM317" s="212"/>
      <c r="AN317" s="212"/>
      <c r="AO317" s="212"/>
      <c r="AP317" s="212"/>
      <c r="AQ317" s="212"/>
      <c r="AR317" s="212"/>
      <c r="AS317" s="212"/>
      <c r="AT317" s="212"/>
      <c r="AU317" s="212"/>
      <c r="AV317" s="212"/>
      <c r="AW317" s="212"/>
      <c r="AX317" s="212"/>
    </row>
    <row r="318" spans="18:50" x14ac:dyDescent="0.15">
      <c r="R318" s="211"/>
      <c r="S318" s="212"/>
      <c r="T318" s="212"/>
      <c r="U318" s="212"/>
      <c r="V318" s="212"/>
      <c r="W318" s="212"/>
      <c r="X318" s="212"/>
      <c r="Y318" s="212"/>
      <c r="Z318" s="212"/>
      <c r="AA318" s="212"/>
      <c r="AB318" s="212"/>
      <c r="AC318" s="212"/>
      <c r="AD318" s="212"/>
      <c r="AE318" s="212"/>
      <c r="AF318" s="212"/>
      <c r="AG318" s="212"/>
      <c r="AH318" s="212"/>
      <c r="AI318" s="212"/>
      <c r="AJ318" s="212"/>
      <c r="AK318" s="212"/>
      <c r="AL318" s="212"/>
      <c r="AM318" s="212"/>
      <c r="AN318" s="212"/>
      <c r="AO318" s="212"/>
      <c r="AP318" s="212"/>
      <c r="AQ318" s="212"/>
      <c r="AR318" s="212"/>
      <c r="AS318" s="212"/>
      <c r="AT318" s="212"/>
      <c r="AU318" s="212"/>
      <c r="AV318" s="212"/>
      <c r="AW318" s="212"/>
      <c r="AX318" s="212"/>
    </row>
    <row r="319" spans="18:50" x14ac:dyDescent="0.15">
      <c r="R319" s="211"/>
      <c r="S319" s="212"/>
      <c r="T319" s="212"/>
      <c r="U319" s="212"/>
      <c r="V319" s="212"/>
      <c r="W319" s="212"/>
      <c r="X319" s="212"/>
      <c r="Y319" s="212"/>
      <c r="Z319" s="212"/>
      <c r="AA319" s="212"/>
      <c r="AB319" s="212"/>
      <c r="AC319" s="212"/>
      <c r="AD319" s="212"/>
      <c r="AE319" s="212"/>
      <c r="AF319" s="212"/>
      <c r="AG319" s="212"/>
      <c r="AH319" s="212"/>
      <c r="AI319" s="212"/>
      <c r="AJ319" s="212"/>
      <c r="AK319" s="212"/>
      <c r="AL319" s="212"/>
      <c r="AM319" s="212"/>
      <c r="AN319" s="212"/>
      <c r="AO319" s="212"/>
      <c r="AP319" s="212"/>
      <c r="AQ319" s="212"/>
      <c r="AR319" s="212"/>
      <c r="AS319" s="212"/>
      <c r="AT319" s="212"/>
      <c r="AU319" s="212"/>
      <c r="AV319" s="212"/>
      <c r="AW319" s="212"/>
      <c r="AX319" s="212"/>
    </row>
    <row r="320" spans="18:50" x14ac:dyDescent="0.15">
      <c r="R320" s="211"/>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212"/>
      <c r="AN320" s="212"/>
      <c r="AO320" s="212"/>
      <c r="AP320" s="212"/>
      <c r="AQ320" s="212"/>
      <c r="AR320" s="212"/>
      <c r="AS320" s="212"/>
      <c r="AT320" s="212"/>
      <c r="AU320" s="212"/>
      <c r="AV320" s="212"/>
      <c r="AW320" s="212"/>
      <c r="AX320" s="212"/>
    </row>
    <row r="321" spans="18:50" x14ac:dyDescent="0.15">
      <c r="R321" s="211"/>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212"/>
      <c r="AN321" s="212"/>
      <c r="AO321" s="212"/>
      <c r="AP321" s="212"/>
      <c r="AQ321" s="212"/>
      <c r="AR321" s="212"/>
      <c r="AS321" s="212"/>
      <c r="AT321" s="212"/>
      <c r="AU321" s="212"/>
      <c r="AV321" s="212"/>
      <c r="AW321" s="212"/>
      <c r="AX321" s="212"/>
    </row>
    <row r="322" spans="18:50" x14ac:dyDescent="0.15">
      <c r="R322" s="211"/>
      <c r="S322" s="212"/>
      <c r="T322" s="212"/>
      <c r="U322" s="212"/>
      <c r="V322" s="212"/>
      <c r="W322" s="212"/>
      <c r="X322" s="212"/>
      <c r="Y322" s="212"/>
      <c r="Z322" s="212"/>
      <c r="AA322" s="212"/>
      <c r="AB322" s="212"/>
      <c r="AC322" s="212"/>
      <c r="AD322" s="212"/>
      <c r="AE322" s="212"/>
      <c r="AF322" s="212"/>
      <c r="AG322" s="212"/>
      <c r="AH322" s="212"/>
      <c r="AI322" s="212"/>
      <c r="AJ322" s="212"/>
      <c r="AK322" s="212"/>
      <c r="AL322" s="212"/>
      <c r="AM322" s="212"/>
      <c r="AN322" s="212"/>
      <c r="AO322" s="212"/>
      <c r="AP322" s="212"/>
      <c r="AQ322" s="212"/>
      <c r="AR322" s="212"/>
      <c r="AS322" s="212"/>
      <c r="AT322" s="212"/>
      <c r="AU322" s="212"/>
      <c r="AV322" s="212"/>
      <c r="AW322" s="212"/>
      <c r="AX322" s="212"/>
    </row>
    <row r="323" spans="18:50" x14ac:dyDescent="0.15">
      <c r="R323" s="211"/>
      <c r="S323" s="212"/>
      <c r="T323" s="212"/>
      <c r="U323" s="212"/>
      <c r="V323" s="212"/>
      <c r="W323" s="212"/>
      <c r="X323" s="212"/>
      <c r="Y323" s="212"/>
      <c r="Z323" s="212"/>
      <c r="AA323" s="212"/>
      <c r="AB323" s="212"/>
      <c r="AC323" s="212"/>
      <c r="AD323" s="212"/>
      <c r="AE323" s="212"/>
      <c r="AF323" s="212"/>
      <c r="AG323" s="212"/>
      <c r="AH323" s="212"/>
      <c r="AI323" s="212"/>
      <c r="AJ323" s="212"/>
      <c r="AK323" s="212"/>
      <c r="AL323" s="212"/>
      <c r="AM323" s="212"/>
      <c r="AN323" s="212"/>
      <c r="AO323" s="212"/>
      <c r="AP323" s="212"/>
      <c r="AQ323" s="212"/>
      <c r="AR323" s="212"/>
      <c r="AS323" s="212"/>
      <c r="AT323" s="212"/>
      <c r="AU323" s="212"/>
      <c r="AV323" s="212"/>
      <c r="AW323" s="212"/>
      <c r="AX323" s="212"/>
    </row>
    <row r="324" spans="18:50" x14ac:dyDescent="0.15">
      <c r="R324" s="211"/>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212"/>
      <c r="AN324" s="212"/>
      <c r="AO324" s="212"/>
      <c r="AP324" s="212"/>
      <c r="AQ324" s="212"/>
      <c r="AR324" s="212"/>
      <c r="AS324" s="212"/>
      <c r="AT324" s="212"/>
      <c r="AU324" s="212"/>
      <c r="AV324" s="212"/>
      <c r="AW324" s="212"/>
      <c r="AX324" s="212"/>
    </row>
    <row r="325" spans="18:50" x14ac:dyDescent="0.15">
      <c r="R325" s="211"/>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212"/>
      <c r="AN325" s="212"/>
      <c r="AO325" s="212"/>
      <c r="AP325" s="212"/>
      <c r="AQ325" s="212"/>
      <c r="AR325" s="212"/>
      <c r="AS325" s="212"/>
      <c r="AT325" s="212"/>
      <c r="AU325" s="212"/>
      <c r="AV325" s="212"/>
      <c r="AW325" s="212"/>
      <c r="AX325" s="212"/>
    </row>
    <row r="326" spans="18:50" x14ac:dyDescent="0.15">
      <c r="R326" s="211"/>
      <c r="S326" s="212"/>
      <c r="T326" s="212"/>
      <c r="U326" s="212"/>
      <c r="V326" s="212"/>
      <c r="W326" s="212"/>
      <c r="X326" s="212"/>
      <c r="Y326" s="212"/>
      <c r="Z326" s="212"/>
      <c r="AA326" s="212"/>
      <c r="AB326" s="212"/>
      <c r="AC326" s="212"/>
      <c r="AD326" s="212"/>
      <c r="AE326" s="212"/>
      <c r="AF326" s="212"/>
      <c r="AG326" s="212"/>
      <c r="AH326" s="212"/>
      <c r="AI326" s="212"/>
      <c r="AJ326" s="212"/>
      <c r="AK326" s="212"/>
      <c r="AL326" s="212"/>
      <c r="AM326" s="212"/>
      <c r="AN326" s="212"/>
      <c r="AO326" s="212"/>
      <c r="AP326" s="212"/>
      <c r="AQ326" s="212"/>
      <c r="AR326" s="212"/>
      <c r="AS326" s="212"/>
      <c r="AT326" s="212"/>
      <c r="AU326" s="212"/>
      <c r="AV326" s="212"/>
      <c r="AW326" s="212"/>
      <c r="AX326" s="212"/>
    </row>
    <row r="327" spans="18:50" x14ac:dyDescent="0.15">
      <c r="R327" s="211"/>
      <c r="S327" s="212"/>
      <c r="T327" s="212"/>
      <c r="U327" s="212"/>
      <c r="V327" s="212"/>
      <c r="W327" s="212"/>
      <c r="X327" s="212"/>
      <c r="Y327" s="212"/>
      <c r="Z327" s="212"/>
      <c r="AA327" s="212"/>
      <c r="AB327" s="212"/>
      <c r="AC327" s="212"/>
      <c r="AD327" s="212"/>
      <c r="AE327" s="212"/>
      <c r="AF327" s="212"/>
      <c r="AG327" s="212"/>
      <c r="AH327" s="212"/>
      <c r="AI327" s="212"/>
      <c r="AJ327" s="212"/>
      <c r="AK327" s="212"/>
      <c r="AL327" s="212"/>
      <c r="AM327" s="212"/>
      <c r="AN327" s="212"/>
      <c r="AO327" s="212"/>
      <c r="AP327" s="212"/>
      <c r="AQ327" s="212"/>
      <c r="AR327" s="212"/>
      <c r="AS327" s="212"/>
      <c r="AT327" s="212"/>
      <c r="AU327" s="212"/>
      <c r="AV327" s="212"/>
      <c r="AW327" s="212"/>
      <c r="AX327" s="212"/>
    </row>
    <row r="328" spans="18:50" x14ac:dyDescent="0.15">
      <c r="R328" s="211"/>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212"/>
      <c r="AN328" s="212"/>
      <c r="AO328" s="212"/>
      <c r="AP328" s="212"/>
      <c r="AQ328" s="212"/>
      <c r="AR328" s="212"/>
      <c r="AS328" s="212"/>
      <c r="AT328" s="212"/>
      <c r="AU328" s="212"/>
      <c r="AV328" s="212"/>
      <c r="AW328" s="212"/>
      <c r="AX328" s="212"/>
    </row>
    <row r="329" spans="18:50" x14ac:dyDescent="0.15">
      <c r="R329" s="211"/>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212"/>
      <c r="AN329" s="212"/>
      <c r="AO329" s="212"/>
      <c r="AP329" s="212"/>
      <c r="AQ329" s="212"/>
      <c r="AR329" s="212"/>
      <c r="AS329" s="212"/>
      <c r="AT329" s="212"/>
      <c r="AU329" s="212"/>
      <c r="AV329" s="212"/>
      <c r="AW329" s="212"/>
      <c r="AX329" s="212"/>
    </row>
    <row r="330" spans="18:50" x14ac:dyDescent="0.15">
      <c r="R330" s="211"/>
      <c r="S330" s="212"/>
      <c r="T330" s="212"/>
      <c r="U330" s="212"/>
      <c r="V330" s="212"/>
      <c r="W330" s="212"/>
      <c r="X330" s="212"/>
      <c r="Y330" s="212"/>
      <c r="Z330" s="212"/>
      <c r="AA330" s="212"/>
      <c r="AB330" s="212"/>
      <c r="AC330" s="212"/>
      <c r="AD330" s="212"/>
      <c r="AE330" s="212"/>
      <c r="AF330" s="212"/>
      <c r="AG330" s="212"/>
      <c r="AH330" s="212"/>
      <c r="AI330" s="212"/>
      <c r="AJ330" s="212"/>
      <c r="AK330" s="212"/>
      <c r="AL330" s="212"/>
      <c r="AM330" s="212"/>
      <c r="AN330" s="212"/>
      <c r="AO330" s="212"/>
      <c r="AP330" s="212"/>
      <c r="AQ330" s="212"/>
      <c r="AR330" s="212"/>
      <c r="AS330" s="212"/>
      <c r="AT330" s="212"/>
      <c r="AU330" s="212"/>
      <c r="AV330" s="212"/>
      <c r="AW330" s="212"/>
      <c r="AX330" s="212"/>
    </row>
    <row r="331" spans="18:50" x14ac:dyDescent="0.15">
      <c r="R331" s="211"/>
      <c r="S331" s="212"/>
      <c r="T331" s="212"/>
      <c r="U331" s="212"/>
      <c r="V331" s="212"/>
      <c r="W331" s="212"/>
      <c r="X331" s="212"/>
      <c r="Y331" s="212"/>
      <c r="Z331" s="212"/>
      <c r="AA331" s="212"/>
      <c r="AB331" s="212"/>
      <c r="AC331" s="212"/>
      <c r="AD331" s="212"/>
      <c r="AE331" s="212"/>
      <c r="AF331" s="212"/>
      <c r="AG331" s="212"/>
      <c r="AH331" s="212"/>
      <c r="AI331" s="212"/>
      <c r="AJ331" s="212"/>
      <c r="AK331" s="212"/>
      <c r="AL331" s="212"/>
      <c r="AM331" s="212"/>
      <c r="AN331" s="212"/>
      <c r="AO331" s="212"/>
      <c r="AP331" s="212"/>
      <c r="AQ331" s="212"/>
      <c r="AR331" s="212"/>
      <c r="AS331" s="212"/>
      <c r="AT331" s="212"/>
      <c r="AU331" s="212"/>
      <c r="AV331" s="212"/>
      <c r="AW331" s="212"/>
      <c r="AX331" s="212"/>
    </row>
    <row r="332" spans="18:50" x14ac:dyDescent="0.15">
      <c r="R332" s="211"/>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212"/>
      <c r="AN332" s="212"/>
      <c r="AO332" s="212"/>
      <c r="AP332" s="212"/>
      <c r="AQ332" s="212"/>
      <c r="AR332" s="212"/>
      <c r="AS332" s="212"/>
      <c r="AT332" s="212"/>
      <c r="AU332" s="212"/>
      <c r="AV332" s="212"/>
      <c r="AW332" s="212"/>
      <c r="AX332" s="212"/>
    </row>
    <row r="333" spans="18:50" x14ac:dyDescent="0.15">
      <c r="R333" s="211"/>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212"/>
      <c r="AN333" s="212"/>
      <c r="AO333" s="212"/>
      <c r="AP333" s="212"/>
      <c r="AQ333" s="212"/>
      <c r="AR333" s="212"/>
      <c r="AS333" s="212"/>
      <c r="AT333" s="212"/>
      <c r="AU333" s="212"/>
      <c r="AV333" s="212"/>
      <c r="AW333" s="212"/>
      <c r="AX333" s="212"/>
    </row>
    <row r="334" spans="18:50" x14ac:dyDescent="0.15">
      <c r="R334" s="211"/>
      <c r="S334" s="212"/>
      <c r="T334" s="212"/>
      <c r="U334" s="212"/>
      <c r="V334" s="212"/>
      <c r="W334" s="212"/>
      <c r="X334" s="212"/>
      <c r="Y334" s="212"/>
      <c r="Z334" s="212"/>
      <c r="AA334" s="212"/>
      <c r="AB334" s="212"/>
      <c r="AC334" s="212"/>
      <c r="AD334" s="212"/>
      <c r="AE334" s="212"/>
      <c r="AF334" s="212"/>
      <c r="AG334" s="212"/>
      <c r="AH334" s="212"/>
      <c r="AI334" s="212"/>
      <c r="AJ334" s="212"/>
      <c r="AK334" s="212"/>
      <c r="AL334" s="212"/>
      <c r="AM334" s="212"/>
      <c r="AN334" s="212"/>
      <c r="AO334" s="212"/>
      <c r="AP334" s="212"/>
      <c r="AQ334" s="212"/>
      <c r="AR334" s="212"/>
      <c r="AS334" s="212"/>
      <c r="AT334" s="212"/>
      <c r="AU334" s="212"/>
      <c r="AV334" s="212"/>
      <c r="AW334" s="212"/>
      <c r="AX334" s="212"/>
    </row>
    <row r="335" spans="18:50" x14ac:dyDescent="0.15">
      <c r="R335" s="211"/>
      <c r="S335" s="212"/>
      <c r="T335" s="212"/>
      <c r="U335" s="212"/>
      <c r="V335" s="212"/>
      <c r="W335" s="212"/>
      <c r="X335" s="212"/>
      <c r="Y335" s="212"/>
      <c r="Z335" s="212"/>
      <c r="AA335" s="212"/>
      <c r="AB335" s="212"/>
      <c r="AC335" s="212"/>
      <c r="AD335" s="212"/>
      <c r="AE335" s="212"/>
      <c r="AF335" s="212"/>
      <c r="AG335" s="212"/>
      <c r="AH335" s="212"/>
      <c r="AI335" s="212"/>
      <c r="AJ335" s="212"/>
      <c r="AK335" s="212"/>
      <c r="AL335" s="212"/>
      <c r="AM335" s="212"/>
      <c r="AN335" s="212"/>
      <c r="AO335" s="212"/>
      <c r="AP335" s="212"/>
      <c r="AQ335" s="212"/>
      <c r="AR335" s="212"/>
      <c r="AS335" s="212"/>
      <c r="AT335" s="212"/>
      <c r="AU335" s="212"/>
      <c r="AV335" s="212"/>
      <c r="AW335" s="212"/>
      <c r="AX335" s="212"/>
    </row>
    <row r="336" spans="18:50" x14ac:dyDescent="0.15">
      <c r="R336" s="211"/>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212"/>
      <c r="AN336" s="212"/>
      <c r="AO336" s="212"/>
      <c r="AP336" s="212"/>
      <c r="AQ336" s="212"/>
      <c r="AR336" s="212"/>
      <c r="AS336" s="212"/>
      <c r="AT336" s="212"/>
      <c r="AU336" s="212"/>
      <c r="AV336" s="212"/>
      <c r="AW336" s="212"/>
      <c r="AX336" s="212"/>
    </row>
    <row r="337" spans="18:50" x14ac:dyDescent="0.15">
      <c r="R337" s="211"/>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212"/>
      <c r="AN337" s="212"/>
      <c r="AO337" s="212"/>
      <c r="AP337" s="212"/>
      <c r="AQ337" s="212"/>
      <c r="AR337" s="212"/>
      <c r="AS337" s="212"/>
      <c r="AT337" s="212"/>
      <c r="AU337" s="212"/>
      <c r="AV337" s="212"/>
      <c r="AW337" s="212"/>
      <c r="AX337" s="212"/>
    </row>
    <row r="338" spans="18:50" x14ac:dyDescent="0.15">
      <c r="R338" s="211"/>
      <c r="S338" s="212"/>
      <c r="T338" s="212"/>
      <c r="U338" s="212"/>
      <c r="V338" s="212"/>
      <c r="W338" s="212"/>
      <c r="X338" s="212"/>
      <c r="Y338" s="212"/>
      <c r="Z338" s="212"/>
      <c r="AA338" s="212"/>
      <c r="AB338" s="212"/>
      <c r="AC338" s="212"/>
      <c r="AD338" s="212"/>
      <c r="AE338" s="212"/>
      <c r="AF338" s="212"/>
      <c r="AG338" s="212"/>
      <c r="AH338" s="212"/>
      <c r="AI338" s="212"/>
      <c r="AJ338" s="212"/>
      <c r="AK338" s="212"/>
      <c r="AL338" s="212"/>
      <c r="AM338" s="212"/>
      <c r="AN338" s="212"/>
      <c r="AO338" s="212"/>
      <c r="AP338" s="212"/>
      <c r="AQ338" s="212"/>
      <c r="AR338" s="212"/>
      <c r="AS338" s="212"/>
      <c r="AT338" s="212"/>
      <c r="AU338" s="212"/>
      <c r="AV338" s="212"/>
      <c r="AW338" s="212"/>
      <c r="AX338" s="212"/>
    </row>
    <row r="339" spans="18:50" x14ac:dyDescent="0.15">
      <c r="R339" s="211"/>
      <c r="S339" s="212"/>
      <c r="T339" s="212"/>
      <c r="U339" s="212"/>
      <c r="V339" s="212"/>
      <c r="W339" s="212"/>
      <c r="X339" s="212"/>
      <c r="Y339" s="212"/>
      <c r="Z339" s="212"/>
      <c r="AA339" s="212"/>
      <c r="AB339" s="212"/>
      <c r="AC339" s="212"/>
      <c r="AD339" s="212"/>
      <c r="AE339" s="212"/>
      <c r="AF339" s="212"/>
      <c r="AG339" s="212"/>
      <c r="AH339" s="212"/>
      <c r="AI339" s="212"/>
      <c r="AJ339" s="212"/>
      <c r="AK339" s="212"/>
      <c r="AL339" s="212"/>
      <c r="AM339" s="212"/>
      <c r="AN339" s="212"/>
      <c r="AO339" s="212"/>
      <c r="AP339" s="212"/>
      <c r="AQ339" s="212"/>
      <c r="AR339" s="212"/>
      <c r="AS339" s="212"/>
      <c r="AT339" s="212"/>
      <c r="AU339" s="212"/>
      <c r="AV339" s="212"/>
      <c r="AW339" s="212"/>
      <c r="AX339" s="212"/>
    </row>
    <row r="340" spans="18:50" x14ac:dyDescent="0.15">
      <c r="R340" s="211"/>
      <c r="S340" s="212"/>
      <c r="T340" s="212"/>
      <c r="U340" s="212"/>
      <c r="V340" s="212"/>
      <c r="W340" s="212"/>
      <c r="X340" s="212"/>
      <c r="Y340" s="212"/>
      <c r="Z340" s="212"/>
      <c r="AA340" s="212"/>
      <c r="AB340" s="212"/>
      <c r="AC340" s="212"/>
      <c r="AD340" s="212"/>
      <c r="AE340" s="212"/>
      <c r="AF340" s="212"/>
      <c r="AG340" s="212"/>
      <c r="AH340" s="212"/>
      <c r="AI340" s="212"/>
      <c r="AJ340" s="212"/>
      <c r="AK340" s="212"/>
      <c r="AL340" s="212"/>
      <c r="AM340" s="212"/>
      <c r="AN340" s="212"/>
      <c r="AO340" s="212"/>
      <c r="AP340" s="212"/>
      <c r="AQ340" s="212"/>
      <c r="AR340" s="212"/>
      <c r="AS340" s="212"/>
      <c r="AT340" s="212"/>
      <c r="AU340" s="212"/>
      <c r="AV340" s="212"/>
      <c r="AW340" s="212"/>
      <c r="AX340" s="212"/>
    </row>
    <row r="341" spans="18:50" x14ac:dyDescent="0.15">
      <c r="R341" s="211"/>
      <c r="S341" s="212"/>
      <c r="T341" s="212"/>
      <c r="U341" s="212"/>
      <c r="V341" s="212"/>
      <c r="W341" s="212"/>
      <c r="X341" s="212"/>
      <c r="Y341" s="212"/>
      <c r="Z341" s="212"/>
      <c r="AA341" s="212"/>
      <c r="AB341" s="212"/>
      <c r="AC341" s="212"/>
      <c r="AD341" s="212"/>
      <c r="AE341" s="212"/>
      <c r="AF341" s="212"/>
      <c r="AG341" s="212"/>
      <c r="AH341" s="212"/>
      <c r="AI341" s="212"/>
      <c r="AJ341" s="212"/>
      <c r="AK341" s="212"/>
      <c r="AL341" s="212"/>
      <c r="AM341" s="212"/>
      <c r="AN341" s="212"/>
      <c r="AO341" s="212"/>
      <c r="AP341" s="212"/>
      <c r="AQ341" s="212"/>
      <c r="AR341" s="212"/>
      <c r="AS341" s="212"/>
      <c r="AT341" s="212"/>
      <c r="AU341" s="212"/>
      <c r="AV341" s="212"/>
      <c r="AW341" s="212"/>
      <c r="AX341" s="212"/>
    </row>
    <row r="342" spans="18:50" x14ac:dyDescent="0.15">
      <c r="R342" s="211"/>
      <c r="S342" s="212"/>
      <c r="T342" s="212"/>
      <c r="U342" s="212"/>
      <c r="V342" s="212"/>
      <c r="W342" s="212"/>
      <c r="X342" s="212"/>
      <c r="Y342" s="212"/>
      <c r="Z342" s="212"/>
      <c r="AA342" s="212"/>
      <c r="AB342" s="212"/>
      <c r="AC342" s="212"/>
      <c r="AD342" s="212"/>
      <c r="AE342" s="212"/>
      <c r="AF342" s="212"/>
      <c r="AG342" s="212"/>
      <c r="AH342" s="212"/>
      <c r="AI342" s="212"/>
      <c r="AJ342" s="212"/>
      <c r="AK342" s="212"/>
      <c r="AL342" s="212"/>
      <c r="AM342" s="212"/>
      <c r="AN342" s="212"/>
      <c r="AO342" s="212"/>
      <c r="AP342" s="212"/>
      <c r="AQ342" s="212"/>
      <c r="AR342" s="212"/>
      <c r="AS342" s="212"/>
      <c r="AT342" s="212"/>
      <c r="AU342" s="212"/>
      <c r="AV342" s="212"/>
      <c r="AW342" s="212"/>
      <c r="AX342" s="212"/>
    </row>
    <row r="343" spans="18:50" x14ac:dyDescent="0.15">
      <c r="R343" s="211"/>
      <c r="S343" s="212"/>
      <c r="T343" s="212"/>
      <c r="U343" s="212"/>
      <c r="V343" s="212"/>
      <c r="W343" s="212"/>
      <c r="X343" s="212"/>
      <c r="Y343" s="212"/>
      <c r="Z343" s="212"/>
      <c r="AA343" s="212"/>
      <c r="AB343" s="212"/>
      <c r="AC343" s="212"/>
      <c r="AD343" s="212"/>
      <c r="AE343" s="212"/>
      <c r="AF343" s="212"/>
      <c r="AG343" s="212"/>
      <c r="AH343" s="212"/>
      <c r="AI343" s="212"/>
      <c r="AJ343" s="212"/>
      <c r="AK343" s="212"/>
      <c r="AL343" s="212"/>
      <c r="AM343" s="212"/>
      <c r="AN343" s="212"/>
      <c r="AO343" s="212"/>
      <c r="AP343" s="212"/>
      <c r="AQ343" s="212"/>
      <c r="AR343" s="212"/>
      <c r="AS343" s="212"/>
      <c r="AT343" s="212"/>
      <c r="AU343" s="212"/>
      <c r="AV343" s="212"/>
      <c r="AW343" s="212"/>
      <c r="AX343" s="212"/>
    </row>
    <row r="344" spans="18:50" x14ac:dyDescent="0.15">
      <c r="R344" s="211"/>
      <c r="S344" s="212"/>
      <c r="T344" s="212"/>
      <c r="U344" s="212"/>
      <c r="V344" s="212"/>
      <c r="W344" s="212"/>
      <c r="X344" s="212"/>
      <c r="Y344" s="212"/>
      <c r="Z344" s="212"/>
      <c r="AA344" s="212"/>
      <c r="AB344" s="212"/>
      <c r="AC344" s="212"/>
      <c r="AD344" s="212"/>
      <c r="AE344" s="212"/>
      <c r="AF344" s="212"/>
      <c r="AG344" s="212"/>
      <c r="AH344" s="212"/>
      <c r="AI344" s="212"/>
      <c r="AJ344" s="212"/>
      <c r="AK344" s="212"/>
      <c r="AL344" s="212"/>
      <c r="AM344" s="212"/>
      <c r="AN344" s="212"/>
      <c r="AO344" s="212"/>
      <c r="AP344" s="212"/>
      <c r="AQ344" s="212"/>
      <c r="AR344" s="212"/>
      <c r="AS344" s="212"/>
      <c r="AT344" s="212"/>
      <c r="AU344" s="212"/>
      <c r="AV344" s="212"/>
      <c r="AW344" s="212"/>
      <c r="AX344" s="212"/>
    </row>
    <row r="345" spans="18:50" x14ac:dyDescent="0.15">
      <c r="R345" s="211"/>
      <c r="S345" s="212"/>
      <c r="T345" s="212"/>
      <c r="U345" s="212"/>
      <c r="V345" s="212"/>
      <c r="W345" s="212"/>
      <c r="X345" s="212"/>
      <c r="Y345" s="212"/>
      <c r="Z345" s="212"/>
      <c r="AA345" s="212"/>
      <c r="AB345" s="212"/>
      <c r="AC345" s="212"/>
      <c r="AD345" s="212"/>
      <c r="AE345" s="212"/>
      <c r="AF345" s="212"/>
      <c r="AG345" s="212"/>
      <c r="AH345" s="212"/>
      <c r="AI345" s="212"/>
      <c r="AJ345" s="212"/>
      <c r="AK345" s="212"/>
      <c r="AL345" s="212"/>
      <c r="AM345" s="212"/>
      <c r="AN345" s="212"/>
      <c r="AO345" s="212"/>
      <c r="AP345" s="212"/>
      <c r="AQ345" s="212"/>
      <c r="AR345" s="212"/>
      <c r="AS345" s="212"/>
      <c r="AT345" s="212"/>
      <c r="AU345" s="212"/>
      <c r="AV345" s="212"/>
      <c r="AW345" s="212"/>
      <c r="AX345" s="212"/>
    </row>
    <row r="346" spans="18:50" x14ac:dyDescent="0.15">
      <c r="R346" s="211"/>
      <c r="S346" s="212"/>
      <c r="T346" s="212"/>
      <c r="U346" s="212"/>
      <c r="V346" s="212"/>
      <c r="W346" s="212"/>
      <c r="X346" s="212"/>
      <c r="Y346" s="212"/>
      <c r="Z346" s="212"/>
      <c r="AA346" s="212"/>
      <c r="AB346" s="212"/>
      <c r="AC346" s="212"/>
      <c r="AD346" s="212"/>
      <c r="AE346" s="212"/>
      <c r="AF346" s="212"/>
      <c r="AG346" s="212"/>
      <c r="AH346" s="212"/>
      <c r="AI346" s="212"/>
      <c r="AJ346" s="212"/>
      <c r="AK346" s="212"/>
      <c r="AL346" s="212"/>
      <c r="AM346" s="212"/>
      <c r="AN346" s="212"/>
      <c r="AO346" s="212"/>
      <c r="AP346" s="212"/>
      <c r="AQ346" s="212"/>
      <c r="AR346" s="212"/>
      <c r="AS346" s="212"/>
      <c r="AT346" s="212"/>
      <c r="AU346" s="212"/>
      <c r="AV346" s="212"/>
      <c r="AW346" s="212"/>
      <c r="AX346" s="212"/>
    </row>
    <row r="347" spans="18:50" x14ac:dyDescent="0.15">
      <c r="R347" s="211"/>
      <c r="S347" s="212"/>
      <c r="T347" s="212"/>
      <c r="U347" s="212"/>
      <c r="V347" s="212"/>
      <c r="W347" s="212"/>
      <c r="X347" s="212"/>
      <c r="Y347" s="212"/>
      <c r="Z347" s="212"/>
      <c r="AA347" s="212"/>
      <c r="AB347" s="212"/>
      <c r="AC347" s="212"/>
      <c r="AD347" s="212"/>
      <c r="AE347" s="212"/>
      <c r="AF347" s="212"/>
      <c r="AG347" s="212"/>
      <c r="AH347" s="212"/>
      <c r="AI347" s="212"/>
      <c r="AJ347" s="212"/>
      <c r="AK347" s="212"/>
      <c r="AL347" s="212"/>
      <c r="AM347" s="212"/>
      <c r="AN347" s="212"/>
      <c r="AO347" s="212"/>
      <c r="AP347" s="212"/>
      <c r="AQ347" s="212"/>
      <c r="AR347" s="212"/>
      <c r="AS347" s="212"/>
      <c r="AT347" s="212"/>
      <c r="AU347" s="212"/>
      <c r="AV347" s="212"/>
      <c r="AW347" s="212"/>
      <c r="AX347" s="212"/>
    </row>
    <row r="348" spans="18:50" x14ac:dyDescent="0.15">
      <c r="R348" s="211"/>
      <c r="S348" s="212"/>
      <c r="T348" s="212"/>
      <c r="U348" s="212"/>
      <c r="V348" s="212"/>
      <c r="W348" s="212"/>
      <c r="X348" s="212"/>
      <c r="Y348" s="212"/>
      <c r="Z348" s="212"/>
      <c r="AA348" s="212"/>
      <c r="AB348" s="212"/>
      <c r="AC348" s="212"/>
      <c r="AD348" s="212"/>
      <c r="AE348" s="212"/>
      <c r="AF348" s="212"/>
      <c r="AG348" s="212"/>
      <c r="AH348" s="212"/>
      <c r="AI348" s="212"/>
      <c r="AJ348" s="212"/>
      <c r="AK348" s="212"/>
      <c r="AL348" s="212"/>
      <c r="AM348" s="212"/>
      <c r="AN348" s="212"/>
      <c r="AO348" s="212"/>
      <c r="AP348" s="212"/>
      <c r="AQ348" s="212"/>
      <c r="AR348" s="212"/>
      <c r="AS348" s="212"/>
      <c r="AT348" s="212"/>
      <c r="AU348" s="212"/>
      <c r="AV348" s="212"/>
      <c r="AW348" s="212"/>
      <c r="AX348" s="212"/>
    </row>
    <row r="349" spans="18:50" x14ac:dyDescent="0.15">
      <c r="R349" s="211"/>
      <c r="S349" s="212"/>
      <c r="T349" s="212"/>
      <c r="U349" s="212"/>
      <c r="V349" s="212"/>
      <c r="W349" s="212"/>
      <c r="X349" s="212"/>
      <c r="Y349" s="212"/>
      <c r="Z349" s="212"/>
      <c r="AA349" s="212"/>
      <c r="AB349" s="212"/>
      <c r="AC349" s="212"/>
      <c r="AD349" s="212"/>
      <c r="AE349" s="212"/>
      <c r="AF349" s="212"/>
      <c r="AG349" s="212"/>
      <c r="AH349" s="212"/>
      <c r="AI349" s="212"/>
      <c r="AJ349" s="212"/>
      <c r="AK349" s="212"/>
      <c r="AL349" s="212"/>
      <c r="AM349" s="212"/>
      <c r="AN349" s="212"/>
      <c r="AO349" s="212"/>
      <c r="AP349" s="212"/>
      <c r="AQ349" s="212"/>
      <c r="AR349" s="212"/>
      <c r="AS349" s="212"/>
      <c r="AT349" s="212"/>
      <c r="AU349" s="212"/>
      <c r="AV349" s="212"/>
      <c r="AW349" s="212"/>
      <c r="AX349" s="212"/>
    </row>
    <row r="350" spans="18:50" x14ac:dyDescent="0.15">
      <c r="R350" s="211"/>
      <c r="S350" s="212"/>
      <c r="T350" s="212"/>
      <c r="U350" s="212"/>
      <c r="V350" s="212"/>
      <c r="W350" s="212"/>
      <c r="X350" s="212"/>
      <c r="Y350" s="212"/>
      <c r="Z350" s="212"/>
      <c r="AA350" s="212"/>
      <c r="AB350" s="212"/>
      <c r="AC350" s="212"/>
      <c r="AD350" s="212"/>
      <c r="AE350" s="212"/>
      <c r="AF350" s="212"/>
      <c r="AG350" s="212"/>
      <c r="AH350" s="212"/>
      <c r="AI350" s="212"/>
      <c r="AJ350" s="212"/>
      <c r="AK350" s="212"/>
      <c r="AL350" s="212"/>
      <c r="AM350" s="212"/>
      <c r="AN350" s="212"/>
      <c r="AO350" s="212"/>
      <c r="AP350" s="212"/>
      <c r="AQ350" s="212"/>
      <c r="AR350" s="212"/>
      <c r="AS350" s="212"/>
      <c r="AT350" s="212"/>
      <c r="AU350" s="212"/>
      <c r="AV350" s="212"/>
      <c r="AW350" s="212"/>
      <c r="AX350" s="212"/>
    </row>
    <row r="351" spans="18:50" x14ac:dyDescent="0.15">
      <c r="R351" s="211"/>
      <c r="S351" s="212"/>
      <c r="T351" s="212"/>
      <c r="U351" s="212"/>
      <c r="V351" s="212"/>
      <c r="W351" s="212"/>
      <c r="X351" s="212"/>
      <c r="Y351" s="212"/>
      <c r="Z351" s="212"/>
      <c r="AA351" s="212"/>
      <c r="AB351" s="212"/>
      <c r="AC351" s="212"/>
      <c r="AD351" s="212"/>
      <c r="AE351" s="212"/>
      <c r="AF351" s="212"/>
      <c r="AG351" s="212"/>
      <c r="AH351" s="212"/>
      <c r="AI351" s="212"/>
      <c r="AJ351" s="212"/>
      <c r="AK351" s="212"/>
      <c r="AL351" s="212"/>
      <c r="AM351" s="212"/>
      <c r="AN351" s="212"/>
      <c r="AO351" s="212"/>
      <c r="AP351" s="212"/>
      <c r="AQ351" s="212"/>
      <c r="AR351" s="212"/>
      <c r="AS351" s="212"/>
      <c r="AT351" s="212"/>
      <c r="AU351" s="212"/>
      <c r="AV351" s="212"/>
      <c r="AW351" s="212"/>
      <c r="AX351" s="212"/>
    </row>
    <row r="352" spans="18:50" x14ac:dyDescent="0.15">
      <c r="R352" s="211"/>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AU352" s="212"/>
      <c r="AV352" s="212"/>
      <c r="AW352" s="212"/>
      <c r="AX352" s="212"/>
    </row>
    <row r="353" spans="18:50" x14ac:dyDescent="0.15">
      <c r="R353" s="211"/>
      <c r="S353" s="212"/>
      <c r="T353" s="212"/>
      <c r="U353" s="212"/>
      <c r="V353" s="212"/>
      <c r="W353" s="212"/>
      <c r="X353" s="212"/>
      <c r="Y353" s="212"/>
      <c r="Z353" s="212"/>
      <c r="AA353" s="212"/>
      <c r="AB353" s="212"/>
      <c r="AC353" s="212"/>
      <c r="AD353" s="212"/>
      <c r="AE353" s="212"/>
      <c r="AF353" s="212"/>
      <c r="AG353" s="212"/>
      <c r="AH353" s="212"/>
      <c r="AI353" s="212"/>
      <c r="AJ353" s="212"/>
      <c r="AK353" s="212"/>
      <c r="AL353" s="212"/>
      <c r="AM353" s="212"/>
      <c r="AN353" s="212"/>
      <c r="AO353" s="212"/>
      <c r="AP353" s="212"/>
      <c r="AQ353" s="212"/>
      <c r="AR353" s="212"/>
      <c r="AS353" s="212"/>
      <c r="AT353" s="212"/>
      <c r="AU353" s="212"/>
      <c r="AV353" s="212"/>
      <c r="AW353" s="212"/>
      <c r="AX353" s="212"/>
    </row>
    <row r="354" spans="18:50" x14ac:dyDescent="0.15">
      <c r="R354" s="211"/>
      <c r="S354" s="212"/>
      <c r="T354" s="212"/>
      <c r="U354" s="212"/>
      <c r="V354" s="212"/>
      <c r="W354" s="212"/>
      <c r="X354" s="212"/>
      <c r="Y354" s="212"/>
      <c r="Z354" s="212"/>
      <c r="AA354" s="212"/>
      <c r="AB354" s="212"/>
      <c r="AC354" s="212"/>
      <c r="AD354" s="212"/>
      <c r="AE354" s="212"/>
      <c r="AF354" s="212"/>
      <c r="AG354" s="212"/>
      <c r="AH354" s="212"/>
      <c r="AI354" s="212"/>
      <c r="AJ354" s="212"/>
      <c r="AK354" s="212"/>
      <c r="AL354" s="212"/>
      <c r="AM354" s="212"/>
      <c r="AN354" s="212"/>
      <c r="AO354" s="212"/>
      <c r="AP354" s="212"/>
      <c r="AQ354" s="212"/>
      <c r="AR354" s="212"/>
      <c r="AS354" s="212"/>
      <c r="AT354" s="212"/>
      <c r="AU354" s="212"/>
      <c r="AV354" s="212"/>
      <c r="AW354" s="212"/>
      <c r="AX354" s="212"/>
    </row>
    <row r="355" spans="18:50" x14ac:dyDescent="0.15">
      <c r="R355" s="211"/>
      <c r="S355" s="212"/>
      <c r="T355" s="212"/>
      <c r="U355" s="212"/>
      <c r="V355" s="212"/>
      <c r="W355" s="212"/>
      <c r="X355" s="212"/>
      <c r="Y355" s="212"/>
      <c r="Z355" s="212"/>
      <c r="AA355" s="212"/>
      <c r="AB355" s="212"/>
      <c r="AC355" s="212"/>
      <c r="AD355" s="212"/>
      <c r="AE355" s="212"/>
      <c r="AF355" s="212"/>
      <c r="AG355" s="212"/>
      <c r="AH355" s="212"/>
      <c r="AI355" s="212"/>
      <c r="AJ355" s="212"/>
      <c r="AK355" s="212"/>
      <c r="AL355" s="212"/>
      <c r="AM355" s="212"/>
      <c r="AN355" s="212"/>
      <c r="AO355" s="212"/>
      <c r="AP355" s="212"/>
      <c r="AQ355" s="212"/>
      <c r="AR355" s="212"/>
      <c r="AS355" s="212"/>
      <c r="AT355" s="212"/>
      <c r="AU355" s="212"/>
      <c r="AV355" s="212"/>
      <c r="AW355" s="212"/>
      <c r="AX355" s="212"/>
    </row>
    <row r="356" spans="18:50" x14ac:dyDescent="0.15">
      <c r="R356" s="211"/>
      <c r="S356" s="212"/>
      <c r="T356" s="212"/>
      <c r="U356" s="212"/>
      <c r="V356" s="212"/>
      <c r="W356" s="212"/>
      <c r="X356" s="212"/>
      <c r="Y356" s="212"/>
      <c r="Z356" s="212"/>
      <c r="AA356" s="212"/>
      <c r="AB356" s="212"/>
      <c r="AC356" s="212"/>
      <c r="AD356" s="212"/>
      <c r="AE356" s="212"/>
      <c r="AF356" s="212"/>
      <c r="AG356" s="212"/>
      <c r="AH356" s="212"/>
      <c r="AI356" s="212"/>
      <c r="AJ356" s="212"/>
      <c r="AK356" s="212"/>
      <c r="AL356" s="212"/>
      <c r="AM356" s="212"/>
      <c r="AN356" s="212"/>
      <c r="AO356" s="212"/>
      <c r="AP356" s="212"/>
      <c r="AQ356" s="212"/>
      <c r="AR356" s="212"/>
      <c r="AS356" s="212"/>
      <c r="AT356" s="212"/>
      <c r="AU356" s="212"/>
      <c r="AV356" s="212"/>
      <c r="AW356" s="212"/>
      <c r="AX356" s="212"/>
    </row>
    <row r="357" spans="18:50" x14ac:dyDescent="0.15">
      <c r="R357" s="211"/>
      <c r="S357" s="212"/>
      <c r="T357" s="212"/>
      <c r="U357" s="212"/>
      <c r="V357" s="212"/>
      <c r="W357" s="212"/>
      <c r="X357" s="212"/>
      <c r="Y357" s="212"/>
      <c r="Z357" s="212"/>
      <c r="AA357" s="212"/>
      <c r="AB357" s="212"/>
      <c r="AC357" s="212"/>
      <c r="AD357" s="212"/>
      <c r="AE357" s="212"/>
      <c r="AF357" s="212"/>
      <c r="AG357" s="212"/>
      <c r="AH357" s="212"/>
      <c r="AI357" s="212"/>
      <c r="AJ357" s="212"/>
      <c r="AK357" s="212"/>
      <c r="AL357" s="212"/>
      <c r="AM357" s="212"/>
      <c r="AN357" s="212"/>
      <c r="AO357" s="212"/>
      <c r="AP357" s="212"/>
      <c r="AQ357" s="212"/>
      <c r="AR357" s="212"/>
      <c r="AS357" s="212"/>
      <c r="AT357" s="212"/>
      <c r="AU357" s="212"/>
      <c r="AV357" s="212"/>
      <c r="AW357" s="212"/>
      <c r="AX357" s="212"/>
    </row>
    <row r="358" spans="18:50" x14ac:dyDescent="0.15">
      <c r="R358" s="211"/>
      <c r="S358" s="212"/>
      <c r="T358" s="212"/>
      <c r="U358" s="212"/>
      <c r="V358" s="212"/>
      <c r="W358" s="212"/>
      <c r="X358" s="212"/>
      <c r="Y358" s="212"/>
      <c r="Z358" s="212"/>
      <c r="AA358" s="212"/>
      <c r="AB358" s="212"/>
      <c r="AC358" s="212"/>
      <c r="AD358" s="212"/>
      <c r="AE358" s="212"/>
      <c r="AF358" s="212"/>
      <c r="AG358" s="212"/>
      <c r="AH358" s="212"/>
      <c r="AI358" s="212"/>
      <c r="AJ358" s="212"/>
      <c r="AK358" s="212"/>
      <c r="AL358" s="212"/>
      <c r="AM358" s="212"/>
      <c r="AN358" s="212"/>
      <c r="AO358" s="212"/>
      <c r="AP358" s="212"/>
      <c r="AQ358" s="212"/>
      <c r="AR358" s="212"/>
      <c r="AS358" s="212"/>
      <c r="AT358" s="212"/>
      <c r="AU358" s="212"/>
      <c r="AV358" s="212"/>
      <c r="AW358" s="212"/>
      <c r="AX358" s="212"/>
    </row>
    <row r="359" spans="18:50" x14ac:dyDescent="0.15">
      <c r="R359" s="211"/>
      <c r="S359" s="212"/>
      <c r="T359" s="212"/>
      <c r="U359" s="212"/>
      <c r="V359" s="212"/>
      <c r="W359" s="212"/>
      <c r="X359" s="212"/>
      <c r="Y359" s="212"/>
      <c r="Z359" s="212"/>
      <c r="AA359" s="212"/>
      <c r="AB359" s="212"/>
      <c r="AC359" s="212"/>
      <c r="AD359" s="212"/>
      <c r="AE359" s="212"/>
      <c r="AF359" s="212"/>
      <c r="AG359" s="212"/>
      <c r="AH359" s="212"/>
      <c r="AI359" s="212"/>
      <c r="AJ359" s="212"/>
      <c r="AK359" s="212"/>
      <c r="AL359" s="212"/>
      <c r="AM359" s="212"/>
      <c r="AN359" s="212"/>
      <c r="AO359" s="212"/>
      <c r="AP359" s="212"/>
      <c r="AQ359" s="212"/>
      <c r="AR359" s="212"/>
      <c r="AS359" s="212"/>
      <c r="AT359" s="212"/>
      <c r="AU359" s="212"/>
      <c r="AV359" s="212"/>
      <c r="AW359" s="212"/>
      <c r="AX359" s="212"/>
    </row>
    <row r="360" spans="18:50" x14ac:dyDescent="0.15">
      <c r="R360" s="211"/>
      <c r="S360" s="212"/>
      <c r="T360" s="212"/>
      <c r="U360" s="212"/>
      <c r="V360" s="212"/>
      <c r="W360" s="212"/>
      <c r="X360" s="212"/>
      <c r="Y360" s="212"/>
      <c r="Z360" s="212"/>
      <c r="AA360" s="212"/>
      <c r="AB360" s="212"/>
      <c r="AC360" s="212"/>
      <c r="AD360" s="212"/>
      <c r="AE360" s="212"/>
      <c r="AF360" s="212"/>
      <c r="AG360" s="212"/>
      <c r="AH360" s="212"/>
      <c r="AI360" s="212"/>
      <c r="AJ360" s="212"/>
      <c r="AK360" s="212"/>
      <c r="AL360" s="212"/>
      <c r="AM360" s="212"/>
      <c r="AN360" s="212"/>
      <c r="AO360" s="212"/>
      <c r="AP360" s="212"/>
      <c r="AQ360" s="212"/>
      <c r="AR360" s="212"/>
      <c r="AS360" s="212"/>
      <c r="AT360" s="212"/>
      <c r="AU360" s="212"/>
      <c r="AV360" s="212"/>
      <c r="AW360" s="212"/>
      <c r="AX360" s="212"/>
    </row>
    <row r="361" spans="18:50" x14ac:dyDescent="0.15">
      <c r="R361" s="211"/>
      <c r="S361" s="212"/>
      <c r="T361" s="212"/>
      <c r="U361" s="212"/>
      <c r="V361" s="212"/>
      <c r="W361" s="212"/>
      <c r="X361" s="212"/>
      <c r="Y361" s="212"/>
      <c r="Z361" s="212"/>
      <c r="AA361" s="212"/>
      <c r="AB361" s="212"/>
      <c r="AC361" s="212"/>
      <c r="AD361" s="212"/>
      <c r="AE361" s="212"/>
      <c r="AF361" s="212"/>
      <c r="AG361" s="212"/>
      <c r="AH361" s="212"/>
      <c r="AI361" s="212"/>
      <c r="AJ361" s="212"/>
      <c r="AK361" s="212"/>
      <c r="AL361" s="212"/>
      <c r="AM361" s="212"/>
      <c r="AN361" s="212"/>
      <c r="AO361" s="212"/>
      <c r="AP361" s="212"/>
      <c r="AQ361" s="212"/>
      <c r="AR361" s="212"/>
      <c r="AS361" s="212"/>
      <c r="AT361" s="212"/>
      <c r="AU361" s="212"/>
      <c r="AV361" s="212"/>
      <c r="AW361" s="212"/>
      <c r="AX361" s="212"/>
    </row>
    <row r="362" spans="18:50" x14ac:dyDescent="0.15">
      <c r="R362" s="211"/>
      <c r="S362" s="212"/>
      <c r="T362" s="212"/>
      <c r="U362" s="212"/>
      <c r="V362" s="212"/>
      <c r="W362" s="212"/>
      <c r="X362" s="212"/>
      <c r="Y362" s="212"/>
      <c r="Z362" s="212"/>
      <c r="AA362" s="212"/>
      <c r="AB362" s="212"/>
      <c r="AC362" s="212"/>
      <c r="AD362" s="212"/>
      <c r="AE362" s="212"/>
      <c r="AF362" s="212"/>
      <c r="AG362" s="212"/>
      <c r="AH362" s="212"/>
      <c r="AI362" s="212"/>
      <c r="AJ362" s="212"/>
      <c r="AK362" s="212"/>
      <c r="AL362" s="212"/>
      <c r="AM362" s="212"/>
      <c r="AN362" s="212"/>
      <c r="AO362" s="212"/>
      <c r="AP362" s="212"/>
      <c r="AQ362" s="212"/>
      <c r="AR362" s="212"/>
      <c r="AS362" s="212"/>
      <c r="AT362" s="212"/>
      <c r="AU362" s="212"/>
      <c r="AV362" s="212"/>
      <c r="AW362" s="212"/>
      <c r="AX362" s="212"/>
    </row>
    <row r="363" spans="18:50" x14ac:dyDescent="0.15">
      <c r="R363" s="200"/>
      <c r="S363" s="201"/>
      <c r="T363" s="201"/>
      <c r="U363" s="201"/>
      <c r="V363" s="201"/>
      <c r="W363" s="201"/>
      <c r="X363" s="201"/>
      <c r="Y363" s="201"/>
      <c r="Z363" s="201"/>
      <c r="AA363" s="201"/>
      <c r="AB363" s="201"/>
      <c r="AC363" s="201"/>
      <c r="AD363" s="201"/>
      <c r="AE363" s="201"/>
      <c r="AF363" s="201"/>
      <c r="AG363" s="201"/>
      <c r="AH363" s="201"/>
      <c r="AI363" s="201"/>
      <c r="AJ363" s="201"/>
      <c r="AK363" s="201"/>
      <c r="AL363" s="201"/>
      <c r="AM363" s="201"/>
      <c r="AN363" s="201"/>
      <c r="AO363" s="201"/>
      <c r="AP363" s="201"/>
      <c r="AQ363" s="201"/>
      <c r="AR363" s="201"/>
      <c r="AS363" s="201"/>
      <c r="AT363" s="201"/>
      <c r="AU363" s="201"/>
      <c r="AV363" s="201"/>
      <c r="AW363" s="201"/>
      <c r="AX363" s="201"/>
    </row>
    <row r="364" spans="18:50" x14ac:dyDescent="0.15">
      <c r="R364" s="200"/>
      <c r="S364" s="201"/>
      <c r="T364" s="201"/>
      <c r="U364" s="201"/>
      <c r="V364" s="201"/>
      <c r="W364" s="201"/>
      <c r="X364" s="201"/>
      <c r="Y364" s="201"/>
      <c r="Z364" s="201"/>
      <c r="AA364" s="201"/>
      <c r="AB364" s="201"/>
      <c r="AC364" s="201"/>
      <c r="AD364" s="201"/>
      <c r="AE364" s="201"/>
      <c r="AF364" s="201"/>
      <c r="AG364" s="201"/>
      <c r="AH364" s="201"/>
      <c r="AI364" s="201"/>
      <c r="AJ364" s="201"/>
      <c r="AK364" s="201"/>
      <c r="AL364" s="201"/>
      <c r="AM364" s="201"/>
      <c r="AN364" s="201"/>
      <c r="AO364" s="201"/>
      <c r="AP364" s="201"/>
      <c r="AQ364" s="201"/>
      <c r="AR364" s="201"/>
      <c r="AS364" s="201"/>
      <c r="AT364" s="201"/>
      <c r="AU364" s="201"/>
      <c r="AV364" s="201"/>
      <c r="AW364" s="201"/>
      <c r="AX364" s="201"/>
    </row>
    <row r="365" spans="18:50" x14ac:dyDescent="0.15">
      <c r="R365" s="200"/>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row>
    <row r="366" spans="18:50" x14ac:dyDescent="0.15">
      <c r="R366" s="200"/>
      <c r="S366" s="201"/>
      <c r="T366" s="201"/>
      <c r="U366" s="201"/>
      <c r="V366" s="201"/>
      <c r="W366" s="201"/>
      <c r="X366" s="201"/>
      <c r="Y366" s="201"/>
      <c r="Z366" s="201"/>
      <c r="AA366" s="201"/>
      <c r="AB366" s="201"/>
      <c r="AC366" s="201"/>
      <c r="AD366" s="201"/>
      <c r="AE366" s="201"/>
      <c r="AF366" s="201"/>
      <c r="AG366" s="201"/>
      <c r="AH366" s="201"/>
      <c r="AI366" s="201"/>
      <c r="AJ366" s="201"/>
      <c r="AK366" s="201"/>
      <c r="AL366" s="201"/>
      <c r="AM366" s="201"/>
      <c r="AN366" s="201"/>
      <c r="AO366" s="201"/>
      <c r="AP366" s="201"/>
      <c r="AQ366" s="201"/>
      <c r="AR366" s="201"/>
      <c r="AS366" s="201"/>
      <c r="AT366" s="201"/>
      <c r="AU366" s="201"/>
      <c r="AV366" s="201"/>
      <c r="AW366" s="201"/>
      <c r="AX366" s="201"/>
    </row>
    <row r="367" spans="18:50" x14ac:dyDescent="0.15">
      <c r="R367" s="200"/>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c r="AN367" s="201"/>
      <c r="AO367" s="201"/>
      <c r="AP367" s="201"/>
      <c r="AQ367" s="201"/>
      <c r="AR367" s="201"/>
      <c r="AS367" s="201"/>
      <c r="AT367" s="201"/>
      <c r="AU367" s="201"/>
      <c r="AV367" s="201"/>
      <c r="AW367" s="201"/>
      <c r="AX367" s="201"/>
    </row>
    <row r="368" spans="18:50" x14ac:dyDescent="0.15">
      <c r="R368" s="200"/>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1"/>
    </row>
  </sheetData>
  <sheetProtection insertRows="0"/>
  <protectedRanges>
    <protectedRange sqref="AI2 AP2 D22:J241 BA22:BB241 R22:AV241" name="範囲1"/>
  </protectedRanges>
  <mergeCells count="1151">
    <mergeCell ref="O240:Q240"/>
    <mergeCell ref="AY240:AZ241"/>
    <mergeCell ref="BA240:BF241"/>
    <mergeCell ref="O241:Q241"/>
    <mergeCell ref="AY238:AZ239"/>
    <mergeCell ref="BA238:BF239"/>
    <mergeCell ref="O239:Q239"/>
    <mergeCell ref="A240:A241"/>
    <mergeCell ref="B240:C241"/>
    <mergeCell ref="D240:E241"/>
    <mergeCell ref="F240:J241"/>
    <mergeCell ref="K240:N241"/>
    <mergeCell ref="A238:A239"/>
    <mergeCell ref="B238:C239"/>
    <mergeCell ref="D238:E239"/>
    <mergeCell ref="F238:J239"/>
    <mergeCell ref="K238:N239"/>
    <mergeCell ref="O238:Q238"/>
    <mergeCell ref="AW238:AX239"/>
    <mergeCell ref="AW240:AX241"/>
    <mergeCell ref="O236:Q236"/>
    <mergeCell ref="AY236:AZ237"/>
    <mergeCell ref="BA236:BF237"/>
    <mergeCell ref="O237:Q237"/>
    <mergeCell ref="AY234:AZ235"/>
    <mergeCell ref="BA234:BF235"/>
    <mergeCell ref="O235:Q235"/>
    <mergeCell ref="A236:A237"/>
    <mergeCell ref="B236:C237"/>
    <mergeCell ref="D236:E237"/>
    <mergeCell ref="F236:J237"/>
    <mergeCell ref="K236:N237"/>
    <mergeCell ref="A234:A235"/>
    <mergeCell ref="B234:C235"/>
    <mergeCell ref="D234:E235"/>
    <mergeCell ref="F234:J235"/>
    <mergeCell ref="K234:N235"/>
    <mergeCell ref="O234:Q234"/>
    <mergeCell ref="AW234:AX235"/>
    <mergeCell ref="AW236:AX237"/>
    <mergeCell ref="O232:Q232"/>
    <mergeCell ref="AY232:AZ233"/>
    <mergeCell ref="BA232:BF233"/>
    <mergeCell ref="O233:Q233"/>
    <mergeCell ref="AY230:AZ231"/>
    <mergeCell ref="BA230:BF231"/>
    <mergeCell ref="O231:Q231"/>
    <mergeCell ref="A232:A233"/>
    <mergeCell ref="B232:C233"/>
    <mergeCell ref="D232:E233"/>
    <mergeCell ref="F232:J233"/>
    <mergeCell ref="K232:N233"/>
    <mergeCell ref="A230:A231"/>
    <mergeCell ref="B230:C231"/>
    <mergeCell ref="D230:E231"/>
    <mergeCell ref="F230:J231"/>
    <mergeCell ref="K230:N231"/>
    <mergeCell ref="O230:Q230"/>
    <mergeCell ref="AW230:AX231"/>
    <mergeCell ref="AW232:AX233"/>
    <mergeCell ref="O228:Q228"/>
    <mergeCell ref="AY228:AZ229"/>
    <mergeCell ref="BA228:BF229"/>
    <mergeCell ref="O229:Q229"/>
    <mergeCell ref="AY226:AZ227"/>
    <mergeCell ref="BA226:BF227"/>
    <mergeCell ref="O227:Q227"/>
    <mergeCell ref="A228:A229"/>
    <mergeCell ref="B228:C229"/>
    <mergeCell ref="D228:E229"/>
    <mergeCell ref="F228:J229"/>
    <mergeCell ref="K228:N229"/>
    <mergeCell ref="A226:A227"/>
    <mergeCell ref="B226:C227"/>
    <mergeCell ref="D226:E227"/>
    <mergeCell ref="F226:J227"/>
    <mergeCell ref="K226:N227"/>
    <mergeCell ref="O226:Q226"/>
    <mergeCell ref="AW226:AX227"/>
    <mergeCell ref="AW228:AX229"/>
    <mergeCell ref="O224:Q224"/>
    <mergeCell ref="AY224:AZ225"/>
    <mergeCell ref="BA224:BF225"/>
    <mergeCell ref="O225:Q225"/>
    <mergeCell ref="AY222:AZ223"/>
    <mergeCell ref="BA222:BF223"/>
    <mergeCell ref="O223:Q223"/>
    <mergeCell ref="A224:A225"/>
    <mergeCell ref="B224:C225"/>
    <mergeCell ref="D224:E225"/>
    <mergeCell ref="F224:J225"/>
    <mergeCell ref="K224:N225"/>
    <mergeCell ref="A222:A223"/>
    <mergeCell ref="B222:C223"/>
    <mergeCell ref="D222:E223"/>
    <mergeCell ref="F222:J223"/>
    <mergeCell ref="K222:N223"/>
    <mergeCell ref="O222:Q222"/>
    <mergeCell ref="AW222:AX223"/>
    <mergeCell ref="AW224:AX225"/>
    <mergeCell ref="O220:Q220"/>
    <mergeCell ref="AY220:AZ221"/>
    <mergeCell ref="BA220:BF221"/>
    <mergeCell ref="O221:Q221"/>
    <mergeCell ref="AY218:AZ219"/>
    <mergeCell ref="BA218:BF219"/>
    <mergeCell ref="O219:Q219"/>
    <mergeCell ref="A220:A221"/>
    <mergeCell ref="B220:C221"/>
    <mergeCell ref="D220:E221"/>
    <mergeCell ref="F220:J221"/>
    <mergeCell ref="K220:N221"/>
    <mergeCell ref="A218:A219"/>
    <mergeCell ref="B218:C219"/>
    <mergeCell ref="D218:E219"/>
    <mergeCell ref="F218:J219"/>
    <mergeCell ref="K218:N219"/>
    <mergeCell ref="O218:Q218"/>
    <mergeCell ref="AW218:AX219"/>
    <mergeCell ref="AW220:AX221"/>
    <mergeCell ref="O216:Q216"/>
    <mergeCell ref="AY216:AZ217"/>
    <mergeCell ref="BA216:BF217"/>
    <mergeCell ref="O217:Q217"/>
    <mergeCell ref="AY214:AZ215"/>
    <mergeCell ref="BA214:BF215"/>
    <mergeCell ref="O215:Q215"/>
    <mergeCell ref="A216:A217"/>
    <mergeCell ref="B216:C217"/>
    <mergeCell ref="D216:E217"/>
    <mergeCell ref="F216:J217"/>
    <mergeCell ref="K216:N217"/>
    <mergeCell ref="A214:A215"/>
    <mergeCell ref="B214:C215"/>
    <mergeCell ref="D214:E215"/>
    <mergeCell ref="F214:J215"/>
    <mergeCell ref="K214:N215"/>
    <mergeCell ref="O214:Q214"/>
    <mergeCell ref="AW214:AX215"/>
    <mergeCell ref="AW216:AX217"/>
    <mergeCell ref="O212:Q212"/>
    <mergeCell ref="AY212:AZ213"/>
    <mergeCell ref="BA212:BF213"/>
    <mergeCell ref="O213:Q213"/>
    <mergeCell ref="AY210:AZ211"/>
    <mergeCell ref="BA210:BF211"/>
    <mergeCell ref="O211:Q211"/>
    <mergeCell ref="A212:A213"/>
    <mergeCell ref="B212:C213"/>
    <mergeCell ref="D212:E213"/>
    <mergeCell ref="F212:J213"/>
    <mergeCell ref="K212:N213"/>
    <mergeCell ref="A210:A211"/>
    <mergeCell ref="B210:C211"/>
    <mergeCell ref="D210:E211"/>
    <mergeCell ref="F210:J211"/>
    <mergeCell ref="K210:N211"/>
    <mergeCell ref="O210:Q210"/>
    <mergeCell ref="AW210:AX211"/>
    <mergeCell ref="AW212:AX213"/>
    <mergeCell ref="O208:Q208"/>
    <mergeCell ref="AY208:AZ209"/>
    <mergeCell ref="BA208:BF209"/>
    <mergeCell ref="O209:Q209"/>
    <mergeCell ref="AY206:AZ207"/>
    <mergeCell ref="BA206:BF207"/>
    <mergeCell ref="O207:Q207"/>
    <mergeCell ref="A208:A209"/>
    <mergeCell ref="B208:C209"/>
    <mergeCell ref="D208:E209"/>
    <mergeCell ref="F208:J209"/>
    <mergeCell ref="K208:N209"/>
    <mergeCell ref="A206:A207"/>
    <mergeCell ref="B206:C207"/>
    <mergeCell ref="D206:E207"/>
    <mergeCell ref="F206:J207"/>
    <mergeCell ref="K206:N207"/>
    <mergeCell ref="O206:Q206"/>
    <mergeCell ref="AW206:AX207"/>
    <mergeCell ref="AW208:AX209"/>
    <mergeCell ref="O204:Q204"/>
    <mergeCell ref="AY204:AZ205"/>
    <mergeCell ref="BA204:BF205"/>
    <mergeCell ref="O205:Q205"/>
    <mergeCell ref="AY202:AZ203"/>
    <mergeCell ref="BA202:BF203"/>
    <mergeCell ref="O203:Q203"/>
    <mergeCell ref="A204:A205"/>
    <mergeCell ref="B204:C205"/>
    <mergeCell ref="D204:E205"/>
    <mergeCell ref="F204:J205"/>
    <mergeCell ref="K204:N205"/>
    <mergeCell ref="A202:A203"/>
    <mergeCell ref="B202:C203"/>
    <mergeCell ref="D202:E203"/>
    <mergeCell ref="F202:J203"/>
    <mergeCell ref="K202:N203"/>
    <mergeCell ref="O202:Q202"/>
    <mergeCell ref="AW202:AX203"/>
    <mergeCell ref="AW204:AX205"/>
    <mergeCell ref="O200:Q200"/>
    <mergeCell ref="AY200:AZ201"/>
    <mergeCell ref="BA200:BF201"/>
    <mergeCell ref="O201:Q201"/>
    <mergeCell ref="AY198:AZ199"/>
    <mergeCell ref="BA198:BF199"/>
    <mergeCell ref="O199:Q199"/>
    <mergeCell ref="A200:A201"/>
    <mergeCell ref="B200:C201"/>
    <mergeCell ref="D200:E201"/>
    <mergeCell ref="F200:J201"/>
    <mergeCell ref="K200:N201"/>
    <mergeCell ref="A198:A199"/>
    <mergeCell ref="B198:C199"/>
    <mergeCell ref="D198:E199"/>
    <mergeCell ref="F198:J199"/>
    <mergeCell ref="K198:N199"/>
    <mergeCell ref="O198:Q198"/>
    <mergeCell ref="AW198:AX199"/>
    <mergeCell ref="AW200:AX201"/>
    <mergeCell ref="O196:Q196"/>
    <mergeCell ref="AY196:AZ197"/>
    <mergeCell ref="BA196:BF197"/>
    <mergeCell ref="O197:Q197"/>
    <mergeCell ref="AY194:AZ195"/>
    <mergeCell ref="BA194:BF195"/>
    <mergeCell ref="O195:Q195"/>
    <mergeCell ref="A196:A197"/>
    <mergeCell ref="B196:C197"/>
    <mergeCell ref="D196:E197"/>
    <mergeCell ref="F196:J197"/>
    <mergeCell ref="K196:N197"/>
    <mergeCell ref="A194:A195"/>
    <mergeCell ref="B194:C195"/>
    <mergeCell ref="D194:E195"/>
    <mergeCell ref="F194:J195"/>
    <mergeCell ref="K194:N195"/>
    <mergeCell ref="O194:Q194"/>
    <mergeCell ref="AW194:AX195"/>
    <mergeCell ref="AW196:AX197"/>
    <mergeCell ref="O192:Q192"/>
    <mergeCell ref="AY192:AZ193"/>
    <mergeCell ref="BA192:BF193"/>
    <mergeCell ref="O193:Q193"/>
    <mergeCell ref="AY190:AZ191"/>
    <mergeCell ref="BA190:BF191"/>
    <mergeCell ref="O191:Q191"/>
    <mergeCell ref="A192:A193"/>
    <mergeCell ref="B192:C193"/>
    <mergeCell ref="D192:E193"/>
    <mergeCell ref="F192:J193"/>
    <mergeCell ref="K192:N193"/>
    <mergeCell ref="A190:A191"/>
    <mergeCell ref="B190:C191"/>
    <mergeCell ref="D190:E191"/>
    <mergeCell ref="F190:J191"/>
    <mergeCell ref="K190:N191"/>
    <mergeCell ref="O190:Q190"/>
    <mergeCell ref="AW190:AX191"/>
    <mergeCell ref="AW192:AX193"/>
    <mergeCell ref="O188:Q188"/>
    <mergeCell ref="AY188:AZ189"/>
    <mergeCell ref="BA188:BF189"/>
    <mergeCell ref="O189:Q189"/>
    <mergeCell ref="AY186:AZ187"/>
    <mergeCell ref="BA186:BF187"/>
    <mergeCell ref="O187:Q187"/>
    <mergeCell ref="A188:A189"/>
    <mergeCell ref="B188:C189"/>
    <mergeCell ref="D188:E189"/>
    <mergeCell ref="F188:J189"/>
    <mergeCell ref="K188:N189"/>
    <mergeCell ref="A186:A187"/>
    <mergeCell ref="B186:C187"/>
    <mergeCell ref="D186:E187"/>
    <mergeCell ref="F186:J187"/>
    <mergeCell ref="K186:N187"/>
    <mergeCell ref="O186:Q186"/>
    <mergeCell ref="AW186:AX187"/>
    <mergeCell ref="AW188:AX189"/>
    <mergeCell ref="O184:Q184"/>
    <mergeCell ref="AY184:AZ185"/>
    <mergeCell ref="BA184:BF185"/>
    <mergeCell ref="O185:Q185"/>
    <mergeCell ref="AY182:AZ183"/>
    <mergeCell ref="BA182:BF183"/>
    <mergeCell ref="O183:Q183"/>
    <mergeCell ref="A184:A185"/>
    <mergeCell ref="B184:C185"/>
    <mergeCell ref="D184:E185"/>
    <mergeCell ref="F184:J185"/>
    <mergeCell ref="K184:N185"/>
    <mergeCell ref="A182:A183"/>
    <mergeCell ref="B182:C183"/>
    <mergeCell ref="D182:E183"/>
    <mergeCell ref="F182:J183"/>
    <mergeCell ref="K182:N183"/>
    <mergeCell ref="O182:Q182"/>
    <mergeCell ref="AW182:AX183"/>
    <mergeCell ref="AW184:AX185"/>
    <mergeCell ref="O180:Q180"/>
    <mergeCell ref="AY180:AZ181"/>
    <mergeCell ref="BA180:BF181"/>
    <mergeCell ref="O181:Q181"/>
    <mergeCell ref="AY178:AZ179"/>
    <mergeCell ref="BA178:BF179"/>
    <mergeCell ref="O179:Q179"/>
    <mergeCell ref="A180:A181"/>
    <mergeCell ref="B180:C181"/>
    <mergeCell ref="D180:E181"/>
    <mergeCell ref="F180:J181"/>
    <mergeCell ref="K180:N181"/>
    <mergeCell ref="A178:A179"/>
    <mergeCell ref="B178:C179"/>
    <mergeCell ref="D178:E179"/>
    <mergeCell ref="F178:J179"/>
    <mergeCell ref="K178:N179"/>
    <mergeCell ref="O178:Q178"/>
    <mergeCell ref="AW178:AX179"/>
    <mergeCell ref="AW180:AX181"/>
    <mergeCell ref="O176:Q176"/>
    <mergeCell ref="AY176:AZ177"/>
    <mergeCell ref="BA176:BF177"/>
    <mergeCell ref="O177:Q177"/>
    <mergeCell ref="AY174:AZ175"/>
    <mergeCell ref="BA174:BF175"/>
    <mergeCell ref="O175:Q175"/>
    <mergeCell ref="A176:A177"/>
    <mergeCell ref="B176:C177"/>
    <mergeCell ref="D176:E177"/>
    <mergeCell ref="F176:J177"/>
    <mergeCell ref="K176:N177"/>
    <mergeCell ref="A174:A175"/>
    <mergeCell ref="B174:C175"/>
    <mergeCell ref="D174:E175"/>
    <mergeCell ref="F174:J175"/>
    <mergeCell ref="K174:N175"/>
    <mergeCell ref="O174:Q174"/>
    <mergeCell ref="AW174:AX175"/>
    <mergeCell ref="AW176:AX177"/>
    <mergeCell ref="O172:Q172"/>
    <mergeCell ref="AY172:AZ173"/>
    <mergeCell ref="BA172:BF173"/>
    <mergeCell ref="O173:Q173"/>
    <mergeCell ref="AY170:AZ171"/>
    <mergeCell ref="BA170:BF171"/>
    <mergeCell ref="O171:Q171"/>
    <mergeCell ref="A172:A173"/>
    <mergeCell ref="B172:C173"/>
    <mergeCell ref="D172:E173"/>
    <mergeCell ref="F172:J173"/>
    <mergeCell ref="K172:N173"/>
    <mergeCell ref="A170:A171"/>
    <mergeCell ref="B170:C171"/>
    <mergeCell ref="D170:E171"/>
    <mergeCell ref="F170:J171"/>
    <mergeCell ref="K170:N171"/>
    <mergeCell ref="O170:Q170"/>
    <mergeCell ref="AW170:AX171"/>
    <mergeCell ref="AW172:AX173"/>
    <mergeCell ref="O168:Q168"/>
    <mergeCell ref="AY168:AZ169"/>
    <mergeCell ref="BA168:BF169"/>
    <mergeCell ref="O169:Q169"/>
    <mergeCell ref="AY166:AZ167"/>
    <mergeCell ref="BA166:BF167"/>
    <mergeCell ref="O167:Q167"/>
    <mergeCell ref="A168:A169"/>
    <mergeCell ref="B168:C169"/>
    <mergeCell ref="D168:E169"/>
    <mergeCell ref="F168:J169"/>
    <mergeCell ref="K168:N169"/>
    <mergeCell ref="A166:A167"/>
    <mergeCell ref="B166:C167"/>
    <mergeCell ref="D166:E167"/>
    <mergeCell ref="F166:J167"/>
    <mergeCell ref="K166:N167"/>
    <mergeCell ref="O166:Q166"/>
    <mergeCell ref="AW166:AX167"/>
    <mergeCell ref="AW168:AX169"/>
    <mergeCell ref="O164:Q164"/>
    <mergeCell ref="AY164:AZ165"/>
    <mergeCell ref="BA164:BF165"/>
    <mergeCell ref="O165:Q165"/>
    <mergeCell ref="AY162:AZ163"/>
    <mergeCell ref="BA162:BF163"/>
    <mergeCell ref="O163:Q163"/>
    <mergeCell ref="A164:A165"/>
    <mergeCell ref="B164:C165"/>
    <mergeCell ref="D164:E165"/>
    <mergeCell ref="F164:J165"/>
    <mergeCell ref="K164:N165"/>
    <mergeCell ref="A162:A163"/>
    <mergeCell ref="B162:C163"/>
    <mergeCell ref="D162:E163"/>
    <mergeCell ref="F162:J163"/>
    <mergeCell ref="K162:N163"/>
    <mergeCell ref="O162:Q162"/>
    <mergeCell ref="AW162:AX163"/>
    <mergeCell ref="AW164:AX165"/>
    <mergeCell ref="O160:Q160"/>
    <mergeCell ref="AY160:AZ161"/>
    <mergeCell ref="BA160:BF161"/>
    <mergeCell ref="O161:Q161"/>
    <mergeCell ref="AY158:AZ159"/>
    <mergeCell ref="BA158:BF159"/>
    <mergeCell ref="O159:Q159"/>
    <mergeCell ref="A160:A161"/>
    <mergeCell ref="B160:C161"/>
    <mergeCell ref="D160:E161"/>
    <mergeCell ref="F160:J161"/>
    <mergeCell ref="K160:N161"/>
    <mergeCell ref="A158:A159"/>
    <mergeCell ref="B158:C159"/>
    <mergeCell ref="D158:E159"/>
    <mergeCell ref="F158:J159"/>
    <mergeCell ref="K158:N159"/>
    <mergeCell ref="O158:Q158"/>
    <mergeCell ref="AW158:AX159"/>
    <mergeCell ref="AW160:AX161"/>
    <mergeCell ref="O156:Q156"/>
    <mergeCell ref="AY156:AZ157"/>
    <mergeCell ref="BA156:BF157"/>
    <mergeCell ref="O157:Q157"/>
    <mergeCell ref="AY154:AZ155"/>
    <mergeCell ref="BA154:BF155"/>
    <mergeCell ref="O155:Q155"/>
    <mergeCell ref="A156:A157"/>
    <mergeCell ref="B156:C157"/>
    <mergeCell ref="D156:E157"/>
    <mergeCell ref="F156:J157"/>
    <mergeCell ref="K156:N157"/>
    <mergeCell ref="A154:A155"/>
    <mergeCell ref="B154:C155"/>
    <mergeCell ref="D154:E155"/>
    <mergeCell ref="F154:J155"/>
    <mergeCell ref="K154:N155"/>
    <mergeCell ref="O154:Q154"/>
    <mergeCell ref="AW154:AX155"/>
    <mergeCell ref="AW156:AX157"/>
    <mergeCell ref="O152:Q152"/>
    <mergeCell ref="AY152:AZ153"/>
    <mergeCell ref="BA152:BF153"/>
    <mergeCell ref="O153:Q153"/>
    <mergeCell ref="AY150:AZ151"/>
    <mergeCell ref="BA150:BF151"/>
    <mergeCell ref="O151:Q151"/>
    <mergeCell ref="A152:A153"/>
    <mergeCell ref="B152:C153"/>
    <mergeCell ref="D152:E153"/>
    <mergeCell ref="F152:J153"/>
    <mergeCell ref="K152:N153"/>
    <mergeCell ref="A150:A151"/>
    <mergeCell ref="B150:C151"/>
    <mergeCell ref="D150:E151"/>
    <mergeCell ref="F150:J151"/>
    <mergeCell ref="K150:N151"/>
    <mergeCell ref="O150:Q150"/>
    <mergeCell ref="AW150:AX151"/>
    <mergeCell ref="AW152:AX153"/>
    <mergeCell ref="O148:Q148"/>
    <mergeCell ref="AY148:AZ149"/>
    <mergeCell ref="BA148:BF149"/>
    <mergeCell ref="O149:Q149"/>
    <mergeCell ref="AY146:AZ147"/>
    <mergeCell ref="BA146:BF147"/>
    <mergeCell ref="O147:Q147"/>
    <mergeCell ref="A148:A149"/>
    <mergeCell ref="B148:C149"/>
    <mergeCell ref="D148:E149"/>
    <mergeCell ref="F148:J149"/>
    <mergeCell ref="K148:N149"/>
    <mergeCell ref="A146:A147"/>
    <mergeCell ref="B146:C147"/>
    <mergeCell ref="D146:E147"/>
    <mergeCell ref="F146:J147"/>
    <mergeCell ref="K146:N147"/>
    <mergeCell ref="O146:Q146"/>
    <mergeCell ref="AW146:AX147"/>
    <mergeCell ref="AW148:AX149"/>
    <mergeCell ref="O144:Q144"/>
    <mergeCell ref="AY144:AZ145"/>
    <mergeCell ref="BA144:BF145"/>
    <mergeCell ref="O145:Q145"/>
    <mergeCell ref="AY142:AZ143"/>
    <mergeCell ref="BA142:BF143"/>
    <mergeCell ref="O143:Q143"/>
    <mergeCell ref="A144:A145"/>
    <mergeCell ref="B144:C145"/>
    <mergeCell ref="D144:E145"/>
    <mergeCell ref="F144:J145"/>
    <mergeCell ref="K144:N145"/>
    <mergeCell ref="A142:A143"/>
    <mergeCell ref="B142:C143"/>
    <mergeCell ref="D142:E143"/>
    <mergeCell ref="F142:J143"/>
    <mergeCell ref="K142:N143"/>
    <mergeCell ref="O142:Q142"/>
    <mergeCell ref="AW142:AX143"/>
    <mergeCell ref="AW144:AX145"/>
    <mergeCell ref="O140:Q140"/>
    <mergeCell ref="AY140:AZ141"/>
    <mergeCell ref="BA140:BF141"/>
    <mergeCell ref="O141:Q141"/>
    <mergeCell ref="AY138:AZ139"/>
    <mergeCell ref="BA138:BF139"/>
    <mergeCell ref="O139:Q139"/>
    <mergeCell ref="A140:A141"/>
    <mergeCell ref="B140:C141"/>
    <mergeCell ref="D140:E141"/>
    <mergeCell ref="F140:J141"/>
    <mergeCell ref="K140:N141"/>
    <mergeCell ref="A138:A139"/>
    <mergeCell ref="B138:C139"/>
    <mergeCell ref="D138:E139"/>
    <mergeCell ref="F138:J139"/>
    <mergeCell ref="K138:N139"/>
    <mergeCell ref="O138:Q138"/>
    <mergeCell ref="AW138:AX139"/>
    <mergeCell ref="AW140:AX141"/>
    <mergeCell ref="O136:Q136"/>
    <mergeCell ref="AY136:AZ137"/>
    <mergeCell ref="BA136:BF137"/>
    <mergeCell ref="O137:Q137"/>
    <mergeCell ref="AY134:AZ135"/>
    <mergeCell ref="BA134:BF135"/>
    <mergeCell ref="O135:Q135"/>
    <mergeCell ref="A136:A137"/>
    <mergeCell ref="B136:C137"/>
    <mergeCell ref="D136:E137"/>
    <mergeCell ref="F136:J137"/>
    <mergeCell ref="K136:N137"/>
    <mergeCell ref="A134:A135"/>
    <mergeCell ref="B134:C135"/>
    <mergeCell ref="D134:E135"/>
    <mergeCell ref="F134:J135"/>
    <mergeCell ref="K134:N135"/>
    <mergeCell ref="O134:Q134"/>
    <mergeCell ref="AW134:AX135"/>
    <mergeCell ref="AW136:AX137"/>
    <mergeCell ref="O132:Q132"/>
    <mergeCell ref="AY132:AZ133"/>
    <mergeCell ref="BA132:BF133"/>
    <mergeCell ref="O133:Q133"/>
    <mergeCell ref="AY130:AZ131"/>
    <mergeCell ref="BA130:BF131"/>
    <mergeCell ref="O131:Q131"/>
    <mergeCell ref="A132:A133"/>
    <mergeCell ref="B132:C133"/>
    <mergeCell ref="D132:E133"/>
    <mergeCell ref="F132:J133"/>
    <mergeCell ref="K132:N133"/>
    <mergeCell ref="A130:A131"/>
    <mergeCell ref="B130:C131"/>
    <mergeCell ref="D130:E131"/>
    <mergeCell ref="F130:J131"/>
    <mergeCell ref="K130:N131"/>
    <mergeCell ref="O130:Q130"/>
    <mergeCell ref="AW130:AX131"/>
    <mergeCell ref="AW132:AX133"/>
    <mergeCell ref="O128:Q128"/>
    <mergeCell ref="AY128:AZ129"/>
    <mergeCell ref="BA128:BF129"/>
    <mergeCell ref="O129:Q129"/>
    <mergeCell ref="AY126:AZ127"/>
    <mergeCell ref="BA126:BF127"/>
    <mergeCell ref="O127:Q127"/>
    <mergeCell ref="A128:A129"/>
    <mergeCell ref="B128:C129"/>
    <mergeCell ref="D128:E129"/>
    <mergeCell ref="F128:J129"/>
    <mergeCell ref="K128:N129"/>
    <mergeCell ref="A126:A127"/>
    <mergeCell ref="B126:C127"/>
    <mergeCell ref="D126:E127"/>
    <mergeCell ref="F126:J127"/>
    <mergeCell ref="K126:N127"/>
    <mergeCell ref="O126:Q126"/>
    <mergeCell ref="AW126:AX127"/>
    <mergeCell ref="AW128:AX129"/>
    <mergeCell ref="O124:Q124"/>
    <mergeCell ref="AY124:AZ125"/>
    <mergeCell ref="BA124:BF125"/>
    <mergeCell ref="O125:Q125"/>
    <mergeCell ref="AY122:AZ123"/>
    <mergeCell ref="BA122:BF123"/>
    <mergeCell ref="O123:Q123"/>
    <mergeCell ref="A124:A125"/>
    <mergeCell ref="B124:C125"/>
    <mergeCell ref="D124:E125"/>
    <mergeCell ref="F124:J125"/>
    <mergeCell ref="K124:N125"/>
    <mergeCell ref="A122:A123"/>
    <mergeCell ref="B122:C123"/>
    <mergeCell ref="D122:E123"/>
    <mergeCell ref="F122:J123"/>
    <mergeCell ref="K122:N123"/>
    <mergeCell ref="O122:Q122"/>
    <mergeCell ref="AW122:AX123"/>
    <mergeCell ref="AW124:AX125"/>
    <mergeCell ref="O120:Q120"/>
    <mergeCell ref="AY120:AZ121"/>
    <mergeCell ref="BA120:BF121"/>
    <mergeCell ref="O121:Q121"/>
    <mergeCell ref="AY118:AZ119"/>
    <mergeCell ref="BA118:BF119"/>
    <mergeCell ref="O119:Q119"/>
    <mergeCell ref="A120:A121"/>
    <mergeCell ref="B120:C121"/>
    <mergeCell ref="D120:E121"/>
    <mergeCell ref="F120:J121"/>
    <mergeCell ref="K120:N121"/>
    <mergeCell ref="A118:A119"/>
    <mergeCell ref="B118:C119"/>
    <mergeCell ref="D118:E119"/>
    <mergeCell ref="F118:J119"/>
    <mergeCell ref="K118:N119"/>
    <mergeCell ref="O118:Q118"/>
    <mergeCell ref="AW118:AX119"/>
    <mergeCell ref="AW120:AX121"/>
    <mergeCell ref="O116:Q116"/>
    <mergeCell ref="AY116:AZ117"/>
    <mergeCell ref="BA116:BF117"/>
    <mergeCell ref="O117:Q117"/>
    <mergeCell ref="AY114:AZ115"/>
    <mergeCell ref="BA114:BF115"/>
    <mergeCell ref="O115:Q115"/>
    <mergeCell ref="A116:A117"/>
    <mergeCell ref="B116:C117"/>
    <mergeCell ref="D116:E117"/>
    <mergeCell ref="F116:J117"/>
    <mergeCell ref="K116:N117"/>
    <mergeCell ref="A114:A115"/>
    <mergeCell ref="B114:C115"/>
    <mergeCell ref="D114:E115"/>
    <mergeCell ref="F114:J115"/>
    <mergeCell ref="K114:N115"/>
    <mergeCell ref="O114:Q114"/>
    <mergeCell ref="AW114:AX115"/>
    <mergeCell ref="AW116:AX117"/>
    <mergeCell ref="O112:Q112"/>
    <mergeCell ref="AY112:AZ113"/>
    <mergeCell ref="BA112:BF113"/>
    <mergeCell ref="O113:Q113"/>
    <mergeCell ref="AY110:AZ111"/>
    <mergeCell ref="BA110:BF111"/>
    <mergeCell ref="O111:Q111"/>
    <mergeCell ref="A112:A113"/>
    <mergeCell ref="B112:C113"/>
    <mergeCell ref="D112:E113"/>
    <mergeCell ref="F112:J113"/>
    <mergeCell ref="K112:N113"/>
    <mergeCell ref="A110:A111"/>
    <mergeCell ref="B110:C111"/>
    <mergeCell ref="D110:E111"/>
    <mergeCell ref="F110:J111"/>
    <mergeCell ref="K110:N111"/>
    <mergeCell ref="O110:Q110"/>
    <mergeCell ref="AW110:AX111"/>
    <mergeCell ref="AW112:AX113"/>
    <mergeCell ref="O108:Q108"/>
    <mergeCell ref="AY108:AZ109"/>
    <mergeCell ref="BA108:BF109"/>
    <mergeCell ref="O109:Q109"/>
    <mergeCell ref="AY106:AZ107"/>
    <mergeCell ref="BA106:BF107"/>
    <mergeCell ref="O107:Q107"/>
    <mergeCell ref="A108:A109"/>
    <mergeCell ref="B108:C109"/>
    <mergeCell ref="D108:E109"/>
    <mergeCell ref="F108:J109"/>
    <mergeCell ref="K108:N109"/>
    <mergeCell ref="A106:A107"/>
    <mergeCell ref="B106:C107"/>
    <mergeCell ref="D106:E107"/>
    <mergeCell ref="F106:J107"/>
    <mergeCell ref="K106:N107"/>
    <mergeCell ref="O106:Q106"/>
    <mergeCell ref="AW106:AX107"/>
    <mergeCell ref="AW108:AX109"/>
    <mergeCell ref="O104:Q104"/>
    <mergeCell ref="AY104:AZ105"/>
    <mergeCell ref="BA104:BF105"/>
    <mergeCell ref="O105:Q105"/>
    <mergeCell ref="AY102:AZ103"/>
    <mergeCell ref="BA102:BF103"/>
    <mergeCell ref="O103:Q103"/>
    <mergeCell ref="A104:A105"/>
    <mergeCell ref="B104:C105"/>
    <mergeCell ref="D104:E105"/>
    <mergeCell ref="F104:J105"/>
    <mergeCell ref="K104:N105"/>
    <mergeCell ref="A102:A103"/>
    <mergeCell ref="B102:C103"/>
    <mergeCell ref="D102:E103"/>
    <mergeCell ref="F102:J103"/>
    <mergeCell ref="K102:N103"/>
    <mergeCell ref="O102:Q102"/>
    <mergeCell ref="AW102:AX103"/>
    <mergeCell ref="AW104:AX105"/>
    <mergeCell ref="O100:Q100"/>
    <mergeCell ref="AY100:AZ101"/>
    <mergeCell ref="BA100:BF101"/>
    <mergeCell ref="O101:Q101"/>
    <mergeCell ref="AY98:AZ99"/>
    <mergeCell ref="BA98:BF99"/>
    <mergeCell ref="O99:Q99"/>
    <mergeCell ref="A100:A101"/>
    <mergeCell ref="B100:C101"/>
    <mergeCell ref="D100:E101"/>
    <mergeCell ref="F100:J101"/>
    <mergeCell ref="K100:N101"/>
    <mergeCell ref="A98:A99"/>
    <mergeCell ref="B98:C99"/>
    <mergeCell ref="D98:E99"/>
    <mergeCell ref="F98:J99"/>
    <mergeCell ref="K98:N99"/>
    <mergeCell ref="O98:Q98"/>
    <mergeCell ref="AW98:AX99"/>
    <mergeCell ref="AW100:AX101"/>
    <mergeCell ref="O96:Q96"/>
    <mergeCell ref="AY96:AZ97"/>
    <mergeCell ref="BA96:BF97"/>
    <mergeCell ref="O97:Q97"/>
    <mergeCell ref="AY94:AZ95"/>
    <mergeCell ref="BA94:BF95"/>
    <mergeCell ref="O95:Q95"/>
    <mergeCell ref="A96:A97"/>
    <mergeCell ref="B96:C97"/>
    <mergeCell ref="D96:E97"/>
    <mergeCell ref="F96:J97"/>
    <mergeCell ref="K96:N97"/>
    <mergeCell ref="A94:A95"/>
    <mergeCell ref="B94:C95"/>
    <mergeCell ref="D94:E95"/>
    <mergeCell ref="F94:J95"/>
    <mergeCell ref="K94:N95"/>
    <mergeCell ref="O94:Q94"/>
    <mergeCell ref="AW94:AX95"/>
    <mergeCell ref="AW96:AX97"/>
    <mergeCell ref="O92:Q92"/>
    <mergeCell ref="AY92:AZ93"/>
    <mergeCell ref="BA92:BF93"/>
    <mergeCell ref="O93:Q93"/>
    <mergeCell ref="AY90:AZ91"/>
    <mergeCell ref="BA90:BF91"/>
    <mergeCell ref="O91:Q91"/>
    <mergeCell ref="A92:A93"/>
    <mergeCell ref="B92:C93"/>
    <mergeCell ref="D92:E93"/>
    <mergeCell ref="F92:J93"/>
    <mergeCell ref="K92:N93"/>
    <mergeCell ref="A90:A91"/>
    <mergeCell ref="B90:C91"/>
    <mergeCell ref="D90:E91"/>
    <mergeCell ref="F90:J91"/>
    <mergeCell ref="K90:N91"/>
    <mergeCell ref="O90:Q90"/>
    <mergeCell ref="AW90:AX91"/>
    <mergeCell ref="AW92:AX93"/>
    <mergeCell ref="O88:Q88"/>
    <mergeCell ref="AY88:AZ89"/>
    <mergeCell ref="BA88:BF89"/>
    <mergeCell ref="O89:Q89"/>
    <mergeCell ref="AY86:AZ87"/>
    <mergeCell ref="BA86:BF87"/>
    <mergeCell ref="O87:Q87"/>
    <mergeCell ref="A88:A89"/>
    <mergeCell ref="B88:C89"/>
    <mergeCell ref="D88:E89"/>
    <mergeCell ref="F88:J89"/>
    <mergeCell ref="K88:N89"/>
    <mergeCell ref="A86:A87"/>
    <mergeCell ref="B86:C87"/>
    <mergeCell ref="D86:E87"/>
    <mergeCell ref="F86:J87"/>
    <mergeCell ref="K86:N87"/>
    <mergeCell ref="O86:Q86"/>
    <mergeCell ref="AW86:AX87"/>
    <mergeCell ref="AW88:AX89"/>
    <mergeCell ref="O84:Q84"/>
    <mergeCell ref="AY84:AZ85"/>
    <mergeCell ref="BA84:BF85"/>
    <mergeCell ref="O85:Q85"/>
    <mergeCell ref="AY82:AZ83"/>
    <mergeCell ref="BA82:BF83"/>
    <mergeCell ref="O83:Q83"/>
    <mergeCell ref="A84:A85"/>
    <mergeCell ref="B84:C85"/>
    <mergeCell ref="D84:E85"/>
    <mergeCell ref="F84:J85"/>
    <mergeCell ref="K84:N85"/>
    <mergeCell ref="A82:A83"/>
    <mergeCell ref="B82:C83"/>
    <mergeCell ref="D82:E83"/>
    <mergeCell ref="F82:J83"/>
    <mergeCell ref="K82:N83"/>
    <mergeCell ref="O82:Q82"/>
    <mergeCell ref="AW82:AX83"/>
    <mergeCell ref="AW84:AX85"/>
    <mergeCell ref="O80:Q80"/>
    <mergeCell ref="AY80:AZ81"/>
    <mergeCell ref="BA80:BF81"/>
    <mergeCell ref="O81:Q81"/>
    <mergeCell ref="AY78:AZ79"/>
    <mergeCell ref="BA78:BF79"/>
    <mergeCell ref="O79:Q79"/>
    <mergeCell ref="A80:A81"/>
    <mergeCell ref="B80:C81"/>
    <mergeCell ref="D80:E81"/>
    <mergeCell ref="F80:J81"/>
    <mergeCell ref="K80:N81"/>
    <mergeCell ref="A78:A79"/>
    <mergeCell ref="B78:C79"/>
    <mergeCell ref="D78:E79"/>
    <mergeCell ref="F78:J79"/>
    <mergeCell ref="K78:N79"/>
    <mergeCell ref="O78:Q78"/>
    <mergeCell ref="AW78:AX79"/>
    <mergeCell ref="AW80:AX81"/>
    <mergeCell ref="O76:Q76"/>
    <mergeCell ref="AY76:AZ77"/>
    <mergeCell ref="BA76:BF77"/>
    <mergeCell ref="O77:Q77"/>
    <mergeCell ref="AY74:AZ75"/>
    <mergeCell ref="BA74:BF75"/>
    <mergeCell ref="O75:Q75"/>
    <mergeCell ref="A76:A77"/>
    <mergeCell ref="B76:C77"/>
    <mergeCell ref="D76:E77"/>
    <mergeCell ref="F76:J77"/>
    <mergeCell ref="K76:N77"/>
    <mergeCell ref="A74:A75"/>
    <mergeCell ref="B74:C75"/>
    <mergeCell ref="D74:E75"/>
    <mergeCell ref="F74:J75"/>
    <mergeCell ref="K74:N75"/>
    <mergeCell ref="O74:Q74"/>
    <mergeCell ref="AW74:AX75"/>
    <mergeCell ref="AW76:AX77"/>
    <mergeCell ref="O72:Q72"/>
    <mergeCell ref="AY72:AZ73"/>
    <mergeCell ref="BA72:BF73"/>
    <mergeCell ref="O73:Q73"/>
    <mergeCell ref="AY70:AZ71"/>
    <mergeCell ref="BA70:BF71"/>
    <mergeCell ref="O71:Q71"/>
    <mergeCell ref="A72:A73"/>
    <mergeCell ref="B72:C73"/>
    <mergeCell ref="D72:E73"/>
    <mergeCell ref="F72:J73"/>
    <mergeCell ref="K72:N73"/>
    <mergeCell ref="A70:A71"/>
    <mergeCell ref="B70:C71"/>
    <mergeCell ref="D70:E71"/>
    <mergeCell ref="F70:J71"/>
    <mergeCell ref="K70:N71"/>
    <mergeCell ref="O70:Q70"/>
    <mergeCell ref="AW70:AX71"/>
    <mergeCell ref="AW72:AX73"/>
    <mergeCell ref="O68:Q68"/>
    <mergeCell ref="AY68:AZ69"/>
    <mergeCell ref="BA68:BF69"/>
    <mergeCell ref="O69:Q69"/>
    <mergeCell ref="AY66:AZ67"/>
    <mergeCell ref="BA66:BF67"/>
    <mergeCell ref="O67:Q67"/>
    <mergeCell ref="A68:A69"/>
    <mergeCell ref="B68:C69"/>
    <mergeCell ref="D68:E69"/>
    <mergeCell ref="F68:J69"/>
    <mergeCell ref="K68:N69"/>
    <mergeCell ref="A66:A67"/>
    <mergeCell ref="B66:C67"/>
    <mergeCell ref="D66:E67"/>
    <mergeCell ref="F66:J67"/>
    <mergeCell ref="K66:N67"/>
    <mergeCell ref="O66:Q66"/>
    <mergeCell ref="AW66:AX67"/>
    <mergeCell ref="AW68:AX69"/>
    <mergeCell ref="O64:Q64"/>
    <mergeCell ref="AY64:AZ65"/>
    <mergeCell ref="BA64:BF65"/>
    <mergeCell ref="O65:Q65"/>
    <mergeCell ref="AY62:AZ63"/>
    <mergeCell ref="BA62:BF63"/>
    <mergeCell ref="O63:Q63"/>
    <mergeCell ref="A64:A65"/>
    <mergeCell ref="B64:C65"/>
    <mergeCell ref="D64:E65"/>
    <mergeCell ref="F64:J65"/>
    <mergeCell ref="K64:N65"/>
    <mergeCell ref="A62:A63"/>
    <mergeCell ref="B62:C63"/>
    <mergeCell ref="D62:E63"/>
    <mergeCell ref="F62:J63"/>
    <mergeCell ref="K62:N63"/>
    <mergeCell ref="O62:Q62"/>
    <mergeCell ref="AW62:AX63"/>
    <mergeCell ref="AW64:AX65"/>
    <mergeCell ref="O60:Q60"/>
    <mergeCell ref="AY60:AZ61"/>
    <mergeCell ref="BA60:BF61"/>
    <mergeCell ref="O61:Q61"/>
    <mergeCell ref="AY58:AZ59"/>
    <mergeCell ref="BA58:BF59"/>
    <mergeCell ref="O59:Q59"/>
    <mergeCell ref="A60:A61"/>
    <mergeCell ref="B60:C61"/>
    <mergeCell ref="D60:E61"/>
    <mergeCell ref="F60:J61"/>
    <mergeCell ref="K60:N61"/>
    <mergeCell ref="A58:A59"/>
    <mergeCell ref="B58:C59"/>
    <mergeCell ref="D58:E59"/>
    <mergeCell ref="F58:J59"/>
    <mergeCell ref="K58:N59"/>
    <mergeCell ref="O58:Q58"/>
    <mergeCell ref="AW58:AX59"/>
    <mergeCell ref="AW60:AX61"/>
    <mergeCell ref="O56:Q56"/>
    <mergeCell ref="AY56:AZ57"/>
    <mergeCell ref="BA56:BF57"/>
    <mergeCell ref="O57:Q57"/>
    <mergeCell ref="AY54:AZ55"/>
    <mergeCell ref="BA54:BF55"/>
    <mergeCell ref="O55:Q55"/>
    <mergeCell ref="A56:A57"/>
    <mergeCell ref="B56:C57"/>
    <mergeCell ref="D56:E57"/>
    <mergeCell ref="F56:J57"/>
    <mergeCell ref="K56:N57"/>
    <mergeCell ref="A54:A55"/>
    <mergeCell ref="B54:C55"/>
    <mergeCell ref="D54:E55"/>
    <mergeCell ref="F54:J55"/>
    <mergeCell ref="K54:N55"/>
    <mergeCell ref="O54:Q54"/>
    <mergeCell ref="AW54:AX55"/>
    <mergeCell ref="AW56:AX57"/>
    <mergeCell ref="O52:Q52"/>
    <mergeCell ref="AY52:AZ53"/>
    <mergeCell ref="BA52:BF53"/>
    <mergeCell ref="O53:Q53"/>
    <mergeCell ref="AY50:AZ51"/>
    <mergeCell ref="BA50:BF51"/>
    <mergeCell ref="O51:Q51"/>
    <mergeCell ref="A52:A53"/>
    <mergeCell ref="B52:C53"/>
    <mergeCell ref="D52:E53"/>
    <mergeCell ref="F52:J53"/>
    <mergeCell ref="K52:N53"/>
    <mergeCell ref="A50:A51"/>
    <mergeCell ref="B50:C51"/>
    <mergeCell ref="D50:E51"/>
    <mergeCell ref="F50:J51"/>
    <mergeCell ref="K50:N51"/>
    <mergeCell ref="O50:Q50"/>
    <mergeCell ref="AW50:AX51"/>
    <mergeCell ref="AW52:AX53"/>
    <mergeCell ref="O48:Q48"/>
    <mergeCell ref="AY48:AZ49"/>
    <mergeCell ref="BA48:BF49"/>
    <mergeCell ref="O49:Q49"/>
    <mergeCell ref="AY46:AZ47"/>
    <mergeCell ref="BA46:BF47"/>
    <mergeCell ref="O47:Q47"/>
    <mergeCell ref="A48:A49"/>
    <mergeCell ref="B48:C49"/>
    <mergeCell ref="D48:E49"/>
    <mergeCell ref="F48:J49"/>
    <mergeCell ref="K48:N49"/>
    <mergeCell ref="A46:A47"/>
    <mergeCell ref="B46:C47"/>
    <mergeCell ref="D46:E47"/>
    <mergeCell ref="F46:J47"/>
    <mergeCell ref="K46:N47"/>
    <mergeCell ref="O46:Q46"/>
    <mergeCell ref="AW46:AX47"/>
    <mergeCell ref="AW48:AX49"/>
    <mergeCell ref="O44:Q44"/>
    <mergeCell ref="AY44:AZ45"/>
    <mergeCell ref="BA44:BF45"/>
    <mergeCell ref="O45:Q45"/>
    <mergeCell ref="AY42:AZ43"/>
    <mergeCell ref="BA42:BF43"/>
    <mergeCell ref="O43:Q43"/>
    <mergeCell ref="A44:A45"/>
    <mergeCell ref="B44:C45"/>
    <mergeCell ref="D44:E45"/>
    <mergeCell ref="F44:J45"/>
    <mergeCell ref="K44:N45"/>
    <mergeCell ref="A42:A43"/>
    <mergeCell ref="B42:C43"/>
    <mergeCell ref="D42:E43"/>
    <mergeCell ref="F42:J43"/>
    <mergeCell ref="K42:N43"/>
    <mergeCell ref="O42:Q42"/>
    <mergeCell ref="AW42:AX43"/>
    <mergeCell ref="AW44:AX45"/>
    <mergeCell ref="O40:Q40"/>
    <mergeCell ref="AY40:AZ41"/>
    <mergeCell ref="BA40:BF41"/>
    <mergeCell ref="O41:Q41"/>
    <mergeCell ref="AY38:AZ39"/>
    <mergeCell ref="BA38:BF39"/>
    <mergeCell ref="O39:Q39"/>
    <mergeCell ref="A40:A41"/>
    <mergeCell ref="B40:C41"/>
    <mergeCell ref="D40:E41"/>
    <mergeCell ref="F40:J41"/>
    <mergeCell ref="K40:N41"/>
    <mergeCell ref="A38:A39"/>
    <mergeCell ref="B38:C39"/>
    <mergeCell ref="D38:E39"/>
    <mergeCell ref="F38:J39"/>
    <mergeCell ref="K38:N39"/>
    <mergeCell ref="O38:Q38"/>
    <mergeCell ref="AW38:AX39"/>
    <mergeCell ref="AW40:AX41"/>
    <mergeCell ref="O36:Q36"/>
    <mergeCell ref="AY36:AZ37"/>
    <mergeCell ref="BA36:BF37"/>
    <mergeCell ref="O37:Q37"/>
    <mergeCell ref="AY34:AZ35"/>
    <mergeCell ref="BA34:BF35"/>
    <mergeCell ref="O35:Q35"/>
    <mergeCell ref="A36:A37"/>
    <mergeCell ref="B36:C37"/>
    <mergeCell ref="D36:E37"/>
    <mergeCell ref="F36:J37"/>
    <mergeCell ref="K36:N37"/>
    <mergeCell ref="A34:A35"/>
    <mergeCell ref="B34:C35"/>
    <mergeCell ref="D34:E35"/>
    <mergeCell ref="F34:J35"/>
    <mergeCell ref="K34:N35"/>
    <mergeCell ref="O34:Q34"/>
    <mergeCell ref="AW34:AX35"/>
    <mergeCell ref="AW36:AX37"/>
    <mergeCell ref="O32:Q32"/>
    <mergeCell ref="AY32:AZ33"/>
    <mergeCell ref="BA32:BF33"/>
    <mergeCell ref="O33:Q33"/>
    <mergeCell ref="AY30:AZ31"/>
    <mergeCell ref="BA30:BF31"/>
    <mergeCell ref="O31:Q31"/>
    <mergeCell ref="A32:A33"/>
    <mergeCell ref="B32:C33"/>
    <mergeCell ref="D32:E33"/>
    <mergeCell ref="F32:J33"/>
    <mergeCell ref="K32:N33"/>
    <mergeCell ref="A30:A31"/>
    <mergeCell ref="B30:C31"/>
    <mergeCell ref="D30:E31"/>
    <mergeCell ref="F30:J31"/>
    <mergeCell ref="K30:N31"/>
    <mergeCell ref="O30:Q30"/>
    <mergeCell ref="AW30:AX31"/>
    <mergeCell ref="AW32:AX33"/>
    <mergeCell ref="O28:Q28"/>
    <mergeCell ref="AY28:AZ29"/>
    <mergeCell ref="BA28:BF29"/>
    <mergeCell ref="O29:Q29"/>
    <mergeCell ref="AY26:AZ27"/>
    <mergeCell ref="BA26:BF27"/>
    <mergeCell ref="O27:Q27"/>
    <mergeCell ref="A28:A29"/>
    <mergeCell ref="B28:C29"/>
    <mergeCell ref="D28:E29"/>
    <mergeCell ref="F28:J29"/>
    <mergeCell ref="K28:N29"/>
    <mergeCell ref="A26:A27"/>
    <mergeCell ref="B26:C27"/>
    <mergeCell ref="D26:E27"/>
    <mergeCell ref="F26:J27"/>
    <mergeCell ref="K26:N27"/>
    <mergeCell ref="O26:Q26"/>
    <mergeCell ref="AW26:AX27"/>
    <mergeCell ref="AW28:AX29"/>
    <mergeCell ref="O24:Q24"/>
    <mergeCell ref="AY24:AZ25"/>
    <mergeCell ref="BA24:BF25"/>
    <mergeCell ref="O25:Q25"/>
    <mergeCell ref="AY22:AZ23"/>
    <mergeCell ref="BA22:BF23"/>
    <mergeCell ref="O23:Q23"/>
    <mergeCell ref="A24:A25"/>
    <mergeCell ref="B24:C25"/>
    <mergeCell ref="D24:E25"/>
    <mergeCell ref="F24:J25"/>
    <mergeCell ref="K24:N25"/>
    <mergeCell ref="A22:A23"/>
    <mergeCell ref="B22:C23"/>
    <mergeCell ref="D22:E23"/>
    <mergeCell ref="F22:J23"/>
    <mergeCell ref="K22:N23"/>
    <mergeCell ref="O22:Q22"/>
    <mergeCell ref="AW22:AX23"/>
    <mergeCell ref="AW24:AX25"/>
    <mergeCell ref="AW17:AX21"/>
    <mergeCell ref="AY17:AZ21"/>
    <mergeCell ref="BA17:BF21"/>
    <mergeCell ref="R18:X18"/>
    <mergeCell ref="Y18:AE18"/>
    <mergeCell ref="AF18:AL18"/>
    <mergeCell ref="AM18:AS18"/>
    <mergeCell ref="AT18:AV18"/>
    <mergeCell ref="S13:T13"/>
    <mergeCell ref="A17:A21"/>
    <mergeCell ref="B17:C21"/>
    <mergeCell ref="D17:E21"/>
    <mergeCell ref="F17:J21"/>
    <mergeCell ref="K17:N21"/>
    <mergeCell ref="O17:Q21"/>
    <mergeCell ref="R17:AV17"/>
    <mergeCell ref="C12:E12"/>
    <mergeCell ref="F12:G12"/>
    <mergeCell ref="H12:I12"/>
    <mergeCell ref="J12:K12"/>
    <mergeCell ref="L12:M12"/>
    <mergeCell ref="C13:E13"/>
    <mergeCell ref="F13:G13"/>
    <mergeCell ref="H13:I13"/>
    <mergeCell ref="J13:K13"/>
    <mergeCell ref="L13:M13"/>
    <mergeCell ref="AI2:AJ2"/>
    <mergeCell ref="AL2:AM2"/>
    <mergeCell ref="AP2:AQ2"/>
    <mergeCell ref="BD2:BE2"/>
    <mergeCell ref="BA6:BB6"/>
    <mergeCell ref="AK4:BE4"/>
    <mergeCell ref="X10:Y10"/>
    <mergeCell ref="AA10:AB10"/>
    <mergeCell ref="AD10:AE10"/>
    <mergeCell ref="AG10:AI10"/>
    <mergeCell ref="C11:E11"/>
    <mergeCell ref="F11:G11"/>
    <mergeCell ref="H11:I11"/>
    <mergeCell ref="J11:K11"/>
    <mergeCell ref="L11:M11"/>
    <mergeCell ref="C9:E9"/>
    <mergeCell ref="F9:G9"/>
    <mergeCell ref="H9:I9"/>
    <mergeCell ref="J9:K9"/>
    <mergeCell ref="L9:M9"/>
    <mergeCell ref="C10:E10"/>
    <mergeCell ref="F10:G10"/>
    <mergeCell ref="H10:I10"/>
    <mergeCell ref="J10:K10"/>
    <mergeCell ref="L10:M10"/>
  </mergeCells>
  <phoneticPr fontId="4"/>
  <dataValidations count="4">
    <dataValidation type="list" allowBlank="1" showInputMessage="1" showErrorMessage="1" sqref="AA10">
      <formula1>"40,50"</formula1>
    </dataValidation>
    <dataValidation type="list" allowBlank="1" showErrorMessage="1" promptTitle="選択してください。" prompt="介福：介護福祉士_x000a_実：実務者研修_x000a_初：初任者研修_x000a_基：旧介護職員基礎研修_x000a_１or２：旧ホームヘルパー養成研修1,2級_x000a_生：生活援助従事者研修_x000a_看：看護師　准：准看護師_x000a_保：保健師_x000a_居初：居宅介護職員初任者研修_x000a_社福：社会福祉士　" sqref="F24 F40 F38 F36 F34 F32 F30 F28 F26 F22 F42 F44 F46 F54 F48 F50 F52 F68 F56 F58 F60 F62 F70 F64 F66 F98 F72 F74 F76 F78 F86 F80 F82 F84 F100 F88 F90 F92 F94 F102 F96 F104 F106 F108 F110 F118 F112 F114 F116 F128 F120 F122 F124 F126 F130 F132 F134 F136 F144 F138 F140 F142 F158 F146 F148 F150 F152 F160 F154 F156 F188 F162 F164 F166 F168 F176 F170 F172 F174 F190 F178 F180 F182 F184 F192 F186 F194 F196 F198 F200 F208 F202 F204 F206 F218 F210 F212 F214 F216 F220 F222 F224 F226 F234 F228 F230 F232 F236 F238 F240">
      <formula1>"介護福祉士,実務者研修,初任者研修,介護職員基礎研修,ホームヘルパー1級,ホームヘルパー2級,生活援助従事者研修,看護師,准看護師,保健師,居宅介護職員初任者研修,社会福祉士,その他"</formula1>
    </dataValidation>
    <dataValidation type="list" allowBlank="1" showErrorMessage="1" promptTitle="該当する英字を選択してください。" prompt="A：常勤で専従　_x000a_B：常勤で兼務_x000a_C：非常勤で専従_x000a_D：非常勤で兼務" sqref="D24 D40 D38 D36 D34 D32 D30 D28 D26 D22 D42 D44 D46 D54 D48 D50 D52 D68 D56 D58 D60 D62 D70 D64 D66 D98 D72 D74 D76 D78 D86 D80 D82 D84 D100 D88 D90 D92 D94 D102 D96 D104 D106 D108 D110 D118 D112 D114 D116 D128 D120 D122 D124 D126 D130 D132 D134 D136 D144 D138 D140 D142 D158 D146 D148 D150 D152 D160 D154 D156 D188 D162 D164 D166 D168 D176 D170 D172 D174 D190 D178 D180 D182 D184 D192 D186 D194 D196 D198 D200 D208 D202 D204 D206 D218 D210 D212 D214 D216 D220 D222 D224 D226 D234 D228 D230 D232 D236 D238 D240">
      <formula1>"A,B,C,D"</formula1>
    </dataValidation>
    <dataValidation type="list" allowBlank="1" showInputMessage="1" showErrorMessage="1" sqref="B24 B38 B36 B34 B32 B30 B28 B26 B22 B40 B96 B98 B42 B44 B80 B82 B84 B46 B86 B100 B102 B64 B66 B48 B50 B52 B54 B68 B70 B88 B90 B92 B94 B56 B58 B60 B62 B72 B74 B76 B78 B104 B122 B112 B106 B108 B114 B116 B118 B110 B124 B126 B120 B128 B130 B186 B188 B132 B134 B170 B172 B174 B136 B176 B190 B192 B154 B156 B138 B140 B142 B144 B158 B160 B178 B180 B182 B184 B146 B148 B150 B152 B162 B164 B166 B168 B194 B212 B202 B196 B198 B204 B206 B208 B200 B214 B216 B210 B218 B220 B222 B224 B226 B228 B230 B232 B234 B236 B238 B240">
      <formula1>"管理者,サービス提供責任者,訪問介護員,登録訪問介護員"</formula1>
    </dataValidation>
  </dataValidations>
  <printOptions horizontalCentered="1"/>
  <pageMargins left="0.39370078740157483" right="0.39370078740157483" top="0.55118110236220474" bottom="0.35433070866141736" header="0.39370078740157483" footer="0.39370078740157483"/>
  <pageSetup paperSize="9" scale="61" fitToHeight="0" orientation="landscape" useFirstPageNumber="1" r:id="rId1"/>
  <headerFooter alignWithMargins="0"/>
  <rowBreaks count="3" manualBreakCount="3">
    <brk id="105" max="57" man="1"/>
    <brk id="159" max="57" man="1"/>
    <brk id="213" max="5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916"/>
  <sheetViews>
    <sheetView showGridLines="0" view="pageBreakPreview" zoomScaleNormal="100" zoomScaleSheetLayoutView="100" workbookViewId="0"/>
  </sheetViews>
  <sheetFormatPr defaultRowHeight="13.5" x14ac:dyDescent="0.15"/>
  <cols>
    <col min="1" max="3" width="4.125" style="48" customWidth="1"/>
    <col min="4" max="16" width="3.625" style="48" customWidth="1"/>
    <col min="17" max="17" width="4" style="48" customWidth="1"/>
    <col min="18" max="23" width="3.625" style="48" customWidth="1"/>
    <col min="24" max="26" width="4.125" style="48" customWidth="1"/>
    <col min="27" max="16384" width="9" style="3"/>
  </cols>
  <sheetData>
    <row r="1" spans="1:26" ht="16.5" customHeight="1" x14ac:dyDescent="0.15">
      <c r="A1" s="3" t="s">
        <v>639</v>
      </c>
    </row>
    <row r="2" spans="1:26" ht="16.5" customHeight="1" x14ac:dyDescent="0.15">
      <c r="A2" s="3"/>
    </row>
    <row r="3" spans="1:26" ht="16.5" customHeight="1" x14ac:dyDescent="0.15">
      <c r="A3" s="540" t="s">
        <v>3</v>
      </c>
      <c r="B3" s="540"/>
      <c r="C3" s="540"/>
      <c r="D3" s="540"/>
      <c r="E3" s="540"/>
      <c r="F3" s="540"/>
      <c r="G3" s="540"/>
      <c r="H3" s="540"/>
      <c r="I3" s="540"/>
      <c r="J3" s="540"/>
      <c r="K3" s="540"/>
      <c r="L3" s="540"/>
      <c r="M3" s="540"/>
      <c r="N3" s="540"/>
      <c r="O3" s="540"/>
      <c r="P3" s="540"/>
      <c r="Q3" s="540"/>
      <c r="R3" s="540"/>
      <c r="S3" s="540"/>
      <c r="T3" s="540"/>
      <c r="U3" s="540"/>
      <c r="V3" s="540"/>
      <c r="W3" s="540"/>
      <c r="X3" s="540"/>
      <c r="Y3" s="540"/>
      <c r="Z3" s="540"/>
    </row>
    <row r="4" spans="1:26" ht="16.5" customHeight="1" x14ac:dyDescent="0.15">
      <c r="A4" s="540"/>
      <c r="B4" s="540"/>
      <c r="C4" s="540"/>
      <c r="D4" s="540"/>
      <c r="E4" s="540"/>
      <c r="F4" s="540"/>
      <c r="G4" s="540"/>
      <c r="H4" s="540"/>
      <c r="I4" s="540"/>
      <c r="J4" s="540"/>
      <c r="K4" s="540"/>
      <c r="L4" s="540"/>
      <c r="M4" s="540"/>
      <c r="N4" s="540"/>
      <c r="O4" s="540"/>
      <c r="P4" s="540"/>
      <c r="Q4" s="540"/>
      <c r="R4" s="540"/>
      <c r="S4" s="540"/>
      <c r="T4" s="540"/>
      <c r="U4" s="540"/>
      <c r="V4" s="540"/>
      <c r="W4" s="540"/>
      <c r="X4" s="540"/>
      <c r="Y4" s="540"/>
      <c r="Z4" s="540"/>
    </row>
    <row r="5" spans="1:26" ht="16.5" customHeight="1" x14ac:dyDescent="0.15">
      <c r="A5" s="540"/>
      <c r="B5" s="540"/>
      <c r="C5" s="540"/>
      <c r="D5" s="540"/>
      <c r="E5" s="540"/>
      <c r="F5" s="540"/>
      <c r="G5" s="540"/>
      <c r="H5" s="540"/>
      <c r="I5" s="540"/>
      <c r="J5" s="540"/>
      <c r="K5" s="540"/>
      <c r="L5" s="540"/>
      <c r="M5" s="540"/>
      <c r="N5" s="540"/>
      <c r="O5" s="540"/>
      <c r="P5" s="540"/>
      <c r="Q5" s="540"/>
      <c r="R5" s="540"/>
      <c r="S5" s="540"/>
      <c r="T5" s="540"/>
      <c r="U5" s="540"/>
      <c r="V5" s="540"/>
      <c r="W5" s="540"/>
      <c r="X5" s="540"/>
      <c r="Y5" s="540"/>
      <c r="Z5" s="540"/>
    </row>
    <row r="6" spans="1:26" ht="16.5"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row>
    <row r="7" spans="1:26" ht="16.5"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row>
    <row r="8" spans="1:26" ht="16.5" customHeight="1" x14ac:dyDescent="0.15">
      <c r="A8" s="62"/>
      <c r="B8" s="63"/>
      <c r="C8" s="63"/>
      <c r="D8" s="63"/>
      <c r="E8" s="63"/>
      <c r="F8" s="63"/>
      <c r="G8" s="63"/>
      <c r="H8" s="63"/>
      <c r="I8" s="63"/>
      <c r="J8" s="63"/>
      <c r="K8" s="63"/>
      <c r="L8" s="63"/>
      <c r="M8" s="63"/>
      <c r="N8" s="63"/>
      <c r="O8" s="63"/>
      <c r="P8" s="63"/>
      <c r="Q8" s="63"/>
      <c r="R8" s="63"/>
      <c r="S8" s="63"/>
      <c r="T8" s="63"/>
      <c r="U8" s="63"/>
      <c r="V8" s="63"/>
      <c r="W8" s="63"/>
      <c r="X8" s="63"/>
      <c r="Y8" s="63"/>
      <c r="Z8" s="63"/>
    </row>
    <row r="9" spans="1:26" ht="16.5" customHeight="1" x14ac:dyDescent="0.15">
      <c r="A9" s="541" t="s">
        <v>403</v>
      </c>
      <c r="B9" s="541"/>
      <c r="C9" s="541"/>
      <c r="D9" s="541"/>
      <c r="E9" s="541"/>
      <c r="F9" s="541"/>
      <c r="G9" s="541"/>
      <c r="H9" s="541"/>
      <c r="I9" s="541"/>
      <c r="J9" s="541"/>
      <c r="K9" s="541"/>
      <c r="L9" s="541"/>
      <c r="M9" s="541"/>
      <c r="N9" s="541"/>
      <c r="O9" s="541"/>
      <c r="P9" s="541"/>
      <c r="Q9" s="541"/>
      <c r="R9" s="541"/>
      <c r="S9" s="541"/>
      <c r="T9" s="541"/>
      <c r="U9" s="541"/>
      <c r="V9" s="541"/>
      <c r="W9" s="541"/>
      <c r="X9" s="541"/>
      <c r="Y9" s="541"/>
      <c r="Z9" s="541"/>
    </row>
    <row r="10" spans="1:26" ht="16.5" customHeight="1" x14ac:dyDescent="0.15">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row>
    <row r="11" spans="1:26" ht="16.5" customHeight="1" x14ac:dyDescent="0.15">
      <c r="A11" s="541" t="s">
        <v>404</v>
      </c>
      <c r="B11" s="541"/>
      <c r="C11" s="541"/>
      <c r="D11" s="541"/>
      <c r="E11" s="541"/>
      <c r="F11" s="542"/>
      <c r="G11" s="542"/>
      <c r="H11" s="542"/>
      <c r="I11" s="542"/>
      <c r="J11" s="542"/>
      <c r="K11" s="542"/>
      <c r="L11" s="542"/>
      <c r="M11" s="542"/>
      <c r="N11" s="541" t="s">
        <v>405</v>
      </c>
      <c r="O11" s="541"/>
      <c r="P11" s="541"/>
      <c r="Q11" s="541"/>
      <c r="R11" s="541" t="s">
        <v>406</v>
      </c>
      <c r="S11" s="541"/>
      <c r="T11" s="541"/>
      <c r="U11" s="541"/>
      <c r="V11" s="541"/>
      <c r="W11" s="541"/>
      <c r="X11" s="541"/>
      <c r="Y11" s="541"/>
      <c r="Z11" s="541"/>
    </row>
    <row r="12" spans="1:26" ht="16.5" customHeight="1" x14ac:dyDescent="0.15">
      <c r="A12" s="541"/>
      <c r="B12" s="541"/>
      <c r="C12" s="541"/>
      <c r="D12" s="541"/>
      <c r="E12" s="541"/>
      <c r="F12" s="542"/>
      <c r="G12" s="542"/>
      <c r="H12" s="542"/>
      <c r="I12" s="542"/>
      <c r="J12" s="542"/>
      <c r="K12" s="542"/>
      <c r="L12" s="542"/>
      <c r="M12" s="542"/>
      <c r="N12" s="541"/>
      <c r="O12" s="541"/>
      <c r="P12" s="541"/>
      <c r="Q12" s="541"/>
      <c r="R12" s="541"/>
      <c r="S12" s="541"/>
      <c r="T12" s="541"/>
      <c r="U12" s="541"/>
      <c r="V12" s="541"/>
      <c r="W12" s="541"/>
      <c r="X12" s="541"/>
      <c r="Y12" s="541"/>
      <c r="Z12" s="541"/>
    </row>
    <row r="13" spans="1:26" ht="16.5" customHeight="1" x14ac:dyDescent="0.15">
      <c r="A13" s="4"/>
      <c r="B13" s="64"/>
      <c r="C13" s="64"/>
      <c r="D13" s="64"/>
      <c r="E13" s="64"/>
      <c r="F13" s="185"/>
      <c r="G13" s="185"/>
      <c r="H13" s="185"/>
      <c r="I13" s="185"/>
      <c r="J13" s="185"/>
      <c r="K13" s="185"/>
      <c r="L13" s="185"/>
      <c r="M13" s="185"/>
      <c r="N13" s="64"/>
      <c r="O13" s="64"/>
      <c r="P13" s="64"/>
      <c r="Q13" s="64"/>
      <c r="R13" s="64"/>
      <c r="S13" s="64"/>
      <c r="T13" s="64"/>
      <c r="U13" s="64"/>
      <c r="V13" s="64"/>
      <c r="W13" s="64"/>
      <c r="X13" s="64"/>
      <c r="Y13" s="64"/>
      <c r="Z13" s="65"/>
    </row>
    <row r="14" spans="1:26" ht="16.5" customHeight="1" x14ac:dyDescent="0.15">
      <c r="A14" s="543" t="s">
        <v>407</v>
      </c>
      <c r="B14" s="543"/>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row>
    <row r="15" spans="1:26" ht="16.5" customHeight="1" x14ac:dyDescent="0.15">
      <c r="A15" s="543"/>
      <c r="B15" s="543"/>
      <c r="C15" s="543"/>
      <c r="D15" s="543"/>
      <c r="E15" s="543"/>
      <c r="F15" s="543"/>
      <c r="G15" s="543"/>
      <c r="H15" s="543"/>
      <c r="I15" s="543"/>
      <c r="J15" s="543"/>
      <c r="K15" s="543"/>
      <c r="L15" s="543"/>
      <c r="M15" s="543"/>
      <c r="N15" s="543"/>
      <c r="O15" s="543"/>
      <c r="P15" s="543"/>
      <c r="Q15" s="543"/>
      <c r="R15" s="543"/>
      <c r="S15" s="543"/>
      <c r="T15" s="543"/>
      <c r="U15" s="543"/>
      <c r="V15" s="543"/>
      <c r="W15" s="543"/>
      <c r="X15" s="543"/>
      <c r="Y15" s="543"/>
      <c r="Z15" s="543"/>
    </row>
    <row r="16" spans="1:26" ht="16.5" customHeight="1" x14ac:dyDescent="0.15">
      <c r="A16" s="41"/>
      <c r="B16" s="66" t="s">
        <v>151</v>
      </c>
      <c r="C16" s="544" t="s">
        <v>408</v>
      </c>
      <c r="D16" s="544"/>
      <c r="E16" s="544"/>
      <c r="F16" s="544"/>
      <c r="G16" s="544"/>
      <c r="H16" s="544"/>
      <c r="I16" s="544"/>
      <c r="J16" s="544"/>
      <c r="K16" s="544"/>
      <c r="L16" s="544"/>
      <c r="M16" s="544"/>
      <c r="N16" s="544"/>
      <c r="O16" s="544"/>
      <c r="P16" s="544"/>
      <c r="Q16" s="544"/>
      <c r="R16" s="544"/>
      <c r="S16" s="544"/>
      <c r="T16" s="544"/>
      <c r="U16" s="544"/>
      <c r="V16" s="544"/>
      <c r="W16" s="544"/>
      <c r="X16" s="544"/>
      <c r="Y16" s="544"/>
      <c r="Z16" s="3"/>
    </row>
    <row r="17" spans="1:26" ht="16.5" customHeight="1" x14ac:dyDescent="0.15">
      <c r="A17" s="41"/>
      <c r="B17" s="40"/>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3"/>
    </row>
    <row r="18" spans="1:26" ht="16.5" customHeight="1" x14ac:dyDescent="0.15">
      <c r="A18" s="41"/>
      <c r="B18" s="42" t="s">
        <v>151</v>
      </c>
      <c r="C18" s="551" t="s">
        <v>409</v>
      </c>
      <c r="D18" s="551"/>
      <c r="E18" s="551"/>
      <c r="F18" s="551"/>
      <c r="G18" s="551"/>
      <c r="H18" s="551"/>
      <c r="I18" s="551"/>
      <c r="J18" s="551"/>
      <c r="K18" s="551"/>
      <c r="L18" s="551"/>
      <c r="M18" s="551"/>
      <c r="N18" s="551"/>
      <c r="O18" s="551"/>
      <c r="P18" s="551"/>
      <c r="Q18" s="551"/>
      <c r="R18" s="551"/>
      <c r="S18" s="551"/>
      <c r="T18" s="551"/>
      <c r="U18" s="551"/>
      <c r="V18" s="551"/>
      <c r="W18" s="551"/>
      <c r="X18" s="551"/>
      <c r="Y18" s="551"/>
      <c r="Z18" s="3"/>
    </row>
    <row r="19" spans="1:26" ht="16.5" customHeight="1" x14ac:dyDescent="0.15">
      <c r="A19" s="41"/>
      <c r="B19" s="42"/>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3"/>
    </row>
    <row r="20" spans="1:26" ht="16.5" customHeight="1" x14ac:dyDescent="0.15">
      <c r="A20" s="41"/>
      <c r="B20" s="42"/>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3"/>
    </row>
    <row r="21" spans="1:26" ht="16.5" customHeight="1" x14ac:dyDescent="0.15">
      <c r="A21" s="552" t="s">
        <v>250</v>
      </c>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row>
    <row r="22" spans="1:26" ht="16.5" customHeight="1" x14ac:dyDescent="0.15">
      <c r="A22" s="552"/>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row>
    <row r="23" spans="1:26" ht="16.5" customHeight="1" x14ac:dyDescent="0.15">
      <c r="A23" s="509" t="s">
        <v>410</v>
      </c>
      <c r="B23" s="510"/>
      <c r="C23" s="510"/>
      <c r="D23" s="511"/>
      <c r="E23" s="553" t="s">
        <v>411</v>
      </c>
      <c r="F23" s="554"/>
      <c r="G23" s="554"/>
      <c r="H23" s="554"/>
      <c r="I23" s="554"/>
      <c r="J23" s="554"/>
      <c r="K23" s="554"/>
      <c r="L23" s="554"/>
      <c r="M23" s="554"/>
      <c r="N23" s="554"/>
      <c r="O23" s="554"/>
      <c r="P23" s="554"/>
      <c r="Q23" s="554"/>
      <c r="R23" s="554"/>
      <c r="S23" s="554"/>
      <c r="T23" s="554"/>
      <c r="U23" s="554"/>
      <c r="V23" s="554"/>
      <c r="W23" s="554"/>
      <c r="X23" s="554"/>
      <c r="Y23" s="554"/>
      <c r="Z23" s="555"/>
    </row>
    <row r="24" spans="1:26" ht="16.5" customHeight="1" x14ac:dyDescent="0.15">
      <c r="A24" s="515"/>
      <c r="B24" s="516"/>
      <c r="C24" s="516"/>
      <c r="D24" s="517"/>
      <c r="E24" s="556"/>
      <c r="F24" s="557"/>
      <c r="G24" s="557"/>
      <c r="H24" s="557"/>
      <c r="I24" s="557"/>
      <c r="J24" s="557"/>
      <c r="K24" s="557"/>
      <c r="L24" s="557"/>
      <c r="M24" s="557"/>
      <c r="N24" s="557"/>
      <c r="O24" s="557"/>
      <c r="P24" s="557"/>
      <c r="Q24" s="557"/>
      <c r="R24" s="557"/>
      <c r="S24" s="557"/>
      <c r="T24" s="557"/>
      <c r="U24" s="557"/>
      <c r="V24" s="557"/>
      <c r="W24" s="557"/>
      <c r="X24" s="557"/>
      <c r="Y24" s="557"/>
      <c r="Z24" s="558"/>
    </row>
    <row r="25" spans="1:26" ht="16.5" customHeight="1" x14ac:dyDescent="0.15">
      <c r="A25" s="509" t="s">
        <v>412</v>
      </c>
      <c r="B25" s="510"/>
      <c r="C25" s="510"/>
      <c r="D25" s="511"/>
      <c r="E25" s="509" t="s">
        <v>413</v>
      </c>
      <c r="F25" s="510"/>
      <c r="G25" s="510"/>
      <c r="H25" s="510"/>
      <c r="I25" s="510"/>
      <c r="J25" s="510"/>
      <c r="K25" s="510"/>
      <c r="L25" s="510"/>
      <c r="M25" s="510"/>
      <c r="N25" s="510"/>
      <c r="O25" s="510"/>
      <c r="P25" s="510"/>
      <c r="Q25" s="510"/>
      <c r="R25" s="510"/>
      <c r="S25" s="510"/>
      <c r="T25" s="510"/>
      <c r="U25" s="510"/>
      <c r="V25" s="510"/>
      <c r="W25" s="510"/>
      <c r="X25" s="510"/>
      <c r="Y25" s="510"/>
      <c r="Z25" s="511"/>
    </row>
    <row r="26" spans="1:26" ht="16.5" customHeight="1" x14ac:dyDescent="0.15">
      <c r="A26" s="515"/>
      <c r="B26" s="516"/>
      <c r="C26" s="516"/>
      <c r="D26" s="517"/>
      <c r="E26" s="515"/>
      <c r="F26" s="516"/>
      <c r="G26" s="516"/>
      <c r="H26" s="516"/>
      <c r="I26" s="516"/>
      <c r="J26" s="516"/>
      <c r="K26" s="516"/>
      <c r="L26" s="516"/>
      <c r="M26" s="516"/>
      <c r="N26" s="516"/>
      <c r="O26" s="516"/>
      <c r="P26" s="516"/>
      <c r="Q26" s="516"/>
      <c r="R26" s="516"/>
      <c r="S26" s="516"/>
      <c r="T26" s="516"/>
      <c r="U26" s="516"/>
      <c r="V26" s="516"/>
      <c r="W26" s="516"/>
      <c r="X26" s="516"/>
      <c r="Y26" s="516"/>
      <c r="Z26" s="517"/>
    </row>
    <row r="27" spans="1:26" ht="16.5" customHeight="1" x14ac:dyDescent="0.15">
      <c r="A27" s="509" t="s">
        <v>414</v>
      </c>
      <c r="B27" s="510"/>
      <c r="C27" s="510"/>
      <c r="D27" s="511"/>
      <c r="E27" s="518" t="s">
        <v>415</v>
      </c>
      <c r="F27" s="518"/>
      <c r="G27" s="518"/>
      <c r="H27" s="518"/>
      <c r="I27" s="518"/>
      <c r="J27" s="518"/>
      <c r="K27" s="518"/>
      <c r="L27" s="518"/>
      <c r="M27" s="518"/>
      <c r="N27" s="518"/>
      <c r="O27" s="518"/>
      <c r="P27" s="518"/>
      <c r="Q27" s="518"/>
      <c r="R27" s="518"/>
      <c r="S27" s="518"/>
      <c r="T27" s="518"/>
      <c r="U27" s="518"/>
      <c r="V27" s="518"/>
      <c r="W27" s="518"/>
      <c r="X27" s="518"/>
      <c r="Y27" s="518"/>
      <c r="Z27" s="518"/>
    </row>
    <row r="28" spans="1:26" ht="16.5" customHeight="1" x14ac:dyDescent="0.15">
      <c r="A28" s="512"/>
      <c r="B28" s="513"/>
      <c r="C28" s="513"/>
      <c r="D28" s="514"/>
      <c r="E28" s="518"/>
      <c r="F28" s="518"/>
      <c r="G28" s="518"/>
      <c r="H28" s="518"/>
      <c r="I28" s="518"/>
      <c r="J28" s="518"/>
      <c r="K28" s="518"/>
      <c r="L28" s="518"/>
      <c r="M28" s="518"/>
      <c r="N28" s="518"/>
      <c r="O28" s="518"/>
      <c r="P28" s="518"/>
      <c r="Q28" s="518"/>
      <c r="R28" s="518"/>
      <c r="S28" s="518"/>
      <c r="T28" s="518"/>
      <c r="U28" s="518"/>
      <c r="V28" s="518"/>
      <c r="W28" s="518"/>
      <c r="X28" s="518"/>
      <c r="Y28" s="518"/>
      <c r="Z28" s="518"/>
    </row>
    <row r="29" spans="1:26" ht="16.5" customHeight="1" x14ac:dyDescent="0.15">
      <c r="A29" s="515"/>
      <c r="B29" s="516"/>
      <c r="C29" s="516"/>
      <c r="D29" s="517"/>
      <c r="E29" s="518"/>
      <c r="F29" s="518"/>
      <c r="G29" s="518"/>
      <c r="H29" s="518"/>
      <c r="I29" s="518"/>
      <c r="J29" s="518"/>
      <c r="K29" s="518"/>
      <c r="L29" s="518"/>
      <c r="M29" s="518"/>
      <c r="N29" s="518"/>
      <c r="O29" s="518"/>
      <c r="P29" s="518"/>
      <c r="Q29" s="518"/>
      <c r="R29" s="518"/>
      <c r="S29" s="518"/>
      <c r="T29" s="518"/>
      <c r="U29" s="518"/>
      <c r="V29" s="518"/>
      <c r="W29" s="518"/>
      <c r="X29" s="518"/>
      <c r="Y29" s="518"/>
      <c r="Z29" s="518"/>
    </row>
    <row r="30" spans="1:26" ht="16.5" customHeight="1" x14ac:dyDescent="0.15">
      <c r="A30" s="509" t="s">
        <v>393</v>
      </c>
      <c r="B30" s="510"/>
      <c r="C30" s="510"/>
      <c r="D30" s="511"/>
      <c r="E30" s="518" t="s">
        <v>416</v>
      </c>
      <c r="F30" s="518"/>
      <c r="G30" s="518"/>
      <c r="H30" s="518"/>
      <c r="I30" s="518"/>
      <c r="J30" s="518"/>
      <c r="K30" s="518"/>
      <c r="L30" s="518"/>
      <c r="M30" s="518"/>
      <c r="N30" s="518"/>
      <c r="O30" s="518"/>
      <c r="P30" s="518"/>
      <c r="Q30" s="518"/>
      <c r="R30" s="518"/>
      <c r="S30" s="518"/>
      <c r="T30" s="518"/>
      <c r="U30" s="518"/>
      <c r="V30" s="518"/>
      <c r="W30" s="518"/>
      <c r="X30" s="518"/>
      <c r="Y30" s="518"/>
      <c r="Z30" s="518"/>
    </row>
    <row r="31" spans="1:26" ht="16.5" customHeight="1" x14ac:dyDescent="0.15">
      <c r="A31" s="512"/>
      <c r="B31" s="513"/>
      <c r="C31" s="513"/>
      <c r="D31" s="514"/>
      <c r="E31" s="518"/>
      <c r="F31" s="518"/>
      <c r="G31" s="518"/>
      <c r="H31" s="518"/>
      <c r="I31" s="518"/>
      <c r="J31" s="518"/>
      <c r="K31" s="518"/>
      <c r="L31" s="518"/>
      <c r="M31" s="518"/>
      <c r="N31" s="518"/>
      <c r="O31" s="518"/>
      <c r="P31" s="518"/>
      <c r="Q31" s="518"/>
      <c r="R31" s="518"/>
      <c r="S31" s="518"/>
      <c r="T31" s="518"/>
      <c r="U31" s="518"/>
      <c r="V31" s="518"/>
      <c r="W31" s="518"/>
      <c r="X31" s="518"/>
      <c r="Y31" s="518"/>
      <c r="Z31" s="518"/>
    </row>
    <row r="32" spans="1:26" ht="16.5" customHeight="1" x14ac:dyDescent="0.15">
      <c r="A32" s="515"/>
      <c r="B32" s="516"/>
      <c r="C32" s="516"/>
      <c r="D32" s="517"/>
      <c r="E32" s="518"/>
      <c r="F32" s="518"/>
      <c r="G32" s="518"/>
      <c r="H32" s="518"/>
      <c r="I32" s="518"/>
      <c r="J32" s="518"/>
      <c r="K32" s="518"/>
      <c r="L32" s="518"/>
      <c r="M32" s="518"/>
      <c r="N32" s="518"/>
      <c r="O32" s="518"/>
      <c r="P32" s="518"/>
      <c r="Q32" s="518"/>
      <c r="R32" s="518"/>
      <c r="S32" s="518"/>
      <c r="T32" s="518"/>
      <c r="U32" s="518"/>
      <c r="V32" s="518"/>
      <c r="W32" s="518"/>
      <c r="X32" s="518"/>
      <c r="Y32" s="518"/>
      <c r="Z32" s="518"/>
    </row>
    <row r="33" spans="1:26" ht="16.5" customHeight="1" x14ac:dyDescent="0.15">
      <c r="A33" s="509" t="s">
        <v>417</v>
      </c>
      <c r="B33" s="510"/>
      <c r="C33" s="510"/>
      <c r="D33" s="511"/>
      <c r="E33" s="518" t="s">
        <v>418</v>
      </c>
      <c r="F33" s="518"/>
      <c r="G33" s="518"/>
      <c r="H33" s="518"/>
      <c r="I33" s="518"/>
      <c r="J33" s="518"/>
      <c r="K33" s="518"/>
      <c r="L33" s="518"/>
      <c r="M33" s="518"/>
      <c r="N33" s="518"/>
      <c r="O33" s="518"/>
      <c r="P33" s="518"/>
      <c r="Q33" s="518"/>
      <c r="R33" s="518"/>
      <c r="S33" s="518"/>
      <c r="T33" s="518"/>
      <c r="U33" s="518"/>
      <c r="V33" s="518"/>
      <c r="W33" s="518"/>
      <c r="X33" s="518"/>
      <c r="Y33" s="518"/>
      <c r="Z33" s="518"/>
    </row>
    <row r="34" spans="1:26" ht="16.5" customHeight="1" x14ac:dyDescent="0.15">
      <c r="A34" s="512"/>
      <c r="B34" s="513"/>
      <c r="C34" s="513"/>
      <c r="D34" s="514"/>
      <c r="E34" s="518"/>
      <c r="F34" s="518"/>
      <c r="G34" s="518"/>
      <c r="H34" s="518"/>
      <c r="I34" s="518"/>
      <c r="J34" s="518"/>
      <c r="K34" s="518"/>
      <c r="L34" s="518"/>
      <c r="M34" s="518"/>
      <c r="N34" s="518"/>
      <c r="O34" s="518"/>
      <c r="P34" s="518"/>
      <c r="Q34" s="518"/>
      <c r="R34" s="518"/>
      <c r="S34" s="518"/>
      <c r="T34" s="518"/>
      <c r="U34" s="518"/>
      <c r="V34" s="518"/>
      <c r="W34" s="518"/>
      <c r="X34" s="518"/>
      <c r="Y34" s="518"/>
      <c r="Z34" s="518"/>
    </row>
    <row r="35" spans="1:26" ht="16.5" customHeight="1" x14ac:dyDescent="0.15">
      <c r="A35" s="512"/>
      <c r="B35" s="513"/>
      <c r="C35" s="513"/>
      <c r="D35" s="514"/>
      <c r="E35" s="518"/>
      <c r="F35" s="518"/>
      <c r="G35" s="518"/>
      <c r="H35" s="518"/>
      <c r="I35" s="518"/>
      <c r="J35" s="518"/>
      <c r="K35" s="518"/>
      <c r="L35" s="518"/>
      <c r="M35" s="518"/>
      <c r="N35" s="518"/>
      <c r="O35" s="518"/>
      <c r="P35" s="518"/>
      <c r="Q35" s="518"/>
      <c r="R35" s="518"/>
      <c r="S35" s="518"/>
      <c r="T35" s="518"/>
      <c r="U35" s="518"/>
      <c r="V35" s="518"/>
      <c r="W35" s="518"/>
      <c r="X35" s="518"/>
      <c r="Y35" s="518"/>
      <c r="Z35" s="518"/>
    </row>
    <row r="36" spans="1:26" ht="16.5" customHeight="1" x14ac:dyDescent="0.15">
      <c r="A36" s="515"/>
      <c r="B36" s="516"/>
      <c r="C36" s="516"/>
      <c r="D36" s="517"/>
      <c r="E36" s="518"/>
      <c r="F36" s="518"/>
      <c r="G36" s="518"/>
      <c r="H36" s="518"/>
      <c r="I36" s="518"/>
      <c r="J36" s="518"/>
      <c r="K36" s="518"/>
      <c r="L36" s="518"/>
      <c r="M36" s="518"/>
      <c r="N36" s="518"/>
      <c r="O36" s="518"/>
      <c r="P36" s="518"/>
      <c r="Q36" s="518"/>
      <c r="R36" s="518"/>
      <c r="S36" s="518"/>
      <c r="T36" s="518"/>
      <c r="U36" s="518"/>
      <c r="V36" s="518"/>
      <c r="W36" s="518"/>
      <c r="X36" s="518"/>
      <c r="Y36" s="518"/>
      <c r="Z36" s="518"/>
    </row>
    <row r="37" spans="1:26" ht="16.5" customHeight="1" x14ac:dyDescent="0.15">
      <c r="A37" s="545" t="s">
        <v>419</v>
      </c>
      <c r="B37" s="546"/>
      <c r="C37" s="546"/>
      <c r="D37" s="547"/>
      <c r="E37" s="545" t="s">
        <v>420</v>
      </c>
      <c r="F37" s="546"/>
      <c r="G37" s="546"/>
      <c r="H37" s="546"/>
      <c r="I37" s="546"/>
      <c r="J37" s="546"/>
      <c r="K37" s="546"/>
      <c r="L37" s="546"/>
      <c r="M37" s="546"/>
      <c r="N37" s="546"/>
      <c r="O37" s="546"/>
      <c r="P37" s="546"/>
      <c r="Q37" s="546"/>
      <c r="R37" s="546"/>
      <c r="S37" s="546"/>
      <c r="T37" s="546"/>
      <c r="U37" s="546"/>
      <c r="V37" s="546"/>
      <c r="W37" s="546"/>
      <c r="X37" s="546"/>
      <c r="Y37" s="546"/>
      <c r="Z37" s="547"/>
    </row>
    <row r="38" spans="1:26" ht="16.5" customHeight="1" x14ac:dyDescent="0.15">
      <c r="A38" s="548"/>
      <c r="B38" s="549"/>
      <c r="C38" s="549"/>
      <c r="D38" s="550"/>
      <c r="E38" s="548"/>
      <c r="F38" s="549"/>
      <c r="G38" s="549"/>
      <c r="H38" s="549"/>
      <c r="I38" s="549"/>
      <c r="J38" s="549"/>
      <c r="K38" s="549"/>
      <c r="L38" s="549"/>
      <c r="M38" s="549"/>
      <c r="N38" s="549"/>
      <c r="O38" s="549"/>
      <c r="P38" s="549"/>
      <c r="Q38" s="549"/>
      <c r="R38" s="549"/>
      <c r="S38" s="549"/>
      <c r="T38" s="549"/>
      <c r="U38" s="549"/>
      <c r="V38" s="549"/>
      <c r="W38" s="549"/>
      <c r="X38" s="549"/>
      <c r="Y38" s="549"/>
      <c r="Z38" s="550"/>
    </row>
    <row r="39" spans="1:26" ht="16.5" customHeight="1" x14ac:dyDescent="0.15">
      <c r="A39" s="509" t="s">
        <v>421</v>
      </c>
      <c r="B39" s="510"/>
      <c r="C39" s="510"/>
      <c r="D39" s="511"/>
      <c r="E39" s="518" t="s">
        <v>422</v>
      </c>
      <c r="F39" s="518"/>
      <c r="G39" s="518"/>
      <c r="H39" s="518"/>
      <c r="I39" s="518"/>
      <c r="J39" s="518"/>
      <c r="K39" s="518"/>
      <c r="L39" s="518"/>
      <c r="M39" s="518"/>
      <c r="N39" s="518"/>
      <c r="O39" s="518"/>
      <c r="P39" s="518"/>
      <c r="Q39" s="518"/>
      <c r="R39" s="518"/>
      <c r="S39" s="518"/>
      <c r="T39" s="518"/>
      <c r="U39" s="518"/>
      <c r="V39" s="518"/>
      <c r="W39" s="518"/>
      <c r="X39" s="518"/>
      <c r="Y39" s="518"/>
      <c r="Z39" s="518"/>
    </row>
    <row r="40" spans="1:26" ht="16.5" customHeight="1" x14ac:dyDescent="0.15">
      <c r="A40" s="512"/>
      <c r="B40" s="513"/>
      <c r="C40" s="513"/>
      <c r="D40" s="514"/>
      <c r="E40" s="518"/>
      <c r="F40" s="518"/>
      <c r="G40" s="518"/>
      <c r="H40" s="518"/>
      <c r="I40" s="518"/>
      <c r="J40" s="518"/>
      <c r="K40" s="518"/>
      <c r="L40" s="518"/>
      <c r="M40" s="518"/>
      <c r="N40" s="518"/>
      <c r="O40" s="518"/>
      <c r="P40" s="518"/>
      <c r="Q40" s="518"/>
      <c r="R40" s="518"/>
      <c r="S40" s="518"/>
      <c r="T40" s="518"/>
      <c r="U40" s="518"/>
      <c r="V40" s="518"/>
      <c r="W40" s="518"/>
      <c r="X40" s="518"/>
      <c r="Y40" s="518"/>
      <c r="Z40" s="518"/>
    </row>
    <row r="41" spans="1:26" ht="16.5" customHeight="1" x14ac:dyDescent="0.15">
      <c r="A41" s="515"/>
      <c r="B41" s="516"/>
      <c r="C41" s="516"/>
      <c r="D41" s="517"/>
      <c r="E41" s="518"/>
      <c r="F41" s="518"/>
      <c r="G41" s="518"/>
      <c r="H41" s="518"/>
      <c r="I41" s="518"/>
      <c r="J41" s="518"/>
      <c r="K41" s="518"/>
      <c r="L41" s="518"/>
      <c r="M41" s="518"/>
      <c r="N41" s="518"/>
      <c r="O41" s="518"/>
      <c r="P41" s="518"/>
      <c r="Q41" s="518"/>
      <c r="R41" s="518"/>
      <c r="S41" s="518"/>
      <c r="T41" s="518"/>
      <c r="U41" s="518"/>
      <c r="V41" s="518"/>
      <c r="W41" s="518"/>
      <c r="X41" s="518"/>
      <c r="Y41" s="518"/>
      <c r="Z41" s="518"/>
    </row>
    <row r="42" spans="1:26" ht="16.5" customHeight="1" x14ac:dyDescent="0.15">
      <c r="A42" s="41"/>
      <c r="B42" s="4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3"/>
    </row>
    <row r="43" spans="1:26" ht="18" customHeight="1" x14ac:dyDescent="0.15">
      <c r="A43" s="218" t="s">
        <v>251</v>
      </c>
      <c r="B43" s="219"/>
      <c r="C43" s="219"/>
      <c r="D43" s="219"/>
      <c r="E43" s="219"/>
      <c r="F43" s="219"/>
      <c r="G43" s="219"/>
      <c r="H43" s="219"/>
      <c r="I43" s="219"/>
      <c r="J43" s="219"/>
      <c r="K43" s="219"/>
      <c r="L43" s="219"/>
      <c r="M43" s="219"/>
      <c r="N43" s="219"/>
      <c r="O43" s="219"/>
      <c r="P43" s="219"/>
      <c r="Q43" s="219"/>
      <c r="R43" s="219"/>
      <c r="S43" s="219"/>
      <c r="T43" s="219"/>
      <c r="U43" s="219"/>
      <c r="V43" s="3"/>
      <c r="W43" s="3"/>
      <c r="X43" s="3"/>
      <c r="Y43" s="3"/>
      <c r="Z43" s="3"/>
    </row>
    <row r="44" spans="1:26" s="220" customFormat="1" ht="17.100000000000001" customHeight="1" x14ac:dyDescent="0.15">
      <c r="A44" s="652" t="s">
        <v>545</v>
      </c>
      <c r="B44" s="652"/>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row>
    <row r="45" spans="1:26" s="220" customFormat="1" ht="17.100000000000001" customHeight="1" x14ac:dyDescent="0.15">
      <c r="A45" s="652"/>
      <c r="B45" s="65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row>
    <row r="46" spans="1:26" s="220" customFormat="1" ht="17.100000000000001" customHeight="1" x14ac:dyDescent="0.15">
      <c r="A46" s="653" t="s">
        <v>5</v>
      </c>
      <c r="B46" s="653"/>
      <c r="C46" s="653"/>
      <c r="D46" s="654" t="s">
        <v>6</v>
      </c>
      <c r="E46" s="654"/>
      <c r="F46" s="654"/>
      <c r="G46" s="654"/>
      <c r="H46" s="654"/>
      <c r="I46" s="654"/>
      <c r="J46" s="654"/>
      <c r="K46" s="654"/>
      <c r="L46" s="654"/>
      <c r="M46" s="654"/>
      <c r="N46" s="654"/>
      <c r="O46" s="654"/>
      <c r="P46" s="654"/>
      <c r="Q46" s="654"/>
      <c r="R46" s="654"/>
      <c r="S46" s="654"/>
      <c r="T46" s="654"/>
      <c r="U46" s="656" t="s">
        <v>7</v>
      </c>
      <c r="V46" s="657"/>
      <c r="W46" s="658"/>
      <c r="X46" s="653" t="s">
        <v>8</v>
      </c>
      <c r="Y46" s="653"/>
      <c r="Z46" s="653"/>
    </row>
    <row r="47" spans="1:26" s="220" customFormat="1" ht="17.100000000000001" customHeight="1" x14ac:dyDescent="0.15">
      <c r="A47" s="653"/>
      <c r="B47" s="653"/>
      <c r="C47" s="653"/>
      <c r="D47" s="654"/>
      <c r="E47" s="654"/>
      <c r="F47" s="654"/>
      <c r="G47" s="654"/>
      <c r="H47" s="654"/>
      <c r="I47" s="654"/>
      <c r="J47" s="654"/>
      <c r="K47" s="654"/>
      <c r="L47" s="654"/>
      <c r="M47" s="654"/>
      <c r="N47" s="654"/>
      <c r="O47" s="654"/>
      <c r="P47" s="654"/>
      <c r="Q47" s="654"/>
      <c r="R47" s="654"/>
      <c r="S47" s="654"/>
      <c r="T47" s="654"/>
      <c r="U47" s="659"/>
      <c r="V47" s="660"/>
      <c r="W47" s="661"/>
      <c r="X47" s="665" t="s">
        <v>85</v>
      </c>
      <c r="Y47" s="665" t="s">
        <v>86</v>
      </c>
      <c r="Z47" s="665" t="s">
        <v>9</v>
      </c>
    </row>
    <row r="48" spans="1:26" s="220" customFormat="1" ht="17.100000000000001" customHeight="1" x14ac:dyDescent="0.15">
      <c r="A48" s="653"/>
      <c r="B48" s="653"/>
      <c r="C48" s="653"/>
      <c r="D48" s="654"/>
      <c r="E48" s="654"/>
      <c r="F48" s="654"/>
      <c r="G48" s="654"/>
      <c r="H48" s="654"/>
      <c r="I48" s="654"/>
      <c r="J48" s="654"/>
      <c r="K48" s="654"/>
      <c r="L48" s="654"/>
      <c r="M48" s="654"/>
      <c r="N48" s="654"/>
      <c r="O48" s="654"/>
      <c r="P48" s="654"/>
      <c r="Q48" s="654"/>
      <c r="R48" s="654"/>
      <c r="S48" s="654"/>
      <c r="T48" s="654"/>
      <c r="U48" s="662"/>
      <c r="V48" s="663"/>
      <c r="W48" s="664"/>
      <c r="X48" s="666"/>
      <c r="Y48" s="666"/>
      <c r="Z48" s="666"/>
    </row>
    <row r="49" spans="1:29" s="220" customFormat="1" ht="17.100000000000001" customHeight="1" x14ac:dyDescent="0.15">
      <c r="A49" s="831" t="s">
        <v>87</v>
      </c>
      <c r="B49" s="831"/>
      <c r="C49" s="831"/>
      <c r="D49" s="834" t="s">
        <v>395</v>
      </c>
      <c r="E49" s="835"/>
      <c r="F49" s="835"/>
      <c r="G49" s="835"/>
      <c r="H49" s="835"/>
      <c r="I49" s="835"/>
      <c r="J49" s="835"/>
      <c r="K49" s="835"/>
      <c r="L49" s="835"/>
      <c r="M49" s="835"/>
      <c r="N49" s="835"/>
      <c r="O49" s="835"/>
      <c r="P49" s="835"/>
      <c r="Q49" s="835"/>
      <c r="R49" s="835"/>
      <c r="S49" s="835"/>
      <c r="T49" s="836"/>
      <c r="U49" s="671" t="s">
        <v>91</v>
      </c>
      <c r="V49" s="671"/>
      <c r="W49" s="671"/>
      <c r="X49" s="601"/>
      <c r="Y49" s="601"/>
      <c r="Z49" s="552"/>
    </row>
    <row r="50" spans="1:29" s="220" customFormat="1" ht="17.100000000000001" customHeight="1" x14ac:dyDescent="0.15">
      <c r="A50" s="831"/>
      <c r="B50" s="831"/>
      <c r="C50" s="831"/>
      <c r="D50" s="486"/>
      <c r="E50" s="487"/>
      <c r="F50" s="487"/>
      <c r="G50" s="487"/>
      <c r="H50" s="487"/>
      <c r="I50" s="487"/>
      <c r="J50" s="487"/>
      <c r="K50" s="487"/>
      <c r="L50" s="487"/>
      <c r="M50" s="487"/>
      <c r="N50" s="487"/>
      <c r="O50" s="487"/>
      <c r="P50" s="487"/>
      <c r="Q50" s="487"/>
      <c r="R50" s="487"/>
      <c r="S50" s="487"/>
      <c r="T50" s="488"/>
      <c r="U50" s="671"/>
      <c r="V50" s="671"/>
      <c r="W50" s="671"/>
      <c r="X50" s="537"/>
      <c r="Y50" s="537"/>
      <c r="Z50" s="601"/>
    </row>
    <row r="51" spans="1:29" s="220" customFormat="1" ht="17.100000000000001" customHeight="1" x14ac:dyDescent="0.15">
      <c r="A51" s="831"/>
      <c r="B51" s="831"/>
      <c r="C51" s="831"/>
      <c r="D51" s="221"/>
      <c r="E51" s="562" t="s">
        <v>394</v>
      </c>
      <c r="F51" s="563"/>
      <c r="G51" s="563"/>
      <c r="H51" s="563"/>
      <c r="I51" s="563"/>
      <c r="J51" s="563"/>
      <c r="K51" s="563"/>
      <c r="L51" s="563"/>
      <c r="M51" s="563"/>
      <c r="N51" s="563"/>
      <c r="O51" s="563"/>
      <c r="P51" s="563"/>
      <c r="Q51" s="563"/>
      <c r="R51" s="563"/>
      <c r="S51" s="564"/>
      <c r="T51" s="221"/>
      <c r="U51" s="671"/>
      <c r="V51" s="671"/>
      <c r="W51" s="671"/>
      <c r="X51" s="493"/>
      <c r="Y51" s="493"/>
      <c r="Z51" s="493"/>
    </row>
    <row r="52" spans="1:29" s="220" customFormat="1" ht="17.100000000000001" customHeight="1" x14ac:dyDescent="0.15">
      <c r="A52" s="831"/>
      <c r="B52" s="831"/>
      <c r="C52" s="831"/>
      <c r="D52" s="221"/>
      <c r="E52" s="565"/>
      <c r="F52" s="566"/>
      <c r="G52" s="566"/>
      <c r="H52" s="566"/>
      <c r="I52" s="566"/>
      <c r="J52" s="566"/>
      <c r="K52" s="566"/>
      <c r="L52" s="566"/>
      <c r="M52" s="566"/>
      <c r="N52" s="566"/>
      <c r="O52" s="566"/>
      <c r="P52" s="566"/>
      <c r="Q52" s="566"/>
      <c r="R52" s="566"/>
      <c r="S52" s="567"/>
      <c r="T52" s="221"/>
      <c r="U52" s="671"/>
      <c r="V52" s="671"/>
      <c r="W52" s="671"/>
      <c r="X52" s="493"/>
      <c r="Y52" s="493"/>
      <c r="Z52" s="493"/>
    </row>
    <row r="53" spans="1:29" s="220" customFormat="1" ht="17.100000000000001" customHeight="1" x14ac:dyDescent="0.15">
      <c r="A53" s="831"/>
      <c r="B53" s="831"/>
      <c r="C53" s="831"/>
      <c r="D53" s="221"/>
      <c r="E53" s="565"/>
      <c r="F53" s="566"/>
      <c r="G53" s="566"/>
      <c r="H53" s="566"/>
      <c r="I53" s="566"/>
      <c r="J53" s="566"/>
      <c r="K53" s="566"/>
      <c r="L53" s="566"/>
      <c r="M53" s="566"/>
      <c r="N53" s="566"/>
      <c r="O53" s="566"/>
      <c r="P53" s="566"/>
      <c r="Q53" s="566"/>
      <c r="R53" s="566"/>
      <c r="S53" s="567"/>
      <c r="T53" s="221"/>
      <c r="U53" s="671"/>
      <c r="V53" s="671"/>
      <c r="W53" s="671"/>
      <c r="X53" s="493"/>
      <c r="Y53" s="493"/>
      <c r="Z53" s="493"/>
    </row>
    <row r="54" spans="1:29" s="220" customFormat="1" ht="17.100000000000001" customHeight="1" x14ac:dyDescent="0.15">
      <c r="A54" s="831"/>
      <c r="B54" s="831"/>
      <c r="C54" s="831"/>
      <c r="D54" s="221"/>
      <c r="E54" s="565"/>
      <c r="F54" s="566"/>
      <c r="G54" s="566"/>
      <c r="H54" s="566"/>
      <c r="I54" s="566"/>
      <c r="J54" s="566"/>
      <c r="K54" s="566"/>
      <c r="L54" s="566"/>
      <c r="M54" s="566"/>
      <c r="N54" s="566"/>
      <c r="O54" s="566"/>
      <c r="P54" s="566"/>
      <c r="Q54" s="566"/>
      <c r="R54" s="566"/>
      <c r="S54" s="567"/>
      <c r="T54" s="221"/>
      <c r="U54" s="671"/>
      <c r="V54" s="671"/>
      <c r="W54" s="671"/>
      <c r="X54" s="493"/>
      <c r="Y54" s="493"/>
      <c r="Z54" s="493"/>
    </row>
    <row r="55" spans="1:29" s="222" customFormat="1" ht="17.100000000000001" customHeight="1" x14ac:dyDescent="0.15">
      <c r="A55" s="831"/>
      <c r="B55" s="831"/>
      <c r="C55" s="831"/>
      <c r="D55" s="221"/>
      <c r="E55" s="832"/>
      <c r="F55" s="798"/>
      <c r="G55" s="798"/>
      <c r="H55" s="798"/>
      <c r="I55" s="798"/>
      <c r="J55" s="798"/>
      <c r="K55" s="798"/>
      <c r="L55" s="798"/>
      <c r="M55" s="798"/>
      <c r="N55" s="798"/>
      <c r="O55" s="798"/>
      <c r="P55" s="798"/>
      <c r="Q55" s="798"/>
      <c r="R55" s="798"/>
      <c r="S55" s="833"/>
      <c r="T55" s="221"/>
      <c r="U55" s="671"/>
      <c r="V55" s="671"/>
      <c r="W55" s="671"/>
      <c r="X55" s="494"/>
      <c r="Y55" s="494"/>
      <c r="Z55" s="494"/>
    </row>
    <row r="56" spans="1:29" s="222" customFormat="1" ht="17.100000000000001" customHeight="1" x14ac:dyDescent="0.15">
      <c r="A56" s="831"/>
      <c r="B56" s="831"/>
      <c r="C56" s="831"/>
      <c r="D56" s="223"/>
      <c r="E56" s="223"/>
      <c r="F56" s="223"/>
      <c r="G56" s="223"/>
      <c r="H56" s="223"/>
      <c r="I56" s="223"/>
      <c r="J56" s="223"/>
      <c r="K56" s="223"/>
      <c r="L56" s="223"/>
      <c r="M56" s="223"/>
      <c r="N56" s="223"/>
      <c r="O56" s="223"/>
      <c r="P56" s="223"/>
      <c r="Q56" s="223"/>
      <c r="R56" s="223"/>
      <c r="S56" s="223"/>
      <c r="T56" s="223"/>
      <c r="U56" s="671"/>
      <c r="V56" s="671"/>
      <c r="W56" s="671"/>
      <c r="X56" s="494"/>
      <c r="Y56" s="494"/>
      <c r="Z56" s="494"/>
    </row>
    <row r="57" spans="1:29" s="222" customFormat="1" ht="17.100000000000001" customHeight="1" x14ac:dyDescent="0.15">
      <c r="A57" s="224"/>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row r="58" spans="1:29" s="222" customFormat="1" ht="17.100000000000001" customHeight="1" x14ac:dyDescent="0.15">
      <c r="A58" s="856" t="s">
        <v>88</v>
      </c>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row>
    <row r="59" spans="1:29" s="222" customFormat="1" ht="17.100000000000001" customHeight="1" x14ac:dyDescent="0.15">
      <c r="A59" s="856"/>
      <c r="B59" s="856"/>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row>
    <row r="60" spans="1:29" ht="17.100000000000001" customHeight="1" x14ac:dyDescent="0.15">
      <c r="A60" s="674" t="s">
        <v>152</v>
      </c>
      <c r="B60" s="674"/>
      <c r="C60" s="674"/>
      <c r="D60" s="623" t="s">
        <v>448</v>
      </c>
      <c r="E60" s="623"/>
      <c r="F60" s="623"/>
      <c r="G60" s="623"/>
      <c r="H60" s="623"/>
      <c r="I60" s="623"/>
      <c r="J60" s="623"/>
      <c r="K60" s="623"/>
      <c r="L60" s="623"/>
      <c r="M60" s="623"/>
      <c r="N60" s="623"/>
      <c r="O60" s="623"/>
      <c r="P60" s="623"/>
      <c r="Q60" s="623"/>
      <c r="R60" s="623"/>
      <c r="S60" s="623"/>
      <c r="T60" s="623"/>
      <c r="U60" s="498" t="s">
        <v>10</v>
      </c>
      <c r="V60" s="498"/>
      <c r="W60" s="498"/>
      <c r="X60" s="601"/>
      <c r="Y60" s="601"/>
      <c r="Z60" s="552"/>
      <c r="AB60" s="225"/>
      <c r="AC60" s="622"/>
    </row>
    <row r="61" spans="1:29" ht="17.100000000000001" customHeight="1" x14ac:dyDescent="0.15">
      <c r="A61" s="674"/>
      <c r="B61" s="674"/>
      <c r="C61" s="674"/>
      <c r="D61" s="623"/>
      <c r="E61" s="623"/>
      <c r="F61" s="623"/>
      <c r="G61" s="623"/>
      <c r="H61" s="623"/>
      <c r="I61" s="623"/>
      <c r="J61" s="623"/>
      <c r="K61" s="623"/>
      <c r="L61" s="623"/>
      <c r="M61" s="623"/>
      <c r="N61" s="623"/>
      <c r="O61" s="623"/>
      <c r="P61" s="623"/>
      <c r="Q61" s="623"/>
      <c r="R61" s="623"/>
      <c r="S61" s="623"/>
      <c r="T61" s="623"/>
      <c r="U61" s="498"/>
      <c r="V61" s="498"/>
      <c r="W61" s="498"/>
      <c r="X61" s="668"/>
      <c r="Y61" s="668"/>
      <c r="Z61" s="552"/>
      <c r="AB61" s="225"/>
      <c r="AC61" s="622"/>
    </row>
    <row r="62" spans="1:29" ht="17.100000000000001" customHeight="1" x14ac:dyDescent="0.15">
      <c r="A62" s="452" t="s">
        <v>11</v>
      </c>
      <c r="B62" s="453"/>
      <c r="C62" s="454"/>
      <c r="D62" s="477" t="s">
        <v>449</v>
      </c>
      <c r="E62" s="477"/>
      <c r="F62" s="477"/>
      <c r="G62" s="477"/>
      <c r="H62" s="477"/>
      <c r="I62" s="477"/>
      <c r="J62" s="477"/>
      <c r="K62" s="477"/>
      <c r="L62" s="477"/>
      <c r="M62" s="477"/>
      <c r="N62" s="477"/>
      <c r="O62" s="477"/>
      <c r="P62" s="477"/>
      <c r="Q62" s="477"/>
      <c r="R62" s="477"/>
      <c r="S62" s="477"/>
      <c r="T62" s="478"/>
      <c r="U62" s="464" t="s">
        <v>12</v>
      </c>
      <c r="V62" s="465"/>
      <c r="W62" s="466"/>
      <c r="X62" s="497"/>
      <c r="Y62" s="497"/>
      <c r="Z62" s="497"/>
    </row>
    <row r="63" spans="1:29" ht="17.100000000000001" customHeight="1" x14ac:dyDescent="0.15">
      <c r="A63" s="452"/>
      <c r="B63" s="453"/>
      <c r="C63" s="454"/>
      <c r="D63" s="477"/>
      <c r="E63" s="477"/>
      <c r="F63" s="477"/>
      <c r="G63" s="477"/>
      <c r="H63" s="477"/>
      <c r="I63" s="477"/>
      <c r="J63" s="477"/>
      <c r="K63" s="477"/>
      <c r="L63" s="477"/>
      <c r="M63" s="477"/>
      <c r="N63" s="477"/>
      <c r="O63" s="477"/>
      <c r="P63" s="477"/>
      <c r="Q63" s="477"/>
      <c r="R63" s="477"/>
      <c r="S63" s="477"/>
      <c r="T63" s="478"/>
      <c r="U63" s="467"/>
      <c r="V63" s="468"/>
      <c r="W63" s="469"/>
      <c r="X63" s="607"/>
      <c r="Y63" s="607"/>
      <c r="Z63" s="607"/>
    </row>
    <row r="64" spans="1:29" ht="17.100000000000001" customHeight="1" x14ac:dyDescent="0.15">
      <c r="A64" s="452"/>
      <c r="B64" s="453"/>
      <c r="C64" s="454"/>
      <c r="D64" s="477"/>
      <c r="E64" s="477"/>
      <c r="F64" s="477"/>
      <c r="G64" s="477"/>
      <c r="H64" s="477"/>
      <c r="I64" s="477"/>
      <c r="J64" s="477"/>
      <c r="K64" s="477"/>
      <c r="L64" s="477"/>
      <c r="M64" s="477"/>
      <c r="N64" s="477"/>
      <c r="O64" s="477"/>
      <c r="P64" s="477"/>
      <c r="Q64" s="477"/>
      <c r="R64" s="477"/>
      <c r="S64" s="477"/>
      <c r="T64" s="478"/>
      <c r="U64" s="467"/>
      <c r="V64" s="468"/>
      <c r="W64" s="469"/>
      <c r="X64" s="497"/>
      <c r="Y64" s="497"/>
      <c r="Z64" s="497"/>
    </row>
    <row r="65" spans="1:26" ht="17.100000000000001" customHeight="1" x14ac:dyDescent="0.15">
      <c r="A65" s="452"/>
      <c r="B65" s="453"/>
      <c r="C65" s="454"/>
      <c r="D65" s="226" t="s">
        <v>70</v>
      </c>
      <c r="E65" s="625" t="s">
        <v>450</v>
      </c>
      <c r="F65" s="625"/>
      <c r="G65" s="625"/>
      <c r="H65" s="625"/>
      <c r="I65" s="625"/>
      <c r="J65" s="625"/>
      <c r="K65" s="625"/>
      <c r="L65" s="625"/>
      <c r="M65" s="625"/>
      <c r="N65" s="625"/>
      <c r="O65" s="625"/>
      <c r="P65" s="625"/>
      <c r="Q65" s="625"/>
      <c r="R65" s="625"/>
      <c r="S65" s="625"/>
      <c r="T65" s="626"/>
      <c r="U65" s="467"/>
      <c r="V65" s="468"/>
      <c r="W65" s="469"/>
      <c r="X65" s="608"/>
      <c r="Y65" s="608"/>
      <c r="Z65" s="608"/>
    </row>
    <row r="66" spans="1:26" ht="17.100000000000001" customHeight="1" x14ac:dyDescent="0.15">
      <c r="A66" s="452"/>
      <c r="B66" s="453"/>
      <c r="C66" s="454"/>
      <c r="D66" s="476" t="s">
        <v>532</v>
      </c>
      <c r="E66" s="477"/>
      <c r="F66" s="477"/>
      <c r="G66" s="477"/>
      <c r="H66" s="477"/>
      <c r="I66" s="477"/>
      <c r="J66" s="477"/>
      <c r="K66" s="477"/>
      <c r="L66" s="477"/>
      <c r="M66" s="477"/>
      <c r="N66" s="477"/>
      <c r="O66" s="477"/>
      <c r="P66" s="477"/>
      <c r="Q66" s="477"/>
      <c r="R66" s="477"/>
      <c r="S66" s="477"/>
      <c r="T66" s="478"/>
      <c r="U66" s="467"/>
      <c r="V66" s="468"/>
      <c r="W66" s="469"/>
      <c r="X66" s="838"/>
      <c r="Y66" s="838"/>
      <c r="Z66" s="838"/>
    </row>
    <row r="67" spans="1:26" ht="17.100000000000001" customHeight="1" x14ac:dyDescent="0.15">
      <c r="A67" s="452"/>
      <c r="B67" s="453"/>
      <c r="C67" s="454"/>
      <c r="D67" s="476"/>
      <c r="E67" s="477"/>
      <c r="F67" s="477"/>
      <c r="G67" s="477"/>
      <c r="H67" s="477"/>
      <c r="I67" s="477"/>
      <c r="J67" s="477"/>
      <c r="K67" s="477"/>
      <c r="L67" s="477"/>
      <c r="M67" s="477"/>
      <c r="N67" s="477"/>
      <c r="O67" s="477"/>
      <c r="P67" s="477"/>
      <c r="Q67" s="477"/>
      <c r="R67" s="477"/>
      <c r="S67" s="477"/>
      <c r="T67" s="478"/>
      <c r="U67" s="467"/>
      <c r="V67" s="468"/>
      <c r="W67" s="469"/>
      <c r="X67" s="838"/>
      <c r="Y67" s="838"/>
      <c r="Z67" s="838"/>
    </row>
    <row r="68" spans="1:26" ht="17.100000000000001" customHeight="1" x14ac:dyDescent="0.15">
      <c r="A68" s="452"/>
      <c r="B68" s="453"/>
      <c r="C68" s="454"/>
      <c r="D68" s="476"/>
      <c r="E68" s="477"/>
      <c r="F68" s="477"/>
      <c r="G68" s="477"/>
      <c r="H68" s="477"/>
      <c r="I68" s="477"/>
      <c r="J68" s="477"/>
      <c r="K68" s="477"/>
      <c r="L68" s="477"/>
      <c r="M68" s="477"/>
      <c r="N68" s="477"/>
      <c r="O68" s="477"/>
      <c r="P68" s="477"/>
      <c r="Q68" s="477"/>
      <c r="R68" s="477"/>
      <c r="S68" s="477"/>
      <c r="T68" s="478"/>
      <c r="U68" s="467"/>
      <c r="V68" s="468"/>
      <c r="W68" s="469"/>
      <c r="X68" s="838"/>
      <c r="Y68" s="838"/>
      <c r="Z68" s="838"/>
    </row>
    <row r="69" spans="1:26" ht="17.100000000000001" customHeight="1" x14ac:dyDescent="0.15">
      <c r="A69" s="452"/>
      <c r="B69" s="453"/>
      <c r="C69" s="454"/>
      <c r="D69" s="476"/>
      <c r="E69" s="477"/>
      <c r="F69" s="477"/>
      <c r="G69" s="477"/>
      <c r="H69" s="477"/>
      <c r="I69" s="477"/>
      <c r="J69" s="477"/>
      <c r="K69" s="477"/>
      <c r="L69" s="477"/>
      <c r="M69" s="477"/>
      <c r="N69" s="477"/>
      <c r="O69" s="477"/>
      <c r="P69" s="477"/>
      <c r="Q69" s="477"/>
      <c r="R69" s="477"/>
      <c r="S69" s="477"/>
      <c r="T69" s="478"/>
      <c r="U69" s="467"/>
      <c r="V69" s="468"/>
      <c r="W69" s="469"/>
      <c r="X69" s="838"/>
      <c r="Y69" s="838"/>
      <c r="Z69" s="838"/>
    </row>
    <row r="70" spans="1:26" ht="17.100000000000001" customHeight="1" x14ac:dyDescent="0.15">
      <c r="A70" s="452"/>
      <c r="B70" s="453"/>
      <c r="C70" s="454"/>
      <c r="D70" s="11"/>
      <c r="E70" s="17" t="s">
        <v>255</v>
      </c>
      <c r="F70" s="179"/>
      <c r="G70" s="179"/>
      <c r="H70" s="179"/>
      <c r="I70" s="179"/>
      <c r="J70" s="179"/>
      <c r="K70" s="179"/>
      <c r="L70" s="179"/>
      <c r="M70" s="179"/>
      <c r="N70" s="179"/>
      <c r="O70" s="179"/>
      <c r="P70" s="179"/>
      <c r="Q70" s="179"/>
      <c r="R70" s="179"/>
      <c r="S70" s="179"/>
      <c r="T70" s="180"/>
      <c r="U70" s="467"/>
      <c r="V70" s="468"/>
      <c r="W70" s="469"/>
      <c r="X70" s="838"/>
      <c r="Y70" s="838"/>
      <c r="Z70" s="838"/>
    </row>
    <row r="71" spans="1:26" ht="17.100000000000001" customHeight="1" x14ac:dyDescent="0.15">
      <c r="A71" s="452"/>
      <c r="B71" s="453"/>
      <c r="C71" s="454"/>
      <c r="D71" s="11"/>
      <c r="E71" s="168"/>
      <c r="F71" s="669" t="s">
        <v>256</v>
      </c>
      <c r="G71" s="669"/>
      <c r="H71" s="669"/>
      <c r="I71" s="669"/>
      <c r="J71" s="669"/>
      <c r="K71" s="669"/>
      <c r="L71" s="669"/>
      <c r="M71" s="669"/>
      <c r="N71" s="669"/>
      <c r="O71" s="669"/>
      <c r="P71" s="669"/>
      <c r="Q71" s="669"/>
      <c r="R71" s="669"/>
      <c r="S71" s="669"/>
      <c r="T71" s="670"/>
      <c r="U71" s="467"/>
      <c r="V71" s="468"/>
      <c r="W71" s="469"/>
      <c r="X71" s="838"/>
      <c r="Y71" s="838"/>
      <c r="Z71" s="838"/>
    </row>
    <row r="72" spans="1:26" ht="17.100000000000001" customHeight="1" x14ac:dyDescent="0.15">
      <c r="A72" s="452"/>
      <c r="B72" s="453"/>
      <c r="C72" s="454"/>
      <c r="D72" s="11"/>
      <c r="E72" s="168"/>
      <c r="F72" s="669"/>
      <c r="G72" s="669"/>
      <c r="H72" s="669"/>
      <c r="I72" s="669"/>
      <c r="J72" s="669"/>
      <c r="K72" s="669"/>
      <c r="L72" s="669"/>
      <c r="M72" s="669"/>
      <c r="N72" s="669"/>
      <c r="O72" s="669"/>
      <c r="P72" s="669"/>
      <c r="Q72" s="669"/>
      <c r="R72" s="669"/>
      <c r="S72" s="669"/>
      <c r="T72" s="670"/>
      <c r="U72" s="467"/>
      <c r="V72" s="468"/>
      <c r="W72" s="469"/>
      <c r="X72" s="838"/>
      <c r="Y72" s="838"/>
      <c r="Z72" s="838"/>
    </row>
    <row r="73" spans="1:26" ht="17.100000000000001" customHeight="1" x14ac:dyDescent="0.15">
      <c r="A73" s="452"/>
      <c r="B73" s="453"/>
      <c r="C73" s="454"/>
      <c r="D73" s="11"/>
      <c r="E73" s="17" t="s">
        <v>257</v>
      </c>
      <c r="F73" s="179"/>
      <c r="G73" s="179"/>
      <c r="H73" s="179"/>
      <c r="I73" s="179"/>
      <c r="J73" s="179"/>
      <c r="K73" s="179"/>
      <c r="L73" s="179"/>
      <c r="M73" s="179"/>
      <c r="N73" s="179"/>
      <c r="O73" s="179"/>
      <c r="P73" s="179"/>
      <c r="Q73" s="179"/>
      <c r="R73" s="179"/>
      <c r="S73" s="179"/>
      <c r="T73" s="180"/>
      <c r="U73" s="467"/>
      <c r="V73" s="468"/>
      <c r="W73" s="469"/>
      <c r="X73" s="838"/>
      <c r="Y73" s="838"/>
      <c r="Z73" s="838"/>
    </row>
    <row r="74" spans="1:26" ht="17.100000000000001" customHeight="1" x14ac:dyDescent="0.15">
      <c r="A74" s="452"/>
      <c r="B74" s="453"/>
      <c r="C74" s="454"/>
      <c r="D74" s="11"/>
      <c r="E74" s="168"/>
      <c r="F74" s="669" t="s">
        <v>258</v>
      </c>
      <c r="G74" s="669"/>
      <c r="H74" s="669"/>
      <c r="I74" s="669"/>
      <c r="J74" s="669"/>
      <c r="K74" s="669"/>
      <c r="L74" s="669"/>
      <c r="M74" s="669"/>
      <c r="N74" s="669"/>
      <c r="O74" s="669"/>
      <c r="P74" s="669"/>
      <c r="Q74" s="669"/>
      <c r="R74" s="669"/>
      <c r="S74" s="669"/>
      <c r="T74" s="670"/>
      <c r="U74" s="467"/>
      <c r="V74" s="468"/>
      <c r="W74" s="469"/>
      <c r="X74" s="838"/>
      <c r="Y74" s="838"/>
      <c r="Z74" s="838"/>
    </row>
    <row r="75" spans="1:26" ht="17.100000000000001" customHeight="1" x14ac:dyDescent="0.15">
      <c r="A75" s="452"/>
      <c r="B75" s="453"/>
      <c r="C75" s="454"/>
      <c r="D75" s="11"/>
      <c r="E75" s="168"/>
      <c r="F75" s="669"/>
      <c r="G75" s="669"/>
      <c r="H75" s="669"/>
      <c r="I75" s="669"/>
      <c r="J75" s="669"/>
      <c r="K75" s="669"/>
      <c r="L75" s="669"/>
      <c r="M75" s="669"/>
      <c r="N75" s="669"/>
      <c r="O75" s="669"/>
      <c r="P75" s="669"/>
      <c r="Q75" s="669"/>
      <c r="R75" s="669"/>
      <c r="S75" s="669"/>
      <c r="T75" s="670"/>
      <c r="U75" s="467"/>
      <c r="V75" s="468"/>
      <c r="W75" s="469"/>
      <c r="X75" s="838"/>
      <c r="Y75" s="838"/>
      <c r="Z75" s="838"/>
    </row>
    <row r="76" spans="1:26" ht="17.100000000000001" customHeight="1" x14ac:dyDescent="0.15">
      <c r="A76" s="452"/>
      <c r="B76" s="453"/>
      <c r="C76" s="454"/>
      <c r="D76" s="11"/>
      <c r="E76" s="17" t="s">
        <v>259</v>
      </c>
      <c r="F76" s="179"/>
      <c r="G76" s="179"/>
      <c r="H76" s="179"/>
      <c r="I76" s="179"/>
      <c r="J76" s="179"/>
      <c r="K76" s="179"/>
      <c r="L76" s="179"/>
      <c r="M76" s="179"/>
      <c r="N76" s="179"/>
      <c r="O76" s="179"/>
      <c r="P76" s="179"/>
      <c r="Q76" s="179"/>
      <c r="R76" s="179"/>
      <c r="S76" s="179"/>
      <c r="T76" s="180"/>
      <c r="U76" s="467"/>
      <c r="V76" s="468"/>
      <c r="W76" s="469"/>
      <c r="X76" s="838"/>
      <c r="Y76" s="838"/>
      <c r="Z76" s="838"/>
    </row>
    <row r="77" spans="1:26" ht="17.100000000000001" customHeight="1" x14ac:dyDescent="0.15">
      <c r="A77" s="452"/>
      <c r="B77" s="453"/>
      <c r="C77" s="454"/>
      <c r="D77" s="11"/>
      <c r="E77" s="50"/>
      <c r="F77" s="669" t="s">
        <v>260</v>
      </c>
      <c r="G77" s="669"/>
      <c r="H77" s="669"/>
      <c r="I77" s="669"/>
      <c r="J77" s="669"/>
      <c r="K77" s="669"/>
      <c r="L77" s="669"/>
      <c r="M77" s="669"/>
      <c r="N77" s="669"/>
      <c r="O77" s="669"/>
      <c r="P77" s="669"/>
      <c r="Q77" s="669"/>
      <c r="R77" s="669"/>
      <c r="S77" s="669"/>
      <c r="T77" s="670"/>
      <c r="U77" s="467"/>
      <c r="V77" s="468"/>
      <c r="W77" s="469"/>
      <c r="X77" s="838"/>
      <c r="Y77" s="838"/>
      <c r="Z77" s="838"/>
    </row>
    <row r="78" spans="1:26" ht="17.100000000000001" customHeight="1" x14ac:dyDescent="0.15">
      <c r="A78" s="452"/>
      <c r="B78" s="453"/>
      <c r="C78" s="454"/>
      <c r="D78" s="50"/>
      <c r="E78" s="51"/>
      <c r="F78" s="669"/>
      <c r="G78" s="669"/>
      <c r="H78" s="669"/>
      <c r="I78" s="669"/>
      <c r="J78" s="669"/>
      <c r="K78" s="669"/>
      <c r="L78" s="669"/>
      <c r="M78" s="669"/>
      <c r="N78" s="669"/>
      <c r="O78" s="669"/>
      <c r="P78" s="669"/>
      <c r="Q78" s="669"/>
      <c r="R78" s="669"/>
      <c r="S78" s="669"/>
      <c r="T78" s="670"/>
      <c r="U78" s="467"/>
      <c r="V78" s="468"/>
      <c r="W78" s="469"/>
      <c r="X78" s="838"/>
      <c r="Y78" s="838"/>
      <c r="Z78" s="838"/>
    </row>
    <row r="79" spans="1:26" ht="17.100000000000001" customHeight="1" x14ac:dyDescent="0.15">
      <c r="A79" s="452"/>
      <c r="B79" s="453"/>
      <c r="C79" s="454"/>
      <c r="D79" s="52" t="s">
        <v>261</v>
      </c>
      <c r="E79" s="453" t="s">
        <v>451</v>
      </c>
      <c r="F79" s="453"/>
      <c r="G79" s="453"/>
      <c r="H79" s="453"/>
      <c r="I79" s="453"/>
      <c r="J79" s="453"/>
      <c r="K79" s="453"/>
      <c r="L79" s="453"/>
      <c r="M79" s="453"/>
      <c r="N79" s="453"/>
      <c r="O79" s="453"/>
      <c r="P79" s="453"/>
      <c r="Q79" s="453"/>
      <c r="R79" s="453"/>
      <c r="S79" s="453"/>
      <c r="T79" s="454"/>
      <c r="U79" s="467"/>
      <c r="V79" s="468"/>
      <c r="W79" s="469"/>
      <c r="X79" s="838"/>
      <c r="Y79" s="838"/>
      <c r="Z79" s="838"/>
    </row>
    <row r="80" spans="1:26" ht="17.100000000000001" customHeight="1" x14ac:dyDescent="0.15">
      <c r="A80" s="452"/>
      <c r="B80" s="453"/>
      <c r="C80" s="454"/>
      <c r="D80" s="50"/>
      <c r="E80" s="453"/>
      <c r="F80" s="453"/>
      <c r="G80" s="453"/>
      <c r="H80" s="453"/>
      <c r="I80" s="453"/>
      <c r="J80" s="453"/>
      <c r="K80" s="453"/>
      <c r="L80" s="453"/>
      <c r="M80" s="453"/>
      <c r="N80" s="453"/>
      <c r="O80" s="453"/>
      <c r="P80" s="453"/>
      <c r="Q80" s="453"/>
      <c r="R80" s="453"/>
      <c r="S80" s="453"/>
      <c r="T80" s="454"/>
      <c r="U80" s="467"/>
      <c r="V80" s="468"/>
      <c r="W80" s="469"/>
      <c r="X80" s="838"/>
      <c r="Y80" s="838"/>
      <c r="Z80" s="838"/>
    </row>
    <row r="81" spans="1:26" ht="17.100000000000001" customHeight="1" x14ac:dyDescent="0.15">
      <c r="A81" s="452"/>
      <c r="B81" s="453"/>
      <c r="C81" s="454"/>
      <c r="D81" s="50"/>
      <c r="E81" s="453"/>
      <c r="F81" s="453"/>
      <c r="G81" s="453"/>
      <c r="H81" s="453"/>
      <c r="I81" s="453"/>
      <c r="J81" s="453"/>
      <c r="K81" s="453"/>
      <c r="L81" s="453"/>
      <c r="M81" s="453"/>
      <c r="N81" s="453"/>
      <c r="O81" s="453"/>
      <c r="P81" s="453"/>
      <c r="Q81" s="453"/>
      <c r="R81" s="453"/>
      <c r="S81" s="453"/>
      <c r="T81" s="454"/>
      <c r="U81" s="467"/>
      <c r="V81" s="468"/>
      <c r="W81" s="469"/>
      <c r="X81" s="838"/>
      <c r="Y81" s="838"/>
      <c r="Z81" s="838"/>
    </row>
    <row r="82" spans="1:26" ht="17.100000000000001" customHeight="1" x14ac:dyDescent="0.15">
      <c r="A82" s="452"/>
      <c r="B82" s="453"/>
      <c r="C82" s="454"/>
      <c r="D82" s="227"/>
      <c r="E82" s="576"/>
      <c r="F82" s="576"/>
      <c r="G82" s="576"/>
      <c r="H82" s="576"/>
      <c r="I82" s="576"/>
      <c r="J82" s="576"/>
      <c r="K82" s="576"/>
      <c r="L82" s="576"/>
      <c r="M82" s="576"/>
      <c r="N82" s="576"/>
      <c r="O82" s="576"/>
      <c r="P82" s="576"/>
      <c r="Q82" s="576"/>
      <c r="R82" s="576"/>
      <c r="S82" s="576"/>
      <c r="T82" s="577"/>
      <c r="U82" s="467"/>
      <c r="V82" s="468"/>
      <c r="W82" s="469"/>
      <c r="X82" s="839"/>
      <c r="Y82" s="839"/>
      <c r="Z82" s="839"/>
    </row>
    <row r="83" spans="1:26" ht="17.100000000000001" customHeight="1" x14ac:dyDescent="0.15">
      <c r="A83" s="452"/>
      <c r="B83" s="453"/>
      <c r="C83" s="454"/>
      <c r="D83" s="480" t="s">
        <v>456</v>
      </c>
      <c r="E83" s="481"/>
      <c r="F83" s="481"/>
      <c r="G83" s="481"/>
      <c r="H83" s="481"/>
      <c r="I83" s="481"/>
      <c r="J83" s="481"/>
      <c r="K83" s="481"/>
      <c r="L83" s="481"/>
      <c r="M83" s="481"/>
      <c r="N83" s="481"/>
      <c r="O83" s="481"/>
      <c r="P83" s="481"/>
      <c r="Q83" s="481"/>
      <c r="R83" s="481"/>
      <c r="S83" s="481"/>
      <c r="T83" s="482"/>
      <c r="U83" s="467"/>
      <c r="V83" s="468"/>
      <c r="W83" s="469"/>
      <c r="X83" s="840"/>
      <c r="Y83" s="840"/>
      <c r="Z83" s="840"/>
    </row>
    <row r="84" spans="1:26" ht="17.100000000000001" customHeight="1" x14ac:dyDescent="0.15">
      <c r="A84" s="452"/>
      <c r="B84" s="453"/>
      <c r="C84" s="454"/>
      <c r="D84" s="476"/>
      <c r="E84" s="477"/>
      <c r="F84" s="477"/>
      <c r="G84" s="477"/>
      <c r="H84" s="477"/>
      <c r="I84" s="477"/>
      <c r="J84" s="477"/>
      <c r="K84" s="477"/>
      <c r="L84" s="477"/>
      <c r="M84" s="477"/>
      <c r="N84" s="477"/>
      <c r="O84" s="477"/>
      <c r="P84" s="477"/>
      <c r="Q84" s="477"/>
      <c r="R84" s="477"/>
      <c r="S84" s="477"/>
      <c r="T84" s="478"/>
      <c r="U84" s="467"/>
      <c r="V84" s="468"/>
      <c r="W84" s="469"/>
      <c r="X84" s="838"/>
      <c r="Y84" s="838"/>
      <c r="Z84" s="838"/>
    </row>
    <row r="85" spans="1:26" ht="17.100000000000001" customHeight="1" x14ac:dyDescent="0.15">
      <c r="A85" s="452"/>
      <c r="B85" s="453"/>
      <c r="C85" s="454"/>
      <c r="D85" s="476"/>
      <c r="E85" s="477"/>
      <c r="F85" s="477"/>
      <c r="G85" s="477"/>
      <c r="H85" s="477"/>
      <c r="I85" s="477"/>
      <c r="J85" s="477"/>
      <c r="K85" s="477"/>
      <c r="L85" s="477"/>
      <c r="M85" s="477"/>
      <c r="N85" s="477"/>
      <c r="O85" s="477"/>
      <c r="P85" s="477"/>
      <c r="Q85" s="477"/>
      <c r="R85" s="477"/>
      <c r="S85" s="477"/>
      <c r="T85" s="478"/>
      <c r="U85" s="467"/>
      <c r="V85" s="468"/>
      <c r="W85" s="469"/>
      <c r="X85" s="838"/>
      <c r="Y85" s="838"/>
      <c r="Z85" s="838"/>
    </row>
    <row r="86" spans="1:26" ht="17.100000000000001" customHeight="1" x14ac:dyDescent="0.15">
      <c r="A86" s="452"/>
      <c r="B86" s="453"/>
      <c r="C86" s="454"/>
      <c r="D86" s="476"/>
      <c r="E86" s="477"/>
      <c r="F86" s="477"/>
      <c r="G86" s="477"/>
      <c r="H86" s="477"/>
      <c r="I86" s="477"/>
      <c r="J86" s="477"/>
      <c r="K86" s="477"/>
      <c r="L86" s="477"/>
      <c r="M86" s="477"/>
      <c r="N86" s="477"/>
      <c r="O86" s="477"/>
      <c r="P86" s="477"/>
      <c r="Q86" s="477"/>
      <c r="R86" s="477"/>
      <c r="S86" s="477"/>
      <c r="T86" s="478"/>
      <c r="U86" s="467"/>
      <c r="V86" s="468"/>
      <c r="W86" s="469"/>
      <c r="X86" s="838"/>
      <c r="Y86" s="838"/>
      <c r="Z86" s="838"/>
    </row>
    <row r="87" spans="1:26" ht="17.100000000000001" customHeight="1" x14ac:dyDescent="0.15">
      <c r="A87" s="452"/>
      <c r="B87" s="453"/>
      <c r="C87" s="454"/>
      <c r="D87" s="476"/>
      <c r="E87" s="477"/>
      <c r="F87" s="477"/>
      <c r="G87" s="477"/>
      <c r="H87" s="477"/>
      <c r="I87" s="477"/>
      <c r="J87" s="477"/>
      <c r="K87" s="477"/>
      <c r="L87" s="477"/>
      <c r="M87" s="477"/>
      <c r="N87" s="477"/>
      <c r="O87" s="477"/>
      <c r="P87" s="477"/>
      <c r="Q87" s="477"/>
      <c r="R87" s="477"/>
      <c r="S87" s="477"/>
      <c r="T87" s="478"/>
      <c r="U87" s="467"/>
      <c r="V87" s="468"/>
      <c r="W87" s="469"/>
      <c r="X87" s="838"/>
      <c r="Y87" s="838"/>
      <c r="Z87" s="838"/>
    </row>
    <row r="88" spans="1:26" ht="17.100000000000001" customHeight="1" x14ac:dyDescent="0.15">
      <c r="A88" s="452"/>
      <c r="B88" s="453"/>
      <c r="C88" s="454"/>
      <c r="D88" s="476"/>
      <c r="E88" s="477"/>
      <c r="F88" s="477"/>
      <c r="G88" s="477"/>
      <c r="H88" s="477"/>
      <c r="I88" s="477"/>
      <c r="J88" s="477"/>
      <c r="K88" s="477"/>
      <c r="L88" s="477"/>
      <c r="M88" s="477"/>
      <c r="N88" s="477"/>
      <c r="O88" s="477"/>
      <c r="P88" s="477"/>
      <c r="Q88" s="477"/>
      <c r="R88" s="477"/>
      <c r="S88" s="477"/>
      <c r="T88" s="478"/>
      <c r="U88" s="467"/>
      <c r="V88" s="468"/>
      <c r="W88" s="469"/>
      <c r="X88" s="838"/>
      <c r="Y88" s="838"/>
      <c r="Z88" s="838"/>
    </row>
    <row r="89" spans="1:26" ht="17.100000000000001" customHeight="1" x14ac:dyDescent="0.15">
      <c r="A89" s="452"/>
      <c r="B89" s="453"/>
      <c r="C89" s="454"/>
      <c r="D89" s="476"/>
      <c r="E89" s="477"/>
      <c r="F89" s="477"/>
      <c r="G89" s="477"/>
      <c r="H89" s="477"/>
      <c r="I89" s="477"/>
      <c r="J89" s="477"/>
      <c r="K89" s="477"/>
      <c r="L89" s="477"/>
      <c r="M89" s="477"/>
      <c r="N89" s="477"/>
      <c r="O89" s="477"/>
      <c r="P89" s="477"/>
      <c r="Q89" s="477"/>
      <c r="R89" s="477"/>
      <c r="S89" s="477"/>
      <c r="T89" s="478"/>
      <c r="U89" s="467"/>
      <c r="V89" s="468"/>
      <c r="W89" s="469"/>
      <c r="X89" s="838"/>
      <c r="Y89" s="838"/>
      <c r="Z89" s="838"/>
    </row>
    <row r="90" spans="1:26" ht="17.100000000000001" customHeight="1" x14ac:dyDescent="0.15">
      <c r="A90" s="452"/>
      <c r="B90" s="453"/>
      <c r="C90" s="454"/>
      <c r="D90" s="50"/>
      <c r="E90" s="75" t="s">
        <v>452</v>
      </c>
      <c r="F90" s="453" t="s">
        <v>453</v>
      </c>
      <c r="G90" s="453"/>
      <c r="H90" s="453"/>
      <c r="I90" s="453"/>
      <c r="J90" s="453"/>
      <c r="K90" s="453"/>
      <c r="L90" s="453"/>
      <c r="M90" s="453"/>
      <c r="N90" s="453"/>
      <c r="O90" s="453"/>
      <c r="P90" s="453"/>
      <c r="Q90" s="453"/>
      <c r="R90" s="453"/>
      <c r="S90" s="453"/>
      <c r="T90" s="454"/>
      <c r="U90" s="467"/>
      <c r="V90" s="468"/>
      <c r="W90" s="469"/>
      <c r="X90" s="838"/>
      <c r="Y90" s="838"/>
      <c r="Z90" s="838"/>
    </row>
    <row r="91" spans="1:26" ht="17.100000000000001" customHeight="1" x14ac:dyDescent="0.15">
      <c r="A91" s="452"/>
      <c r="B91" s="453"/>
      <c r="C91" s="454"/>
      <c r="D91" s="50"/>
      <c r="E91" s="75"/>
      <c r="F91" s="453"/>
      <c r="G91" s="453"/>
      <c r="H91" s="453"/>
      <c r="I91" s="453"/>
      <c r="J91" s="453"/>
      <c r="K91" s="453"/>
      <c r="L91" s="453"/>
      <c r="M91" s="453"/>
      <c r="N91" s="453"/>
      <c r="O91" s="453"/>
      <c r="P91" s="453"/>
      <c r="Q91" s="453"/>
      <c r="R91" s="453"/>
      <c r="S91" s="453"/>
      <c r="T91" s="454"/>
      <c r="U91" s="467"/>
      <c r="V91" s="468"/>
      <c r="W91" s="469"/>
      <c r="X91" s="838"/>
      <c r="Y91" s="838"/>
      <c r="Z91" s="838"/>
    </row>
    <row r="92" spans="1:26" ht="17.100000000000001" customHeight="1" x14ac:dyDescent="0.15">
      <c r="A92" s="452"/>
      <c r="B92" s="453"/>
      <c r="C92" s="454"/>
      <c r="D92" s="50"/>
      <c r="E92" s="75"/>
      <c r="F92" s="453"/>
      <c r="G92" s="453"/>
      <c r="H92" s="453"/>
      <c r="I92" s="453"/>
      <c r="J92" s="453"/>
      <c r="K92" s="453"/>
      <c r="L92" s="453"/>
      <c r="M92" s="453"/>
      <c r="N92" s="453"/>
      <c r="O92" s="453"/>
      <c r="P92" s="453"/>
      <c r="Q92" s="453"/>
      <c r="R92" s="453"/>
      <c r="S92" s="453"/>
      <c r="T92" s="454"/>
      <c r="U92" s="467"/>
      <c r="V92" s="468"/>
      <c r="W92" s="469"/>
      <c r="X92" s="838"/>
      <c r="Y92" s="838"/>
      <c r="Z92" s="838"/>
    </row>
    <row r="93" spans="1:26" ht="17.100000000000001" customHeight="1" x14ac:dyDescent="0.15">
      <c r="A93" s="452"/>
      <c r="B93" s="453"/>
      <c r="C93" s="454"/>
      <c r="D93" s="50"/>
      <c r="E93" s="75"/>
      <c r="F93" s="453"/>
      <c r="G93" s="453"/>
      <c r="H93" s="453"/>
      <c r="I93" s="453"/>
      <c r="J93" s="453"/>
      <c r="K93" s="453"/>
      <c r="L93" s="453"/>
      <c r="M93" s="453"/>
      <c r="N93" s="453"/>
      <c r="O93" s="453"/>
      <c r="P93" s="453"/>
      <c r="Q93" s="453"/>
      <c r="R93" s="453"/>
      <c r="S93" s="453"/>
      <c r="T93" s="454"/>
      <c r="U93" s="467"/>
      <c r="V93" s="468"/>
      <c r="W93" s="469"/>
      <c r="X93" s="838"/>
      <c r="Y93" s="838"/>
      <c r="Z93" s="838"/>
    </row>
    <row r="94" spans="1:26" ht="17.100000000000001" customHeight="1" x14ac:dyDescent="0.15">
      <c r="A94" s="452"/>
      <c r="B94" s="453"/>
      <c r="C94" s="454"/>
      <c r="D94" s="50"/>
      <c r="E94" s="77" t="s">
        <v>454</v>
      </c>
      <c r="F94" s="477" t="s">
        <v>455</v>
      </c>
      <c r="G94" s="477"/>
      <c r="H94" s="477"/>
      <c r="I94" s="477"/>
      <c r="J94" s="477"/>
      <c r="K94" s="477"/>
      <c r="L94" s="477"/>
      <c r="M94" s="477"/>
      <c r="N94" s="477"/>
      <c r="O94" s="477"/>
      <c r="P94" s="477"/>
      <c r="Q94" s="477"/>
      <c r="R94" s="477"/>
      <c r="S94" s="477"/>
      <c r="T94" s="478"/>
      <c r="U94" s="467"/>
      <c r="V94" s="468"/>
      <c r="W94" s="469"/>
      <c r="X94" s="838"/>
      <c r="Y94" s="838"/>
      <c r="Z94" s="838"/>
    </row>
    <row r="95" spans="1:26" ht="17.100000000000001" customHeight="1" x14ac:dyDescent="0.15">
      <c r="A95" s="452"/>
      <c r="B95" s="453"/>
      <c r="C95" s="454"/>
      <c r="D95" s="50"/>
      <c r="E95" s="75"/>
      <c r="F95" s="477"/>
      <c r="G95" s="477"/>
      <c r="H95" s="477"/>
      <c r="I95" s="477"/>
      <c r="J95" s="477"/>
      <c r="K95" s="477"/>
      <c r="L95" s="477"/>
      <c r="M95" s="477"/>
      <c r="N95" s="477"/>
      <c r="O95" s="477"/>
      <c r="P95" s="477"/>
      <c r="Q95" s="477"/>
      <c r="R95" s="477"/>
      <c r="S95" s="477"/>
      <c r="T95" s="478"/>
      <c r="U95" s="467"/>
      <c r="V95" s="468"/>
      <c r="W95" s="469"/>
      <c r="X95" s="838"/>
      <c r="Y95" s="838"/>
      <c r="Z95" s="838"/>
    </row>
    <row r="96" spans="1:26" ht="17.100000000000001" customHeight="1" x14ac:dyDescent="0.15">
      <c r="A96" s="452"/>
      <c r="B96" s="453"/>
      <c r="C96" s="454"/>
      <c r="D96" s="50"/>
      <c r="E96" s="75"/>
      <c r="F96" s="477"/>
      <c r="G96" s="477"/>
      <c r="H96" s="477"/>
      <c r="I96" s="477"/>
      <c r="J96" s="477"/>
      <c r="K96" s="477"/>
      <c r="L96" s="477"/>
      <c r="M96" s="477"/>
      <c r="N96" s="477"/>
      <c r="O96" s="477"/>
      <c r="P96" s="477"/>
      <c r="Q96" s="477"/>
      <c r="R96" s="477"/>
      <c r="S96" s="477"/>
      <c r="T96" s="478"/>
      <c r="U96" s="467"/>
      <c r="V96" s="468"/>
      <c r="W96" s="469"/>
      <c r="X96" s="838"/>
      <c r="Y96" s="838"/>
      <c r="Z96" s="838"/>
    </row>
    <row r="97" spans="1:26" ht="17.100000000000001" customHeight="1" x14ac:dyDescent="0.15">
      <c r="A97" s="452"/>
      <c r="B97" s="453"/>
      <c r="C97" s="454"/>
      <c r="D97" s="50"/>
      <c r="E97" s="75"/>
      <c r="F97" s="477"/>
      <c r="G97" s="477"/>
      <c r="H97" s="477"/>
      <c r="I97" s="477"/>
      <c r="J97" s="477"/>
      <c r="K97" s="477"/>
      <c r="L97" s="477"/>
      <c r="M97" s="477"/>
      <c r="N97" s="477"/>
      <c r="O97" s="477"/>
      <c r="P97" s="477"/>
      <c r="Q97" s="477"/>
      <c r="R97" s="477"/>
      <c r="S97" s="477"/>
      <c r="T97" s="478"/>
      <c r="U97" s="467"/>
      <c r="V97" s="468"/>
      <c r="W97" s="469"/>
      <c r="X97" s="838"/>
      <c r="Y97" s="838"/>
      <c r="Z97" s="838"/>
    </row>
    <row r="98" spans="1:26" ht="17.100000000000001" customHeight="1" x14ac:dyDescent="0.15">
      <c r="A98" s="452"/>
      <c r="B98" s="453"/>
      <c r="C98" s="454"/>
      <c r="D98" s="50"/>
      <c r="E98" s="75"/>
      <c r="F98" s="477"/>
      <c r="G98" s="477"/>
      <c r="H98" s="477"/>
      <c r="I98" s="477"/>
      <c r="J98" s="477"/>
      <c r="K98" s="477"/>
      <c r="L98" s="477"/>
      <c r="M98" s="477"/>
      <c r="N98" s="477"/>
      <c r="O98" s="477"/>
      <c r="P98" s="477"/>
      <c r="Q98" s="477"/>
      <c r="R98" s="477"/>
      <c r="S98" s="477"/>
      <c r="T98" s="478"/>
      <c r="U98" s="467"/>
      <c r="V98" s="468"/>
      <c r="W98" s="469"/>
      <c r="X98" s="838"/>
      <c r="Y98" s="838"/>
      <c r="Z98" s="838"/>
    </row>
    <row r="99" spans="1:26" ht="17.100000000000001" customHeight="1" x14ac:dyDescent="0.15">
      <c r="A99" s="452"/>
      <c r="B99" s="453"/>
      <c r="C99" s="454"/>
      <c r="D99" s="50"/>
      <c r="E99" s="75"/>
      <c r="F99" s="857" t="s">
        <v>580</v>
      </c>
      <c r="G99" s="857"/>
      <c r="H99" s="857"/>
      <c r="I99" s="857"/>
      <c r="J99" s="857"/>
      <c r="K99" s="857"/>
      <c r="L99" s="857"/>
      <c r="M99" s="857"/>
      <c r="N99" s="857"/>
      <c r="O99" s="857"/>
      <c r="P99" s="857"/>
      <c r="Q99" s="857"/>
      <c r="R99" s="857"/>
      <c r="S99" s="857"/>
      <c r="T99" s="858"/>
      <c r="U99" s="467"/>
      <c r="V99" s="468"/>
      <c r="W99" s="469"/>
      <c r="X99" s="838"/>
      <c r="Y99" s="838"/>
      <c r="Z99" s="838"/>
    </row>
    <row r="100" spans="1:26" ht="17.100000000000001" customHeight="1" x14ac:dyDescent="0.15">
      <c r="A100" s="452"/>
      <c r="B100" s="453"/>
      <c r="C100" s="454"/>
      <c r="D100" s="50"/>
      <c r="E100" s="75"/>
      <c r="F100" s="857"/>
      <c r="G100" s="857"/>
      <c r="H100" s="857"/>
      <c r="I100" s="857"/>
      <c r="J100" s="857"/>
      <c r="K100" s="857"/>
      <c r="L100" s="857"/>
      <c r="M100" s="857"/>
      <c r="N100" s="857"/>
      <c r="O100" s="857"/>
      <c r="P100" s="857"/>
      <c r="Q100" s="857"/>
      <c r="R100" s="857"/>
      <c r="S100" s="857"/>
      <c r="T100" s="858"/>
      <c r="U100" s="467"/>
      <c r="V100" s="468"/>
      <c r="W100" s="469"/>
      <c r="X100" s="838"/>
      <c r="Y100" s="838"/>
      <c r="Z100" s="838"/>
    </row>
    <row r="101" spans="1:26" ht="17.100000000000001" customHeight="1" x14ac:dyDescent="0.15">
      <c r="A101" s="452"/>
      <c r="B101" s="453"/>
      <c r="C101" s="454"/>
      <c r="D101" s="50"/>
      <c r="E101" s="75"/>
      <c r="F101" s="857"/>
      <c r="G101" s="857"/>
      <c r="H101" s="857"/>
      <c r="I101" s="857"/>
      <c r="J101" s="857"/>
      <c r="K101" s="857"/>
      <c r="L101" s="857"/>
      <c r="M101" s="857"/>
      <c r="N101" s="857"/>
      <c r="O101" s="857"/>
      <c r="P101" s="857"/>
      <c r="Q101" s="857"/>
      <c r="R101" s="857"/>
      <c r="S101" s="857"/>
      <c r="T101" s="858"/>
      <c r="U101" s="467"/>
      <c r="V101" s="468"/>
      <c r="W101" s="469"/>
      <c r="X101" s="838"/>
      <c r="Y101" s="838"/>
      <c r="Z101" s="838"/>
    </row>
    <row r="102" spans="1:26" ht="17.100000000000001" customHeight="1" x14ac:dyDescent="0.15">
      <c r="A102" s="452"/>
      <c r="B102" s="453"/>
      <c r="C102" s="454"/>
      <c r="D102" s="50"/>
      <c r="E102" s="75"/>
      <c r="F102" s="857"/>
      <c r="G102" s="857"/>
      <c r="H102" s="857"/>
      <c r="I102" s="857"/>
      <c r="J102" s="857"/>
      <c r="K102" s="857"/>
      <c r="L102" s="857"/>
      <c r="M102" s="857"/>
      <c r="N102" s="857"/>
      <c r="O102" s="857"/>
      <c r="P102" s="857"/>
      <c r="Q102" s="857"/>
      <c r="R102" s="857"/>
      <c r="S102" s="857"/>
      <c r="T102" s="858"/>
      <c r="U102" s="467"/>
      <c r="V102" s="468"/>
      <c r="W102" s="469"/>
      <c r="X102" s="838"/>
      <c r="Y102" s="838"/>
      <c r="Z102" s="838"/>
    </row>
    <row r="103" spans="1:26" ht="17.100000000000001" customHeight="1" x14ac:dyDescent="0.15">
      <c r="A103" s="452"/>
      <c r="B103" s="453"/>
      <c r="C103" s="454"/>
      <c r="D103" s="50"/>
      <c r="E103" s="75"/>
      <c r="F103" s="857"/>
      <c r="G103" s="857"/>
      <c r="H103" s="857"/>
      <c r="I103" s="857"/>
      <c r="J103" s="857"/>
      <c r="K103" s="857"/>
      <c r="L103" s="857"/>
      <c r="M103" s="857"/>
      <c r="N103" s="857"/>
      <c r="O103" s="857"/>
      <c r="P103" s="857"/>
      <c r="Q103" s="857"/>
      <c r="R103" s="857"/>
      <c r="S103" s="857"/>
      <c r="T103" s="858"/>
      <c r="U103" s="467"/>
      <c r="V103" s="468"/>
      <c r="W103" s="469"/>
      <c r="X103" s="838"/>
      <c r="Y103" s="838"/>
      <c r="Z103" s="838"/>
    </row>
    <row r="104" spans="1:26" ht="17.100000000000001" customHeight="1" x14ac:dyDescent="0.15">
      <c r="A104" s="452"/>
      <c r="B104" s="453"/>
      <c r="C104" s="454"/>
      <c r="D104" s="50"/>
      <c r="E104" s="75"/>
      <c r="F104" s="857"/>
      <c r="G104" s="857"/>
      <c r="H104" s="857"/>
      <c r="I104" s="857"/>
      <c r="J104" s="857"/>
      <c r="K104" s="857"/>
      <c r="L104" s="857"/>
      <c r="M104" s="857"/>
      <c r="N104" s="857"/>
      <c r="O104" s="857"/>
      <c r="P104" s="857"/>
      <c r="Q104" s="857"/>
      <c r="R104" s="857"/>
      <c r="S104" s="857"/>
      <c r="T104" s="858"/>
      <c r="U104" s="467"/>
      <c r="V104" s="468"/>
      <c r="W104" s="469"/>
      <c r="X104" s="838"/>
      <c r="Y104" s="838"/>
      <c r="Z104" s="838"/>
    </row>
    <row r="105" spans="1:26" ht="17.100000000000001" customHeight="1" x14ac:dyDescent="0.15">
      <c r="A105" s="452"/>
      <c r="B105" s="453"/>
      <c r="C105" s="454"/>
      <c r="D105" s="50"/>
      <c r="E105" s="75"/>
      <c r="F105" s="857"/>
      <c r="G105" s="857"/>
      <c r="H105" s="857"/>
      <c r="I105" s="857"/>
      <c r="J105" s="857"/>
      <c r="K105" s="857"/>
      <c r="L105" s="857"/>
      <c r="M105" s="857"/>
      <c r="N105" s="857"/>
      <c r="O105" s="857"/>
      <c r="P105" s="857"/>
      <c r="Q105" s="857"/>
      <c r="R105" s="857"/>
      <c r="S105" s="857"/>
      <c r="T105" s="858"/>
      <c r="U105" s="467"/>
      <c r="V105" s="468"/>
      <c r="W105" s="469"/>
      <c r="X105" s="838"/>
      <c r="Y105" s="838"/>
      <c r="Z105" s="838"/>
    </row>
    <row r="106" spans="1:26" ht="17.100000000000001" customHeight="1" x14ac:dyDescent="0.15">
      <c r="A106" s="452"/>
      <c r="B106" s="453"/>
      <c r="C106" s="454"/>
      <c r="D106" s="50"/>
      <c r="E106" s="75"/>
      <c r="F106" s="857"/>
      <c r="G106" s="857"/>
      <c r="H106" s="857"/>
      <c r="I106" s="857"/>
      <c r="J106" s="857"/>
      <c r="K106" s="857"/>
      <c r="L106" s="857"/>
      <c r="M106" s="857"/>
      <c r="N106" s="857"/>
      <c r="O106" s="857"/>
      <c r="P106" s="857"/>
      <c r="Q106" s="857"/>
      <c r="R106" s="857"/>
      <c r="S106" s="857"/>
      <c r="T106" s="858"/>
      <c r="U106" s="467"/>
      <c r="V106" s="468"/>
      <c r="W106" s="469"/>
      <c r="X106" s="838"/>
      <c r="Y106" s="838"/>
      <c r="Z106" s="838"/>
    </row>
    <row r="107" spans="1:26" ht="17.100000000000001" customHeight="1" x14ac:dyDescent="0.15">
      <c r="A107" s="452"/>
      <c r="B107" s="453"/>
      <c r="C107" s="454"/>
      <c r="D107" s="50"/>
      <c r="E107" s="75"/>
      <c r="F107" s="857"/>
      <c r="G107" s="857"/>
      <c r="H107" s="857"/>
      <c r="I107" s="857"/>
      <c r="J107" s="857"/>
      <c r="K107" s="857"/>
      <c r="L107" s="857"/>
      <c r="M107" s="857"/>
      <c r="N107" s="857"/>
      <c r="O107" s="857"/>
      <c r="P107" s="857"/>
      <c r="Q107" s="857"/>
      <c r="R107" s="857"/>
      <c r="S107" s="857"/>
      <c r="T107" s="858"/>
      <c r="U107" s="467"/>
      <c r="V107" s="468"/>
      <c r="W107" s="469"/>
      <c r="X107" s="838"/>
      <c r="Y107" s="838"/>
      <c r="Z107" s="838"/>
    </row>
    <row r="108" spans="1:26" ht="17.100000000000001" customHeight="1" x14ac:dyDescent="0.15">
      <c r="A108" s="452"/>
      <c r="B108" s="453"/>
      <c r="C108" s="454"/>
      <c r="D108" s="50"/>
      <c r="E108" s="75"/>
      <c r="F108" s="857"/>
      <c r="G108" s="857"/>
      <c r="H108" s="857"/>
      <c r="I108" s="857"/>
      <c r="J108" s="857"/>
      <c r="K108" s="857"/>
      <c r="L108" s="857"/>
      <c r="M108" s="857"/>
      <c r="N108" s="857"/>
      <c r="O108" s="857"/>
      <c r="P108" s="857"/>
      <c r="Q108" s="857"/>
      <c r="R108" s="857"/>
      <c r="S108" s="857"/>
      <c r="T108" s="858"/>
      <c r="U108" s="467"/>
      <c r="V108" s="468"/>
      <c r="W108" s="469"/>
      <c r="X108" s="838"/>
      <c r="Y108" s="838"/>
      <c r="Z108" s="838"/>
    </row>
    <row r="109" spans="1:26" ht="17.100000000000001" customHeight="1" x14ac:dyDescent="0.15">
      <c r="A109" s="452"/>
      <c r="B109" s="453"/>
      <c r="C109" s="454"/>
      <c r="D109" s="50"/>
      <c r="E109" s="75"/>
      <c r="F109" s="857"/>
      <c r="G109" s="857"/>
      <c r="H109" s="857"/>
      <c r="I109" s="857"/>
      <c r="J109" s="857"/>
      <c r="K109" s="857"/>
      <c r="L109" s="857"/>
      <c r="M109" s="857"/>
      <c r="N109" s="857"/>
      <c r="O109" s="857"/>
      <c r="P109" s="857"/>
      <c r="Q109" s="857"/>
      <c r="R109" s="857"/>
      <c r="S109" s="857"/>
      <c r="T109" s="858"/>
      <c r="U109" s="467"/>
      <c r="V109" s="468"/>
      <c r="W109" s="469"/>
      <c r="X109" s="838"/>
      <c r="Y109" s="838"/>
      <c r="Z109" s="838"/>
    </row>
    <row r="110" spans="1:26" ht="17.100000000000001" customHeight="1" x14ac:dyDescent="0.15">
      <c r="A110" s="452"/>
      <c r="B110" s="453"/>
      <c r="C110" s="454"/>
      <c r="D110" s="50"/>
      <c r="E110" s="75"/>
      <c r="F110" s="857"/>
      <c r="G110" s="857"/>
      <c r="H110" s="857"/>
      <c r="I110" s="857"/>
      <c r="J110" s="857"/>
      <c r="K110" s="857"/>
      <c r="L110" s="857"/>
      <c r="M110" s="857"/>
      <c r="N110" s="857"/>
      <c r="O110" s="857"/>
      <c r="P110" s="857"/>
      <c r="Q110" s="857"/>
      <c r="R110" s="857"/>
      <c r="S110" s="857"/>
      <c r="T110" s="858"/>
      <c r="U110" s="467"/>
      <c r="V110" s="468"/>
      <c r="W110" s="469"/>
      <c r="X110" s="838"/>
      <c r="Y110" s="838"/>
      <c r="Z110" s="838"/>
    </row>
    <row r="111" spans="1:26" ht="17.100000000000001" customHeight="1" x14ac:dyDescent="0.15">
      <c r="A111" s="452"/>
      <c r="B111" s="453"/>
      <c r="C111" s="454"/>
      <c r="D111" s="227"/>
      <c r="E111" s="72"/>
      <c r="F111" s="859"/>
      <c r="G111" s="859"/>
      <c r="H111" s="859"/>
      <c r="I111" s="859"/>
      <c r="J111" s="859"/>
      <c r="K111" s="859"/>
      <c r="L111" s="859"/>
      <c r="M111" s="859"/>
      <c r="N111" s="859"/>
      <c r="O111" s="859"/>
      <c r="P111" s="859"/>
      <c r="Q111" s="859"/>
      <c r="R111" s="859"/>
      <c r="S111" s="859"/>
      <c r="T111" s="860"/>
      <c r="U111" s="467"/>
      <c r="V111" s="468"/>
      <c r="W111" s="469"/>
      <c r="X111" s="839"/>
      <c r="Y111" s="839"/>
      <c r="Z111" s="839"/>
    </row>
    <row r="112" spans="1:26" ht="17.100000000000001" customHeight="1" x14ac:dyDescent="0.15">
      <c r="A112" s="452"/>
      <c r="B112" s="453"/>
      <c r="C112" s="454"/>
      <c r="D112" s="476" t="s">
        <v>457</v>
      </c>
      <c r="E112" s="477"/>
      <c r="F112" s="477"/>
      <c r="G112" s="477"/>
      <c r="H112" s="477"/>
      <c r="I112" s="477"/>
      <c r="J112" s="477"/>
      <c r="K112" s="477"/>
      <c r="L112" s="477"/>
      <c r="M112" s="477"/>
      <c r="N112" s="477"/>
      <c r="O112" s="477"/>
      <c r="P112" s="477"/>
      <c r="Q112" s="477"/>
      <c r="R112" s="477"/>
      <c r="S112" s="477"/>
      <c r="T112" s="478"/>
      <c r="U112" s="467"/>
      <c r="V112" s="468"/>
      <c r="W112" s="469"/>
      <c r="X112" s="607"/>
      <c r="Y112" s="607"/>
      <c r="Z112" s="607"/>
    </row>
    <row r="113" spans="1:26" ht="17.100000000000001" customHeight="1" x14ac:dyDescent="0.15">
      <c r="A113" s="452"/>
      <c r="B113" s="453"/>
      <c r="C113" s="454"/>
      <c r="D113" s="476"/>
      <c r="E113" s="477"/>
      <c r="F113" s="477"/>
      <c r="G113" s="477"/>
      <c r="H113" s="477"/>
      <c r="I113" s="477"/>
      <c r="J113" s="477"/>
      <c r="K113" s="477"/>
      <c r="L113" s="477"/>
      <c r="M113" s="477"/>
      <c r="N113" s="477"/>
      <c r="O113" s="477"/>
      <c r="P113" s="477"/>
      <c r="Q113" s="477"/>
      <c r="R113" s="477"/>
      <c r="S113" s="477"/>
      <c r="T113" s="478"/>
      <c r="U113" s="467"/>
      <c r="V113" s="468"/>
      <c r="W113" s="469"/>
      <c r="X113" s="497"/>
      <c r="Y113" s="497"/>
      <c r="Z113" s="497"/>
    </row>
    <row r="114" spans="1:26" ht="17.100000000000001" customHeight="1" x14ac:dyDescent="0.15">
      <c r="A114" s="452"/>
      <c r="B114" s="453"/>
      <c r="C114" s="454"/>
      <c r="D114" s="179"/>
      <c r="E114" s="477" t="s">
        <v>458</v>
      </c>
      <c r="F114" s="477"/>
      <c r="G114" s="477"/>
      <c r="H114" s="477"/>
      <c r="I114" s="477"/>
      <c r="J114" s="477"/>
      <c r="K114" s="477"/>
      <c r="L114" s="477"/>
      <c r="M114" s="477"/>
      <c r="N114" s="477"/>
      <c r="O114" s="477"/>
      <c r="P114" s="477"/>
      <c r="Q114" s="477"/>
      <c r="R114" s="477"/>
      <c r="S114" s="477"/>
      <c r="T114" s="478"/>
      <c r="U114" s="467"/>
      <c r="V114" s="468"/>
      <c r="W114" s="469"/>
      <c r="X114" s="497"/>
      <c r="Y114" s="497"/>
      <c r="Z114" s="497"/>
    </row>
    <row r="115" spans="1:26" ht="17.100000000000001" customHeight="1" x14ac:dyDescent="0.15">
      <c r="A115" s="452"/>
      <c r="B115" s="453"/>
      <c r="C115" s="454"/>
      <c r="D115" s="179"/>
      <c r="E115" s="477"/>
      <c r="F115" s="477"/>
      <c r="G115" s="477"/>
      <c r="H115" s="477"/>
      <c r="I115" s="477"/>
      <c r="J115" s="477"/>
      <c r="K115" s="477"/>
      <c r="L115" s="477"/>
      <c r="M115" s="477"/>
      <c r="N115" s="477"/>
      <c r="O115" s="477"/>
      <c r="P115" s="477"/>
      <c r="Q115" s="477"/>
      <c r="R115" s="477"/>
      <c r="S115" s="477"/>
      <c r="T115" s="478"/>
      <c r="U115" s="467"/>
      <c r="V115" s="468"/>
      <c r="W115" s="469"/>
      <c r="X115" s="497"/>
      <c r="Y115" s="497"/>
      <c r="Z115" s="497"/>
    </row>
    <row r="116" spans="1:26" ht="17.100000000000001" customHeight="1" x14ac:dyDescent="0.15">
      <c r="A116" s="452"/>
      <c r="B116" s="453"/>
      <c r="C116" s="454"/>
      <c r="D116" s="179"/>
      <c r="E116" s="477"/>
      <c r="F116" s="477"/>
      <c r="G116" s="477"/>
      <c r="H116" s="477"/>
      <c r="I116" s="477"/>
      <c r="J116" s="477"/>
      <c r="K116" s="477"/>
      <c r="L116" s="477"/>
      <c r="M116" s="477"/>
      <c r="N116" s="477"/>
      <c r="O116" s="477"/>
      <c r="P116" s="477"/>
      <c r="Q116" s="477"/>
      <c r="R116" s="477"/>
      <c r="S116" s="477"/>
      <c r="T116" s="478"/>
      <c r="U116" s="467"/>
      <c r="V116" s="468"/>
      <c r="W116" s="469"/>
      <c r="X116" s="497"/>
      <c r="Y116" s="497"/>
      <c r="Z116" s="497"/>
    </row>
    <row r="117" spans="1:26" ht="17.100000000000001" customHeight="1" x14ac:dyDescent="0.15">
      <c r="A117" s="452"/>
      <c r="B117" s="453"/>
      <c r="C117" s="454"/>
      <c r="D117" s="22" t="s">
        <v>262</v>
      </c>
      <c r="E117" s="453" t="s">
        <v>263</v>
      </c>
      <c r="F117" s="453"/>
      <c r="G117" s="453"/>
      <c r="H117" s="453"/>
      <c r="I117" s="453"/>
      <c r="J117" s="453"/>
      <c r="K117" s="453"/>
      <c r="L117" s="453"/>
      <c r="M117" s="453"/>
      <c r="N117" s="453"/>
      <c r="O117" s="453"/>
      <c r="P117" s="453"/>
      <c r="Q117" s="453"/>
      <c r="R117" s="453"/>
      <c r="S117" s="453"/>
      <c r="T117" s="454"/>
      <c r="U117" s="467"/>
      <c r="V117" s="468"/>
      <c r="W117" s="469"/>
      <c r="X117" s="497"/>
      <c r="Y117" s="497"/>
      <c r="Z117" s="497"/>
    </row>
    <row r="118" spans="1:26" ht="17.100000000000001" customHeight="1" x14ac:dyDescent="0.15">
      <c r="A118" s="452"/>
      <c r="B118" s="453"/>
      <c r="C118" s="454"/>
      <c r="D118" s="75"/>
      <c r="E118" s="453"/>
      <c r="F118" s="453"/>
      <c r="G118" s="453"/>
      <c r="H118" s="453"/>
      <c r="I118" s="453"/>
      <c r="J118" s="453"/>
      <c r="K118" s="453"/>
      <c r="L118" s="453"/>
      <c r="M118" s="453"/>
      <c r="N118" s="453"/>
      <c r="O118" s="453"/>
      <c r="P118" s="453"/>
      <c r="Q118" s="453"/>
      <c r="R118" s="453"/>
      <c r="S118" s="453"/>
      <c r="T118" s="454"/>
      <c r="U118" s="467"/>
      <c r="V118" s="468"/>
      <c r="W118" s="469"/>
      <c r="X118" s="497"/>
      <c r="Y118" s="497"/>
      <c r="Z118" s="497"/>
    </row>
    <row r="119" spans="1:26" ht="17.100000000000001" customHeight="1" x14ac:dyDescent="0.15">
      <c r="A119" s="452"/>
      <c r="B119" s="453"/>
      <c r="C119" s="454"/>
      <c r="D119" s="184"/>
      <c r="E119" s="576"/>
      <c r="F119" s="576"/>
      <c r="G119" s="576"/>
      <c r="H119" s="576"/>
      <c r="I119" s="576"/>
      <c r="J119" s="576"/>
      <c r="K119" s="576"/>
      <c r="L119" s="576"/>
      <c r="M119" s="576"/>
      <c r="N119" s="576"/>
      <c r="O119" s="576"/>
      <c r="P119" s="576"/>
      <c r="Q119" s="576"/>
      <c r="R119" s="576"/>
      <c r="S119" s="576"/>
      <c r="T119" s="577"/>
      <c r="U119" s="467"/>
      <c r="V119" s="468"/>
      <c r="W119" s="469"/>
      <c r="X119" s="608"/>
      <c r="Y119" s="608"/>
      <c r="Z119" s="608"/>
    </row>
    <row r="120" spans="1:26" s="219" customFormat="1" ht="17.100000000000001" customHeight="1" x14ac:dyDescent="0.15">
      <c r="A120" s="655" t="s">
        <v>15</v>
      </c>
      <c r="B120" s="655"/>
      <c r="C120" s="655"/>
      <c r="D120" s="627" t="s">
        <v>423</v>
      </c>
      <c r="E120" s="627"/>
      <c r="F120" s="627"/>
      <c r="G120" s="627"/>
      <c r="H120" s="627"/>
      <c r="I120" s="627"/>
      <c r="J120" s="627"/>
      <c r="K120" s="627"/>
      <c r="L120" s="627"/>
      <c r="M120" s="627"/>
      <c r="N120" s="627"/>
      <c r="O120" s="627"/>
      <c r="P120" s="627"/>
      <c r="Q120" s="627"/>
      <c r="R120" s="627"/>
      <c r="S120" s="627"/>
      <c r="T120" s="628"/>
      <c r="U120" s="464" t="s">
        <v>16</v>
      </c>
      <c r="V120" s="631"/>
      <c r="W120" s="632"/>
      <c r="X120" s="841"/>
      <c r="Y120" s="601"/>
      <c r="Z120" s="602"/>
    </row>
    <row r="121" spans="1:26" s="219" customFormat="1" ht="17.100000000000001" customHeight="1" x14ac:dyDescent="0.15">
      <c r="A121" s="655"/>
      <c r="B121" s="655"/>
      <c r="C121" s="655"/>
      <c r="D121" s="629"/>
      <c r="E121" s="629"/>
      <c r="F121" s="629"/>
      <c r="G121" s="629"/>
      <c r="H121" s="629"/>
      <c r="I121" s="629"/>
      <c r="J121" s="629"/>
      <c r="K121" s="629"/>
      <c r="L121" s="629"/>
      <c r="M121" s="629"/>
      <c r="N121" s="629"/>
      <c r="O121" s="629"/>
      <c r="P121" s="629"/>
      <c r="Q121" s="629"/>
      <c r="R121" s="629"/>
      <c r="S121" s="629"/>
      <c r="T121" s="630"/>
      <c r="U121" s="633"/>
      <c r="V121" s="634"/>
      <c r="W121" s="635"/>
      <c r="X121" s="842"/>
      <c r="Y121" s="538"/>
      <c r="Z121" s="603"/>
    </row>
    <row r="122" spans="1:26" ht="17.100000000000001" customHeight="1" x14ac:dyDescent="0.15">
      <c r="A122" s="655"/>
      <c r="B122" s="655"/>
      <c r="C122" s="655"/>
      <c r="D122" s="590" t="s">
        <v>546</v>
      </c>
      <c r="E122" s="591"/>
      <c r="F122" s="591"/>
      <c r="G122" s="591"/>
      <c r="H122" s="591"/>
      <c r="I122" s="591"/>
      <c r="J122" s="591"/>
      <c r="K122" s="591"/>
      <c r="L122" s="591"/>
      <c r="M122" s="591"/>
      <c r="N122" s="591"/>
      <c r="O122" s="591"/>
      <c r="P122" s="591"/>
      <c r="Q122" s="591"/>
      <c r="R122" s="591"/>
      <c r="S122" s="591"/>
      <c r="T122" s="592"/>
      <c r="U122" s="633"/>
      <c r="V122" s="634"/>
      <c r="W122" s="635"/>
      <c r="X122" s="617"/>
      <c r="Y122" s="614"/>
      <c r="Z122" s="611"/>
    </row>
    <row r="123" spans="1:26" ht="17.100000000000001" customHeight="1" x14ac:dyDescent="0.15">
      <c r="A123" s="655"/>
      <c r="B123" s="655"/>
      <c r="C123" s="655"/>
      <c r="D123" s="593"/>
      <c r="E123" s="594"/>
      <c r="F123" s="594"/>
      <c r="G123" s="594"/>
      <c r="H123" s="594"/>
      <c r="I123" s="594"/>
      <c r="J123" s="594"/>
      <c r="K123" s="594"/>
      <c r="L123" s="594"/>
      <c r="M123" s="594"/>
      <c r="N123" s="594"/>
      <c r="O123" s="594"/>
      <c r="P123" s="594"/>
      <c r="Q123" s="594"/>
      <c r="R123" s="594"/>
      <c r="S123" s="594"/>
      <c r="T123" s="595"/>
      <c r="U123" s="633"/>
      <c r="V123" s="634"/>
      <c r="W123" s="635"/>
      <c r="X123" s="618"/>
      <c r="Y123" s="615"/>
      <c r="Z123" s="612"/>
    </row>
    <row r="124" spans="1:26" ht="17.100000000000001" customHeight="1" x14ac:dyDescent="0.15">
      <c r="A124" s="655"/>
      <c r="B124" s="655"/>
      <c r="C124" s="655"/>
      <c r="D124" s="59"/>
      <c r="E124" s="60"/>
      <c r="F124" s="667" t="s">
        <v>396</v>
      </c>
      <c r="G124" s="667"/>
      <c r="H124" s="667"/>
      <c r="I124" s="667"/>
      <c r="J124" s="667"/>
      <c r="K124" s="667"/>
      <c r="L124" s="667"/>
      <c r="M124" s="667"/>
      <c r="N124" s="667"/>
      <c r="O124" s="667"/>
      <c r="P124" s="667"/>
      <c r="Q124" s="667"/>
      <c r="R124" s="667"/>
      <c r="S124" s="667"/>
      <c r="T124" s="837"/>
      <c r="U124" s="633"/>
      <c r="V124" s="634"/>
      <c r="W124" s="635"/>
      <c r="X124" s="618"/>
      <c r="Y124" s="615"/>
      <c r="Z124" s="612"/>
    </row>
    <row r="125" spans="1:26" ht="17.100000000000001" customHeight="1" x14ac:dyDescent="0.15">
      <c r="A125" s="655"/>
      <c r="B125" s="655"/>
      <c r="C125" s="655"/>
      <c r="D125" s="59"/>
      <c r="E125" s="60"/>
      <c r="F125" s="667" t="s">
        <v>397</v>
      </c>
      <c r="G125" s="667"/>
      <c r="H125" s="667"/>
      <c r="I125" s="667"/>
      <c r="J125" s="667"/>
      <c r="K125" s="667"/>
      <c r="L125" s="667"/>
      <c r="M125" s="667"/>
      <c r="N125" s="667"/>
      <c r="O125" s="667"/>
      <c r="P125" s="667"/>
      <c r="Q125" s="667"/>
      <c r="R125" s="667"/>
      <c r="S125" s="667"/>
      <c r="T125" s="837"/>
      <c r="U125" s="633"/>
      <c r="V125" s="634"/>
      <c r="W125" s="635"/>
      <c r="X125" s="618"/>
      <c r="Y125" s="615"/>
      <c r="Z125" s="612"/>
    </row>
    <row r="126" spans="1:26" ht="17.100000000000001" customHeight="1" x14ac:dyDescent="0.15">
      <c r="A126" s="655"/>
      <c r="B126" s="655"/>
      <c r="C126" s="655"/>
      <c r="D126" s="59"/>
      <c r="E126" s="667" t="s">
        <v>398</v>
      </c>
      <c r="F126" s="667"/>
      <c r="G126" s="667"/>
      <c r="H126" s="667"/>
      <c r="I126" s="667"/>
      <c r="J126" s="667"/>
      <c r="K126" s="667"/>
      <c r="L126" s="667"/>
      <c r="M126" s="667"/>
      <c r="N126" s="667"/>
      <c r="O126" s="667"/>
      <c r="P126" s="667"/>
      <c r="Q126" s="667"/>
      <c r="R126" s="667"/>
      <c r="S126" s="667"/>
      <c r="T126" s="667"/>
      <c r="U126" s="633"/>
      <c r="V126" s="634"/>
      <c r="W126" s="635"/>
      <c r="X126" s="618"/>
      <c r="Y126" s="615"/>
      <c r="Z126" s="612"/>
    </row>
    <row r="127" spans="1:26" ht="17.100000000000001" customHeight="1" x14ac:dyDescent="0.15">
      <c r="A127" s="655"/>
      <c r="B127" s="655"/>
      <c r="C127" s="655"/>
      <c r="D127" s="59"/>
      <c r="E127" s="4"/>
      <c r="F127" s="4" t="s">
        <v>17</v>
      </c>
      <c r="G127" s="4"/>
      <c r="H127" s="4"/>
      <c r="I127" s="599" t="s">
        <v>399</v>
      </c>
      <c r="J127" s="599"/>
      <c r="K127" s="599"/>
      <c r="L127" s="599"/>
      <c r="M127" s="599"/>
      <c r="N127" s="599"/>
      <c r="O127" s="599"/>
      <c r="P127" s="599"/>
      <c r="Q127" s="599"/>
      <c r="R127" s="599"/>
      <c r="S127" s="599"/>
      <c r="T127" s="600"/>
      <c r="U127" s="633"/>
      <c r="V127" s="634"/>
      <c r="W127" s="635"/>
      <c r="X127" s="618"/>
      <c r="Y127" s="615"/>
      <c r="Z127" s="612"/>
    </row>
    <row r="128" spans="1:26" ht="17.100000000000001" customHeight="1" x14ac:dyDescent="0.15">
      <c r="A128" s="655"/>
      <c r="B128" s="655"/>
      <c r="C128" s="655"/>
      <c r="D128" s="59"/>
      <c r="E128" s="4"/>
      <c r="F128" s="4" t="s">
        <v>400</v>
      </c>
      <c r="G128" s="4"/>
      <c r="H128" s="4"/>
      <c r="I128" s="599" t="s">
        <v>401</v>
      </c>
      <c r="J128" s="599"/>
      <c r="K128" s="599"/>
      <c r="L128" s="599"/>
      <c r="M128" s="599"/>
      <c r="N128" s="599"/>
      <c r="O128" s="599"/>
      <c r="P128" s="599"/>
      <c r="Q128" s="599"/>
      <c r="R128" s="599"/>
      <c r="S128" s="599"/>
      <c r="T128" s="600"/>
      <c r="U128" s="633"/>
      <c r="V128" s="634"/>
      <c r="W128" s="635"/>
      <c r="X128" s="618"/>
      <c r="Y128" s="615"/>
      <c r="Z128" s="612"/>
    </row>
    <row r="129" spans="1:26" ht="17.100000000000001" customHeight="1" x14ac:dyDescent="0.15">
      <c r="A129" s="655"/>
      <c r="B129" s="655"/>
      <c r="C129" s="655"/>
      <c r="D129" s="61"/>
      <c r="E129" s="5"/>
      <c r="F129" s="5" t="s">
        <v>74</v>
      </c>
      <c r="G129" s="5"/>
      <c r="H129" s="5"/>
      <c r="I129" s="861" t="s">
        <v>94</v>
      </c>
      <c r="J129" s="861"/>
      <c r="K129" s="861"/>
      <c r="L129" s="861"/>
      <c r="M129" s="861"/>
      <c r="N129" s="861"/>
      <c r="O129" s="5" t="s">
        <v>402</v>
      </c>
      <c r="P129" s="5"/>
      <c r="Q129" s="5"/>
      <c r="R129" s="5"/>
      <c r="S129" s="5"/>
      <c r="T129" s="6"/>
      <c r="U129" s="636"/>
      <c r="V129" s="637"/>
      <c r="W129" s="638"/>
      <c r="X129" s="619"/>
      <c r="Y129" s="616"/>
      <c r="Z129" s="613"/>
    </row>
    <row r="130" spans="1:26" ht="17.100000000000001" customHeight="1" x14ac:dyDescent="0.15">
      <c r="A130" s="228"/>
      <c r="B130" s="228"/>
      <c r="C130" s="228"/>
      <c r="D130" s="15"/>
      <c r="E130" s="4"/>
      <c r="F130" s="4"/>
      <c r="G130" s="4"/>
      <c r="H130" s="4"/>
      <c r="I130" s="16"/>
      <c r="J130" s="16"/>
      <c r="K130" s="16"/>
      <c r="L130" s="16"/>
      <c r="M130" s="16"/>
      <c r="N130" s="16"/>
      <c r="O130" s="16"/>
      <c r="P130" s="16"/>
      <c r="Q130" s="16"/>
      <c r="R130" s="4"/>
      <c r="S130" s="4"/>
      <c r="T130" s="4"/>
      <c r="U130" s="229"/>
      <c r="V130" s="229"/>
      <c r="W130" s="229"/>
      <c r="X130" s="14"/>
      <c r="Y130" s="14"/>
      <c r="Z130" s="14"/>
    </row>
    <row r="131" spans="1:26" s="219" customFormat="1" ht="17.100000000000001" customHeight="1" x14ac:dyDescent="0.15">
      <c r="A131" s="588" t="s">
        <v>89</v>
      </c>
      <c r="B131" s="589"/>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row>
    <row r="132" spans="1:26" s="219" customFormat="1" ht="17.100000000000001" customHeight="1" x14ac:dyDescent="0.15">
      <c r="A132" s="589"/>
      <c r="B132" s="589"/>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row>
    <row r="133" spans="1:26" s="219" customFormat="1" ht="17.100000000000001" customHeight="1" x14ac:dyDescent="0.15">
      <c r="A133" s="674" t="s">
        <v>18</v>
      </c>
      <c r="B133" s="674"/>
      <c r="C133" s="674"/>
      <c r="D133" s="623" t="s">
        <v>126</v>
      </c>
      <c r="E133" s="623"/>
      <c r="F133" s="623"/>
      <c r="G133" s="623"/>
      <c r="H133" s="623"/>
      <c r="I133" s="623"/>
      <c r="J133" s="623"/>
      <c r="K133" s="623"/>
      <c r="L133" s="623"/>
      <c r="M133" s="623"/>
      <c r="N133" s="623"/>
      <c r="O133" s="623"/>
      <c r="P133" s="623"/>
      <c r="Q133" s="623"/>
      <c r="R133" s="623"/>
      <c r="S133" s="623"/>
      <c r="T133" s="623"/>
      <c r="U133" s="498" t="s">
        <v>19</v>
      </c>
      <c r="V133" s="498"/>
      <c r="W133" s="498"/>
      <c r="X133" s="495"/>
      <c r="Y133" s="495"/>
      <c r="Z133" s="495"/>
    </row>
    <row r="134" spans="1:26" s="219" customFormat="1" ht="17.100000000000001" customHeight="1" x14ac:dyDescent="0.15">
      <c r="A134" s="674"/>
      <c r="B134" s="674"/>
      <c r="C134" s="674"/>
      <c r="D134" s="678"/>
      <c r="E134" s="678"/>
      <c r="F134" s="678"/>
      <c r="G134" s="678"/>
      <c r="H134" s="678"/>
      <c r="I134" s="678"/>
      <c r="J134" s="678"/>
      <c r="K134" s="678"/>
      <c r="L134" s="678"/>
      <c r="M134" s="678"/>
      <c r="N134" s="678"/>
      <c r="O134" s="678"/>
      <c r="P134" s="678"/>
      <c r="Q134" s="678"/>
      <c r="R134" s="678"/>
      <c r="S134" s="678"/>
      <c r="T134" s="678"/>
      <c r="U134" s="498"/>
      <c r="V134" s="498"/>
      <c r="W134" s="498"/>
      <c r="X134" s="496"/>
      <c r="Y134" s="496"/>
      <c r="Z134" s="496"/>
    </row>
    <row r="135" spans="1:26" s="219" customFormat="1" ht="17.100000000000001" customHeight="1" x14ac:dyDescent="0.15">
      <c r="A135" s="674"/>
      <c r="B135" s="674"/>
      <c r="C135" s="674"/>
      <c r="D135" s="506" t="s">
        <v>265</v>
      </c>
      <c r="E135" s="506"/>
      <c r="F135" s="506"/>
      <c r="G135" s="506"/>
      <c r="H135" s="506"/>
      <c r="I135" s="506"/>
      <c r="J135" s="506"/>
      <c r="K135" s="506"/>
      <c r="L135" s="506"/>
      <c r="M135" s="506"/>
      <c r="N135" s="506"/>
      <c r="O135" s="506"/>
      <c r="P135" s="506"/>
      <c r="Q135" s="506"/>
      <c r="R135" s="506"/>
      <c r="S135" s="506"/>
      <c r="T135" s="506"/>
      <c r="U135" s="498"/>
      <c r="V135" s="498"/>
      <c r="W135" s="498"/>
      <c r="X135" s="569"/>
      <c r="Y135" s="569"/>
      <c r="Z135" s="569"/>
    </row>
    <row r="136" spans="1:26" s="219" customFormat="1" ht="17.100000000000001" customHeight="1" x14ac:dyDescent="0.15">
      <c r="A136" s="674"/>
      <c r="B136" s="674"/>
      <c r="C136" s="674"/>
      <c r="D136" s="505"/>
      <c r="E136" s="505"/>
      <c r="F136" s="505"/>
      <c r="G136" s="505"/>
      <c r="H136" s="505"/>
      <c r="I136" s="505"/>
      <c r="J136" s="505"/>
      <c r="K136" s="505"/>
      <c r="L136" s="505"/>
      <c r="M136" s="505"/>
      <c r="N136" s="505"/>
      <c r="O136" s="505"/>
      <c r="P136" s="505"/>
      <c r="Q136" s="505"/>
      <c r="R136" s="505"/>
      <c r="S136" s="505"/>
      <c r="T136" s="505"/>
      <c r="U136" s="498"/>
      <c r="V136" s="498"/>
      <c r="W136" s="498"/>
      <c r="X136" s="496"/>
      <c r="Y136" s="496"/>
      <c r="Z136" s="496"/>
    </row>
    <row r="137" spans="1:26" s="219" customFormat="1" ht="17.100000000000001" customHeight="1" x14ac:dyDescent="0.15">
      <c r="A137" s="674"/>
      <c r="B137" s="674"/>
      <c r="C137" s="674"/>
      <c r="D137" s="506" t="s">
        <v>264</v>
      </c>
      <c r="E137" s="506"/>
      <c r="F137" s="506"/>
      <c r="G137" s="506"/>
      <c r="H137" s="506"/>
      <c r="I137" s="506"/>
      <c r="J137" s="506"/>
      <c r="K137" s="506"/>
      <c r="L137" s="506"/>
      <c r="M137" s="506"/>
      <c r="N137" s="506"/>
      <c r="O137" s="506"/>
      <c r="P137" s="506"/>
      <c r="Q137" s="506"/>
      <c r="R137" s="506"/>
      <c r="S137" s="506"/>
      <c r="T137" s="506"/>
      <c r="U137" s="498"/>
      <c r="V137" s="498"/>
      <c r="W137" s="498"/>
      <c r="X137" s="604"/>
      <c r="Y137" s="604"/>
      <c r="Z137" s="604"/>
    </row>
    <row r="138" spans="1:26" s="219" customFormat="1" ht="17.100000000000001" customHeight="1" x14ac:dyDescent="0.15">
      <c r="A138" s="674"/>
      <c r="B138" s="674"/>
      <c r="C138" s="674"/>
      <c r="D138" s="479"/>
      <c r="E138" s="479"/>
      <c r="F138" s="479"/>
      <c r="G138" s="479"/>
      <c r="H138" s="479"/>
      <c r="I138" s="479"/>
      <c r="J138" s="479"/>
      <c r="K138" s="479"/>
      <c r="L138" s="479"/>
      <c r="M138" s="479"/>
      <c r="N138" s="479"/>
      <c r="O138" s="479"/>
      <c r="P138" s="479"/>
      <c r="Q138" s="479"/>
      <c r="R138" s="479"/>
      <c r="S138" s="479"/>
      <c r="T138" s="479"/>
      <c r="U138" s="498"/>
      <c r="V138" s="498"/>
      <c r="W138" s="498"/>
      <c r="X138" s="605"/>
      <c r="Y138" s="605"/>
      <c r="Z138" s="605"/>
    </row>
    <row r="139" spans="1:26" s="219" customFormat="1" ht="17.100000000000001" customHeight="1" x14ac:dyDescent="0.15">
      <c r="A139" s="674"/>
      <c r="B139" s="674"/>
      <c r="C139" s="674"/>
      <c r="D139" s="479"/>
      <c r="E139" s="479"/>
      <c r="F139" s="479"/>
      <c r="G139" s="479"/>
      <c r="H139" s="479"/>
      <c r="I139" s="479"/>
      <c r="J139" s="479"/>
      <c r="K139" s="479"/>
      <c r="L139" s="479"/>
      <c r="M139" s="479"/>
      <c r="N139" s="479"/>
      <c r="O139" s="479"/>
      <c r="P139" s="479"/>
      <c r="Q139" s="479"/>
      <c r="R139" s="479"/>
      <c r="S139" s="479"/>
      <c r="T139" s="479"/>
      <c r="U139" s="498"/>
      <c r="V139" s="498"/>
      <c r="W139" s="498"/>
      <c r="X139" s="606"/>
      <c r="Y139" s="606"/>
      <c r="Z139" s="606"/>
    </row>
    <row r="140" spans="1:26" s="219" customFormat="1" ht="17.100000000000001" customHeight="1" x14ac:dyDescent="0.15">
      <c r="A140" s="230"/>
      <c r="B140" s="230"/>
      <c r="C140" s="230"/>
      <c r="D140" s="178"/>
      <c r="E140" s="178"/>
      <c r="F140" s="178"/>
      <c r="G140" s="178"/>
      <c r="H140" s="178"/>
      <c r="I140" s="178"/>
      <c r="J140" s="178"/>
      <c r="K140" s="178"/>
      <c r="L140" s="178"/>
      <c r="M140" s="178"/>
      <c r="N140" s="178"/>
      <c r="O140" s="178"/>
      <c r="P140" s="178"/>
      <c r="Q140" s="178"/>
      <c r="R140" s="178"/>
      <c r="S140" s="178"/>
      <c r="T140" s="178"/>
      <c r="U140" s="230"/>
      <c r="V140" s="230"/>
      <c r="W140" s="230"/>
      <c r="X140" s="230"/>
      <c r="Y140" s="230"/>
      <c r="Z140" s="230"/>
    </row>
    <row r="141" spans="1:26" ht="16.5" customHeight="1" x14ac:dyDescent="0.15">
      <c r="A141" s="588" t="s">
        <v>90</v>
      </c>
      <c r="B141" s="588"/>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row>
    <row r="142" spans="1:26" ht="16.5" customHeight="1" x14ac:dyDescent="0.15">
      <c r="A142" s="672"/>
      <c r="B142" s="672"/>
      <c r="C142" s="672"/>
      <c r="D142" s="673"/>
      <c r="E142" s="673"/>
      <c r="F142" s="673"/>
      <c r="G142" s="673"/>
      <c r="H142" s="673"/>
      <c r="I142" s="673"/>
      <c r="J142" s="673"/>
      <c r="K142" s="673"/>
      <c r="L142" s="673"/>
      <c r="M142" s="673"/>
      <c r="N142" s="673"/>
      <c r="O142" s="673"/>
      <c r="P142" s="673"/>
      <c r="Q142" s="673"/>
      <c r="R142" s="673"/>
      <c r="S142" s="673"/>
      <c r="T142" s="673"/>
      <c r="U142" s="673"/>
      <c r="V142" s="673"/>
      <c r="W142" s="673"/>
      <c r="X142" s="672"/>
      <c r="Y142" s="672"/>
      <c r="Z142" s="672"/>
    </row>
    <row r="143" spans="1:26" s="219" customFormat="1" ht="17.100000000000001" customHeight="1" x14ac:dyDescent="0.15">
      <c r="A143" s="449" t="s">
        <v>122</v>
      </c>
      <c r="B143" s="450"/>
      <c r="C143" s="451"/>
      <c r="D143" s="583" t="s">
        <v>116</v>
      </c>
      <c r="E143" s="583"/>
      <c r="F143" s="583"/>
      <c r="G143" s="583"/>
      <c r="H143" s="583"/>
      <c r="I143" s="583"/>
      <c r="J143" s="583"/>
      <c r="K143" s="583"/>
      <c r="L143" s="583"/>
      <c r="M143" s="583"/>
      <c r="N143" s="583"/>
      <c r="O143" s="583"/>
      <c r="P143" s="583"/>
      <c r="Q143" s="583"/>
      <c r="R143" s="583"/>
      <c r="S143" s="583"/>
      <c r="T143" s="676"/>
      <c r="U143" s="464" t="s">
        <v>153</v>
      </c>
      <c r="V143" s="465"/>
      <c r="W143" s="466"/>
      <c r="X143" s="624"/>
      <c r="Y143" s="624"/>
      <c r="Z143" s="624"/>
    </row>
    <row r="144" spans="1:26" s="219" customFormat="1" ht="17.100000000000001" customHeight="1" x14ac:dyDescent="0.15">
      <c r="A144" s="452"/>
      <c r="B144" s="453"/>
      <c r="C144" s="454"/>
      <c r="D144" s="434"/>
      <c r="E144" s="434"/>
      <c r="F144" s="434"/>
      <c r="G144" s="434"/>
      <c r="H144" s="434"/>
      <c r="I144" s="434"/>
      <c r="J144" s="434"/>
      <c r="K144" s="434"/>
      <c r="L144" s="434"/>
      <c r="M144" s="434"/>
      <c r="N144" s="434"/>
      <c r="O144" s="434"/>
      <c r="P144" s="434"/>
      <c r="Q144" s="434"/>
      <c r="R144" s="434"/>
      <c r="S144" s="434"/>
      <c r="T144" s="677"/>
      <c r="U144" s="467"/>
      <c r="V144" s="468"/>
      <c r="W144" s="469"/>
      <c r="X144" s="587"/>
      <c r="Y144" s="587"/>
      <c r="Z144" s="587"/>
    </row>
    <row r="145" spans="1:26" s="219" customFormat="1" ht="17.100000000000001" customHeight="1" x14ac:dyDescent="0.15">
      <c r="A145" s="452"/>
      <c r="B145" s="453"/>
      <c r="C145" s="454"/>
      <c r="D145" s="480" t="s">
        <v>266</v>
      </c>
      <c r="E145" s="481"/>
      <c r="F145" s="481"/>
      <c r="G145" s="481"/>
      <c r="H145" s="481"/>
      <c r="I145" s="481"/>
      <c r="J145" s="481"/>
      <c r="K145" s="481"/>
      <c r="L145" s="481"/>
      <c r="M145" s="481"/>
      <c r="N145" s="481"/>
      <c r="O145" s="481"/>
      <c r="P145" s="481"/>
      <c r="Q145" s="481"/>
      <c r="R145" s="481"/>
      <c r="S145" s="481"/>
      <c r="T145" s="482"/>
      <c r="U145" s="467"/>
      <c r="V145" s="468"/>
      <c r="W145" s="469"/>
      <c r="X145" s="538"/>
      <c r="Y145" s="587"/>
      <c r="Z145" s="587"/>
    </row>
    <row r="146" spans="1:26" s="219" customFormat="1" ht="17.100000000000001" customHeight="1" x14ac:dyDescent="0.15">
      <c r="A146" s="452"/>
      <c r="B146" s="453"/>
      <c r="C146" s="454"/>
      <c r="D146" s="476"/>
      <c r="E146" s="477"/>
      <c r="F146" s="477"/>
      <c r="G146" s="477"/>
      <c r="H146" s="477"/>
      <c r="I146" s="477"/>
      <c r="J146" s="477"/>
      <c r="K146" s="477"/>
      <c r="L146" s="477"/>
      <c r="M146" s="477"/>
      <c r="N146" s="477"/>
      <c r="O146" s="477"/>
      <c r="P146" s="477"/>
      <c r="Q146" s="477"/>
      <c r="R146" s="477"/>
      <c r="S146" s="477"/>
      <c r="T146" s="478"/>
      <c r="U146" s="467"/>
      <c r="V146" s="468"/>
      <c r="W146" s="469"/>
      <c r="X146" s="536"/>
      <c r="Y146" s="587"/>
      <c r="Z146" s="587"/>
    </row>
    <row r="147" spans="1:26" s="219" customFormat="1" ht="17.100000000000001" customHeight="1" x14ac:dyDescent="0.15">
      <c r="A147" s="452"/>
      <c r="B147" s="453"/>
      <c r="C147" s="454"/>
      <c r="D147" s="590" t="s">
        <v>547</v>
      </c>
      <c r="E147" s="591"/>
      <c r="F147" s="591"/>
      <c r="G147" s="591"/>
      <c r="H147" s="591"/>
      <c r="I147" s="591"/>
      <c r="J147" s="591"/>
      <c r="K147" s="591"/>
      <c r="L147" s="591"/>
      <c r="M147" s="591"/>
      <c r="N147" s="591"/>
      <c r="O147" s="591"/>
      <c r="P147" s="591"/>
      <c r="Q147" s="591"/>
      <c r="R147" s="591"/>
      <c r="S147" s="591"/>
      <c r="T147" s="591"/>
      <c r="U147" s="591"/>
      <c r="V147" s="591"/>
      <c r="W147" s="591"/>
      <c r="X147" s="592"/>
      <c r="Y147" s="620" t="s">
        <v>40</v>
      </c>
      <c r="Z147" s="621"/>
    </row>
    <row r="148" spans="1:26" s="219" customFormat="1" ht="17.100000000000001" customHeight="1" x14ac:dyDescent="0.15">
      <c r="A148" s="452"/>
      <c r="B148" s="453"/>
      <c r="C148" s="454"/>
      <c r="D148" s="593"/>
      <c r="E148" s="594"/>
      <c r="F148" s="594"/>
      <c r="G148" s="594"/>
      <c r="H148" s="594"/>
      <c r="I148" s="594"/>
      <c r="J148" s="594"/>
      <c r="K148" s="594"/>
      <c r="L148" s="594"/>
      <c r="M148" s="594"/>
      <c r="N148" s="594"/>
      <c r="O148" s="594"/>
      <c r="P148" s="594"/>
      <c r="Q148" s="594"/>
      <c r="R148" s="594"/>
      <c r="S148" s="594"/>
      <c r="T148" s="594"/>
      <c r="U148" s="594"/>
      <c r="V148" s="594"/>
      <c r="W148" s="594"/>
      <c r="X148" s="595"/>
      <c r="Y148" s="620"/>
      <c r="Z148" s="621"/>
    </row>
    <row r="149" spans="1:26" s="219" customFormat="1" ht="17.100000000000001" customHeight="1" x14ac:dyDescent="0.15">
      <c r="A149" s="452"/>
      <c r="B149" s="453"/>
      <c r="C149" s="454"/>
      <c r="D149" s="194"/>
      <c r="E149" s="195"/>
      <c r="F149" s="4" t="s">
        <v>267</v>
      </c>
      <c r="G149" s="4"/>
      <c r="H149" s="4"/>
      <c r="I149" s="4"/>
      <c r="J149" s="4"/>
      <c r="K149" s="4"/>
      <c r="L149" s="4"/>
      <c r="M149" s="4"/>
      <c r="N149" s="4"/>
      <c r="O149" s="4"/>
      <c r="P149" s="4"/>
      <c r="Q149" s="4"/>
      <c r="R149" s="4"/>
      <c r="S149" s="4"/>
      <c r="T149" s="4"/>
      <c r="U149" s="4"/>
      <c r="V149" s="4"/>
      <c r="W149" s="4"/>
      <c r="X149" s="231"/>
      <c r="Y149" s="620"/>
      <c r="Z149" s="621"/>
    </row>
    <row r="150" spans="1:26" s="219" customFormat="1" ht="17.100000000000001" customHeight="1" x14ac:dyDescent="0.15">
      <c r="A150" s="452"/>
      <c r="B150" s="453"/>
      <c r="C150" s="454"/>
      <c r="D150" s="194"/>
      <c r="E150" s="195"/>
      <c r="F150" s="4" t="s">
        <v>268</v>
      </c>
      <c r="G150" s="4"/>
      <c r="H150" s="4"/>
      <c r="I150" s="4"/>
      <c r="J150" s="4"/>
      <c r="K150" s="4"/>
      <c r="L150" s="4"/>
      <c r="M150" s="4"/>
      <c r="N150" s="4"/>
      <c r="O150" s="4"/>
      <c r="P150" s="4"/>
      <c r="Q150" s="4"/>
      <c r="R150" s="4"/>
      <c r="S150" s="4"/>
      <c r="T150" s="4"/>
      <c r="U150" s="4"/>
      <c r="V150" s="4"/>
      <c r="W150" s="4"/>
      <c r="X150" s="231"/>
      <c r="Y150" s="620"/>
      <c r="Z150" s="621"/>
    </row>
    <row r="151" spans="1:26" s="219" customFormat="1" ht="17.100000000000001" customHeight="1" x14ac:dyDescent="0.15">
      <c r="A151" s="452"/>
      <c r="B151" s="453"/>
      <c r="C151" s="454"/>
      <c r="D151" s="194"/>
      <c r="E151" s="195"/>
      <c r="F151" s="477" t="s">
        <v>269</v>
      </c>
      <c r="G151" s="477"/>
      <c r="H151" s="477"/>
      <c r="I151" s="477"/>
      <c r="J151" s="477"/>
      <c r="K151" s="477"/>
      <c r="L151" s="477"/>
      <c r="M151" s="477"/>
      <c r="N151" s="477"/>
      <c r="O151" s="477"/>
      <c r="P151" s="477"/>
      <c r="Q151" s="477"/>
      <c r="R151" s="477"/>
      <c r="S151" s="477"/>
      <c r="T151" s="477"/>
      <c r="U151" s="477"/>
      <c r="V151" s="477"/>
      <c r="W151" s="477"/>
      <c r="X151" s="478"/>
      <c r="Y151" s="620"/>
      <c r="Z151" s="621"/>
    </row>
    <row r="152" spans="1:26" s="219" customFormat="1" ht="17.100000000000001" customHeight="1" x14ac:dyDescent="0.15">
      <c r="A152" s="452"/>
      <c r="B152" s="453"/>
      <c r="C152" s="454"/>
      <c r="D152" s="194"/>
      <c r="E152" s="195"/>
      <c r="F152" s="477"/>
      <c r="G152" s="477"/>
      <c r="H152" s="477"/>
      <c r="I152" s="477"/>
      <c r="J152" s="477"/>
      <c r="K152" s="477"/>
      <c r="L152" s="477"/>
      <c r="M152" s="477"/>
      <c r="N152" s="477"/>
      <c r="O152" s="477"/>
      <c r="P152" s="477"/>
      <c r="Q152" s="477"/>
      <c r="R152" s="477"/>
      <c r="S152" s="477"/>
      <c r="T152" s="477"/>
      <c r="U152" s="477"/>
      <c r="V152" s="477"/>
      <c r="W152" s="477"/>
      <c r="X152" s="478"/>
      <c r="Y152" s="620"/>
      <c r="Z152" s="621"/>
    </row>
    <row r="153" spans="1:26" s="219" customFormat="1" ht="17.100000000000001" customHeight="1" x14ac:dyDescent="0.15">
      <c r="A153" s="452"/>
      <c r="B153" s="453"/>
      <c r="C153" s="454"/>
      <c r="D153" s="194"/>
      <c r="E153" s="195"/>
      <c r="F153" s="477"/>
      <c r="G153" s="477"/>
      <c r="H153" s="477"/>
      <c r="I153" s="477"/>
      <c r="J153" s="477"/>
      <c r="K153" s="477"/>
      <c r="L153" s="477"/>
      <c r="M153" s="477"/>
      <c r="N153" s="477"/>
      <c r="O153" s="477"/>
      <c r="P153" s="477"/>
      <c r="Q153" s="477"/>
      <c r="R153" s="477"/>
      <c r="S153" s="477"/>
      <c r="T153" s="477"/>
      <c r="U153" s="477"/>
      <c r="V153" s="477"/>
      <c r="W153" s="477"/>
      <c r="X153" s="478"/>
      <c r="Y153" s="620"/>
      <c r="Z153" s="621"/>
    </row>
    <row r="154" spans="1:26" s="219" customFormat="1" ht="17.100000000000001" customHeight="1" x14ac:dyDescent="0.15">
      <c r="A154" s="452"/>
      <c r="B154" s="453"/>
      <c r="C154" s="454"/>
      <c r="D154" s="194"/>
      <c r="E154" s="195"/>
      <c r="F154" s="594" t="s">
        <v>270</v>
      </c>
      <c r="G154" s="594"/>
      <c r="H154" s="594"/>
      <c r="I154" s="594"/>
      <c r="J154" s="594"/>
      <c r="K154" s="594"/>
      <c r="L154" s="594"/>
      <c r="M154" s="594"/>
      <c r="N154" s="594"/>
      <c r="O154" s="594"/>
      <c r="P154" s="594"/>
      <c r="Q154" s="594"/>
      <c r="R154" s="594"/>
      <c r="S154" s="594"/>
      <c r="T154" s="594"/>
      <c r="U154" s="594"/>
      <c r="V154" s="594"/>
      <c r="W154" s="594"/>
      <c r="X154" s="595"/>
      <c r="Y154" s="620"/>
      <c r="Z154" s="621"/>
    </row>
    <row r="155" spans="1:26" s="219" customFormat="1" ht="17.100000000000001" customHeight="1" x14ac:dyDescent="0.15">
      <c r="A155" s="452"/>
      <c r="B155" s="453"/>
      <c r="C155" s="454"/>
      <c r="D155" s="195"/>
      <c r="E155" s="232"/>
      <c r="F155" s="594"/>
      <c r="G155" s="594"/>
      <c r="H155" s="594"/>
      <c r="I155" s="594"/>
      <c r="J155" s="594"/>
      <c r="K155" s="594"/>
      <c r="L155" s="594"/>
      <c r="M155" s="594"/>
      <c r="N155" s="594"/>
      <c r="O155" s="594"/>
      <c r="P155" s="594"/>
      <c r="Q155" s="594"/>
      <c r="R155" s="594"/>
      <c r="S155" s="594"/>
      <c r="T155" s="594"/>
      <c r="U155" s="594"/>
      <c r="V155" s="594"/>
      <c r="W155" s="594"/>
      <c r="X155" s="595"/>
      <c r="Y155" s="620"/>
      <c r="Z155" s="621"/>
    </row>
    <row r="156" spans="1:26" s="219" customFormat="1" ht="17.100000000000001" customHeight="1" x14ac:dyDescent="0.15">
      <c r="A156" s="452"/>
      <c r="B156" s="453"/>
      <c r="C156" s="454"/>
      <c r="D156" s="232"/>
      <c r="E156" s="195"/>
      <c r="F156" s="594" t="s">
        <v>271</v>
      </c>
      <c r="G156" s="594"/>
      <c r="H156" s="594"/>
      <c r="I156" s="594"/>
      <c r="J156" s="594"/>
      <c r="K156" s="594"/>
      <c r="L156" s="594"/>
      <c r="M156" s="594"/>
      <c r="N156" s="594"/>
      <c r="O156" s="594"/>
      <c r="P156" s="594"/>
      <c r="Q156" s="594"/>
      <c r="R156" s="594"/>
      <c r="S156" s="594"/>
      <c r="T156" s="594"/>
      <c r="U156" s="594"/>
      <c r="V156" s="594"/>
      <c r="W156" s="594"/>
      <c r="X156" s="595"/>
      <c r="Y156" s="620"/>
      <c r="Z156" s="621"/>
    </row>
    <row r="157" spans="1:26" s="219" customFormat="1" ht="17.100000000000001" customHeight="1" x14ac:dyDescent="0.15">
      <c r="A157" s="452"/>
      <c r="B157" s="453"/>
      <c r="C157" s="454"/>
      <c r="D157" s="194"/>
      <c r="E157" s="195"/>
      <c r="F157" s="594"/>
      <c r="G157" s="594"/>
      <c r="H157" s="594"/>
      <c r="I157" s="594"/>
      <c r="J157" s="594"/>
      <c r="K157" s="594"/>
      <c r="L157" s="594"/>
      <c r="M157" s="594"/>
      <c r="N157" s="594"/>
      <c r="O157" s="594"/>
      <c r="P157" s="594"/>
      <c r="Q157" s="594"/>
      <c r="R157" s="594"/>
      <c r="S157" s="594"/>
      <c r="T157" s="594"/>
      <c r="U157" s="594"/>
      <c r="V157" s="594"/>
      <c r="W157" s="594"/>
      <c r="X157" s="595"/>
      <c r="Y157" s="620"/>
      <c r="Z157" s="621"/>
    </row>
    <row r="158" spans="1:26" s="219" customFormat="1" ht="17.100000000000001" customHeight="1" x14ac:dyDescent="0.15">
      <c r="A158" s="452"/>
      <c r="B158" s="453"/>
      <c r="C158" s="454"/>
      <c r="D158" s="194"/>
      <c r="E158" s="195"/>
      <c r="F158" s="4" t="s">
        <v>272</v>
      </c>
      <c r="G158" s="195"/>
      <c r="H158" s="195"/>
      <c r="I158" s="195"/>
      <c r="J158" s="195"/>
      <c r="K158" s="195"/>
      <c r="L158" s="195"/>
      <c r="M158" s="195"/>
      <c r="N158" s="195"/>
      <c r="O158" s="195"/>
      <c r="P158" s="195"/>
      <c r="Q158" s="195"/>
      <c r="R158" s="195"/>
      <c r="S158" s="195"/>
      <c r="T158" s="195"/>
      <c r="U158" s="195"/>
      <c r="V158" s="195"/>
      <c r="W158" s="195"/>
      <c r="X158" s="196"/>
      <c r="Y158" s="620"/>
      <c r="Z158" s="621"/>
    </row>
    <row r="159" spans="1:26" s="219" customFormat="1" ht="17.100000000000001" customHeight="1" x14ac:dyDescent="0.15">
      <c r="A159" s="452"/>
      <c r="B159" s="453"/>
      <c r="C159" s="454"/>
      <c r="D159" s="194"/>
      <c r="E159" s="195"/>
      <c r="F159" s="4" t="s">
        <v>273</v>
      </c>
      <c r="G159" s="4"/>
      <c r="H159" s="4"/>
      <c r="I159" s="4"/>
      <c r="J159" s="4"/>
      <c r="K159" s="4"/>
      <c r="L159" s="4"/>
      <c r="M159" s="4"/>
      <c r="N159" s="4"/>
      <c r="O159" s="4"/>
      <c r="P159" s="4"/>
      <c r="Q159" s="4"/>
      <c r="R159" s="4"/>
      <c r="S159" s="4"/>
      <c r="T159" s="4"/>
      <c r="U159" s="4"/>
      <c r="V159" s="4"/>
      <c r="W159" s="4"/>
      <c r="X159" s="231"/>
      <c r="Y159" s="620"/>
      <c r="Z159" s="621"/>
    </row>
    <row r="160" spans="1:26" s="219" customFormat="1" ht="17.100000000000001" customHeight="1" x14ac:dyDescent="0.15">
      <c r="A160" s="452"/>
      <c r="B160" s="453"/>
      <c r="C160" s="454"/>
      <c r="D160" s="194"/>
      <c r="E160" s="195"/>
      <c r="F160" s="4" t="s">
        <v>274</v>
      </c>
      <c r="G160" s="232"/>
      <c r="H160" s="232"/>
      <c r="I160" s="232"/>
      <c r="J160" s="232"/>
      <c r="K160" s="232"/>
      <c r="L160" s="232"/>
      <c r="M160" s="232"/>
      <c r="N160" s="232"/>
      <c r="O160" s="232"/>
      <c r="P160" s="232"/>
      <c r="Q160" s="232"/>
      <c r="R160" s="232"/>
      <c r="S160" s="232"/>
      <c r="T160" s="232"/>
      <c r="U160" s="232"/>
      <c r="V160" s="232"/>
      <c r="W160" s="232"/>
      <c r="X160" s="232"/>
      <c r="Y160" s="620"/>
      <c r="Z160" s="621"/>
    </row>
    <row r="161" spans="1:26" s="219" customFormat="1" ht="17.100000000000001" customHeight="1" x14ac:dyDescent="0.15">
      <c r="A161" s="452"/>
      <c r="B161" s="453"/>
      <c r="C161" s="454"/>
      <c r="D161" s="194"/>
      <c r="E161" s="195"/>
      <c r="F161" s="4" t="s">
        <v>275</v>
      </c>
      <c r="G161" s="232"/>
      <c r="H161" s="232"/>
      <c r="I161" s="232"/>
      <c r="J161" s="232"/>
      <c r="K161" s="232"/>
      <c r="L161" s="232"/>
      <c r="M161" s="232"/>
      <c r="N161" s="232"/>
      <c r="O161" s="232"/>
      <c r="P161" s="232"/>
      <c r="Q161" s="232"/>
      <c r="R161" s="232"/>
      <c r="S161" s="232"/>
      <c r="T161" s="232"/>
      <c r="U161" s="232"/>
      <c r="V161" s="232"/>
      <c r="W161" s="232"/>
      <c r="X161" s="232"/>
      <c r="Y161" s="620"/>
      <c r="Z161" s="621"/>
    </row>
    <row r="162" spans="1:26" s="219" customFormat="1" ht="17.100000000000001" customHeight="1" x14ac:dyDescent="0.15">
      <c r="A162" s="449" t="s">
        <v>123</v>
      </c>
      <c r="B162" s="450"/>
      <c r="C162" s="451"/>
      <c r="D162" s="233" t="s">
        <v>548</v>
      </c>
      <c r="E162" s="234"/>
      <c r="F162" s="234"/>
      <c r="G162" s="234"/>
      <c r="H162" s="234"/>
      <c r="I162" s="234"/>
      <c r="J162" s="234"/>
      <c r="K162" s="234"/>
      <c r="L162" s="234"/>
      <c r="M162" s="234"/>
      <c r="N162" s="234"/>
      <c r="O162" s="234"/>
      <c r="P162" s="234"/>
      <c r="Q162" s="234"/>
      <c r="R162" s="234"/>
      <c r="S162" s="234"/>
      <c r="T162" s="234"/>
      <c r="U162" s="234"/>
      <c r="V162" s="234"/>
      <c r="W162" s="234"/>
      <c r="X162" s="235"/>
      <c r="Y162" s="464" t="s">
        <v>154</v>
      </c>
      <c r="Z162" s="466"/>
    </row>
    <row r="163" spans="1:26" s="219" customFormat="1" ht="17.100000000000001" customHeight="1" x14ac:dyDescent="0.15">
      <c r="A163" s="452"/>
      <c r="B163" s="453"/>
      <c r="C163" s="454"/>
      <c r="D163" s="181" t="s">
        <v>105</v>
      </c>
      <c r="E163" s="232"/>
      <c r="F163" s="181"/>
      <c r="G163" s="181"/>
      <c r="H163" s="181"/>
      <c r="I163" s="181"/>
      <c r="J163" s="181"/>
      <c r="K163" s="181"/>
      <c r="L163" s="181"/>
      <c r="M163" s="181"/>
      <c r="N163" s="181"/>
      <c r="O163" s="181"/>
      <c r="P163" s="181"/>
      <c r="Q163" s="181"/>
      <c r="R163" s="181"/>
      <c r="S163" s="181"/>
      <c r="T163" s="181"/>
      <c r="U163" s="181"/>
      <c r="V163" s="181"/>
      <c r="W163" s="181"/>
      <c r="X163" s="182"/>
      <c r="Y163" s="467"/>
      <c r="Z163" s="469"/>
    </row>
    <row r="164" spans="1:26" s="219" customFormat="1" ht="17.100000000000001" customHeight="1" x14ac:dyDescent="0.15">
      <c r="A164" s="452"/>
      <c r="B164" s="453"/>
      <c r="C164" s="454"/>
      <c r="D164" s="167"/>
      <c r="E164" s="49"/>
      <c r="F164" s="49" t="s">
        <v>77</v>
      </c>
      <c r="G164" s="7"/>
      <c r="H164" s="7"/>
      <c r="I164" s="7"/>
      <c r="J164" s="49"/>
      <c r="K164" s="49" t="s">
        <v>106</v>
      </c>
      <c r="L164" s="7"/>
      <c r="M164" s="7"/>
      <c r="N164" s="49"/>
      <c r="O164" s="232"/>
      <c r="P164" s="232"/>
      <c r="Q164" s="168"/>
      <c r="R164" s="168"/>
      <c r="S164" s="168"/>
      <c r="T164" s="168"/>
      <c r="U164" s="168"/>
      <c r="V164" s="168"/>
      <c r="W164" s="168"/>
      <c r="X164" s="21"/>
      <c r="Y164" s="467"/>
      <c r="Z164" s="469"/>
    </row>
    <row r="165" spans="1:26" s="219" customFormat="1" ht="17.100000000000001" customHeight="1" x14ac:dyDescent="0.15">
      <c r="A165" s="452"/>
      <c r="B165" s="453"/>
      <c r="C165" s="454"/>
      <c r="D165" s="167"/>
      <c r="E165" s="49"/>
      <c r="F165" s="49" t="s">
        <v>107</v>
      </c>
      <c r="G165" s="7"/>
      <c r="H165" s="7"/>
      <c r="I165" s="7"/>
      <c r="J165" s="49"/>
      <c r="K165" s="49"/>
      <c r="L165" s="7"/>
      <c r="M165" s="7"/>
      <c r="N165" s="49"/>
      <c r="O165" s="49"/>
      <c r="P165" s="49"/>
      <c r="Q165" s="168"/>
      <c r="R165" s="168"/>
      <c r="S165" s="168"/>
      <c r="T165" s="168"/>
      <c r="U165" s="168"/>
      <c r="V165" s="168"/>
      <c r="W165" s="168"/>
      <c r="X165" s="21"/>
      <c r="Y165" s="467"/>
      <c r="Z165" s="469"/>
    </row>
    <row r="166" spans="1:26" s="219" customFormat="1" ht="17.100000000000001" customHeight="1" x14ac:dyDescent="0.15">
      <c r="A166" s="452"/>
      <c r="B166" s="453"/>
      <c r="C166" s="454"/>
      <c r="D166" s="167"/>
      <c r="E166" s="49"/>
      <c r="F166" s="639" t="s">
        <v>276</v>
      </c>
      <c r="G166" s="639"/>
      <c r="H166" s="639"/>
      <c r="I166" s="639"/>
      <c r="J166" s="639"/>
      <c r="K166" s="639"/>
      <c r="L166" s="639"/>
      <c r="M166" s="639"/>
      <c r="N166" s="639"/>
      <c r="O166" s="639"/>
      <c r="P166" s="639"/>
      <c r="Q166" s="639"/>
      <c r="R166" s="639"/>
      <c r="S166" s="639"/>
      <c r="T166" s="639"/>
      <c r="U166" s="639"/>
      <c r="V166" s="639"/>
      <c r="W166" s="639"/>
      <c r="X166" s="640"/>
      <c r="Y166" s="467"/>
      <c r="Z166" s="469"/>
    </row>
    <row r="167" spans="1:26" s="219" customFormat="1" ht="17.100000000000001" customHeight="1" x14ac:dyDescent="0.15">
      <c r="A167" s="452"/>
      <c r="B167" s="453"/>
      <c r="C167" s="454"/>
      <c r="D167" s="167"/>
      <c r="E167" s="49"/>
      <c r="F167" s="639"/>
      <c r="G167" s="639"/>
      <c r="H167" s="639"/>
      <c r="I167" s="639"/>
      <c r="J167" s="639"/>
      <c r="K167" s="639"/>
      <c r="L167" s="639"/>
      <c r="M167" s="639"/>
      <c r="N167" s="639"/>
      <c r="O167" s="639"/>
      <c r="P167" s="639"/>
      <c r="Q167" s="639"/>
      <c r="R167" s="639"/>
      <c r="S167" s="639"/>
      <c r="T167" s="639"/>
      <c r="U167" s="639"/>
      <c r="V167" s="639"/>
      <c r="W167" s="639"/>
      <c r="X167" s="640"/>
      <c r="Y167" s="467"/>
      <c r="Z167" s="469"/>
    </row>
    <row r="168" spans="1:26" s="219" customFormat="1" ht="17.100000000000001" customHeight="1" x14ac:dyDescent="0.15">
      <c r="A168" s="452"/>
      <c r="B168" s="453"/>
      <c r="C168" s="454"/>
      <c r="D168" s="167"/>
      <c r="E168" s="49"/>
      <c r="F168" s="236" t="s">
        <v>108</v>
      </c>
      <c r="G168" s="168"/>
      <c r="H168" s="168"/>
      <c r="I168" s="168"/>
      <c r="J168" s="168"/>
      <c r="K168" s="168"/>
      <c r="L168" s="168"/>
      <c r="M168" s="168"/>
      <c r="N168" s="168"/>
      <c r="O168" s="168"/>
      <c r="P168" s="168"/>
      <c r="Q168" s="168"/>
      <c r="R168" s="168"/>
      <c r="S168" s="168"/>
      <c r="T168" s="168"/>
      <c r="U168" s="168"/>
      <c r="V168" s="168"/>
      <c r="W168" s="168"/>
      <c r="X168" s="21"/>
      <c r="Y168" s="467"/>
      <c r="Z168" s="469"/>
    </row>
    <row r="169" spans="1:26" s="219" customFormat="1" ht="17.100000000000001" customHeight="1" x14ac:dyDescent="0.15">
      <c r="A169" s="452"/>
      <c r="B169" s="453"/>
      <c r="C169" s="454"/>
      <c r="D169" s="167"/>
      <c r="E169" s="49"/>
      <c r="F169" s="225" t="s">
        <v>109</v>
      </c>
      <c r="G169" s="168"/>
      <c r="H169" s="168"/>
      <c r="I169" s="168"/>
      <c r="J169" s="168"/>
      <c r="K169" s="168"/>
      <c r="L169" s="168"/>
      <c r="M169" s="168"/>
      <c r="N169" s="168"/>
      <c r="O169" s="168"/>
      <c r="P169" s="168"/>
      <c r="Q169" s="168"/>
      <c r="R169" s="168"/>
      <c r="S169" s="168"/>
      <c r="T169" s="168"/>
      <c r="U169" s="168"/>
      <c r="V169" s="168"/>
      <c r="W169" s="168"/>
      <c r="X169" s="169"/>
      <c r="Y169" s="467"/>
      <c r="Z169" s="469"/>
    </row>
    <row r="170" spans="1:26" s="219" customFormat="1" ht="17.100000000000001" customHeight="1" x14ac:dyDescent="0.15">
      <c r="A170" s="452"/>
      <c r="B170" s="453"/>
      <c r="C170" s="454"/>
      <c r="D170" s="167"/>
      <c r="E170" s="49"/>
      <c r="F170" s="18" t="s">
        <v>110</v>
      </c>
      <c r="G170" s="168"/>
      <c r="H170" s="168"/>
      <c r="I170" s="168"/>
      <c r="J170" s="168"/>
      <c r="K170" s="168"/>
      <c r="L170" s="168"/>
      <c r="M170" s="168"/>
      <c r="N170" s="168"/>
      <c r="O170" s="168"/>
      <c r="P170" s="168"/>
      <c r="Q170" s="168"/>
      <c r="R170" s="168"/>
      <c r="S170" s="168"/>
      <c r="T170" s="168"/>
      <c r="U170" s="168"/>
      <c r="V170" s="168"/>
      <c r="W170" s="168"/>
      <c r="X170" s="182"/>
      <c r="Y170" s="467"/>
      <c r="Z170" s="469"/>
    </row>
    <row r="171" spans="1:26" s="219" customFormat="1" ht="17.100000000000001" customHeight="1" x14ac:dyDescent="0.15">
      <c r="A171" s="452"/>
      <c r="B171" s="453"/>
      <c r="C171" s="454"/>
      <c r="D171" s="19"/>
      <c r="E171" s="49"/>
      <c r="F171" s="181" t="s">
        <v>111</v>
      </c>
      <c r="G171" s="20"/>
      <c r="H171" s="20"/>
      <c r="I171" s="20"/>
      <c r="J171" s="20"/>
      <c r="K171" s="20"/>
      <c r="L171" s="20"/>
      <c r="M171" s="20"/>
      <c r="N171" s="20"/>
      <c r="O171" s="20"/>
      <c r="P171" s="20"/>
      <c r="Q171" s="20"/>
      <c r="R171" s="20"/>
      <c r="S171" s="20"/>
      <c r="T171" s="20"/>
      <c r="U171" s="20"/>
      <c r="V171" s="20"/>
      <c r="W171" s="20"/>
      <c r="X171" s="182"/>
      <c r="Y171" s="467"/>
      <c r="Z171" s="469"/>
    </row>
    <row r="172" spans="1:26" s="219" customFormat="1" ht="17.100000000000001" customHeight="1" x14ac:dyDescent="0.15">
      <c r="A172" s="452"/>
      <c r="B172" s="453"/>
      <c r="C172" s="454"/>
      <c r="D172" s="19"/>
      <c r="E172" s="20"/>
      <c r="F172" s="681" t="s">
        <v>277</v>
      </c>
      <c r="G172" s="681"/>
      <c r="H172" s="681"/>
      <c r="I172" s="681"/>
      <c r="J172" s="681"/>
      <c r="K172" s="681"/>
      <c r="L172" s="681"/>
      <c r="M172" s="681"/>
      <c r="N172" s="681"/>
      <c r="O172" s="681"/>
      <c r="P172" s="681"/>
      <c r="Q172" s="681"/>
      <c r="R172" s="681"/>
      <c r="S172" s="681"/>
      <c r="T172" s="681"/>
      <c r="U172" s="681"/>
      <c r="V172" s="681"/>
      <c r="W172" s="681"/>
      <c r="X172" s="682"/>
      <c r="Y172" s="467"/>
      <c r="Z172" s="469"/>
    </row>
    <row r="173" spans="1:26" s="219" customFormat="1" ht="17.100000000000001" customHeight="1" x14ac:dyDescent="0.15">
      <c r="A173" s="452"/>
      <c r="B173" s="453"/>
      <c r="C173" s="454"/>
      <c r="D173" s="19"/>
      <c r="E173" s="20"/>
      <c r="F173" s="681"/>
      <c r="G173" s="681"/>
      <c r="H173" s="681"/>
      <c r="I173" s="681"/>
      <c r="J173" s="681"/>
      <c r="K173" s="681"/>
      <c r="L173" s="681"/>
      <c r="M173" s="681"/>
      <c r="N173" s="681"/>
      <c r="O173" s="681"/>
      <c r="P173" s="681"/>
      <c r="Q173" s="681"/>
      <c r="R173" s="681"/>
      <c r="S173" s="681"/>
      <c r="T173" s="681"/>
      <c r="U173" s="681"/>
      <c r="V173" s="681"/>
      <c r="W173" s="681"/>
      <c r="X173" s="682"/>
      <c r="Y173" s="467"/>
      <c r="Z173" s="469"/>
    </row>
    <row r="174" spans="1:26" s="219" customFormat="1" ht="17.100000000000001" customHeight="1" x14ac:dyDescent="0.15">
      <c r="A174" s="452"/>
      <c r="B174" s="453"/>
      <c r="C174" s="454"/>
      <c r="D174" s="19"/>
      <c r="E174" s="23"/>
      <c r="F174" s="236" t="s">
        <v>112</v>
      </c>
      <c r="G174" s="186"/>
      <c r="H174" s="186"/>
      <c r="I174" s="186"/>
      <c r="J174" s="186"/>
      <c r="K174" s="186"/>
      <c r="L174" s="186"/>
      <c r="M174" s="186"/>
      <c r="N174" s="186"/>
      <c r="O174" s="186"/>
      <c r="P174" s="186"/>
      <c r="Q174" s="186"/>
      <c r="R174" s="186"/>
      <c r="S174" s="186"/>
      <c r="T174" s="186"/>
      <c r="U174" s="186"/>
      <c r="V174" s="186"/>
      <c r="W174" s="186"/>
      <c r="X174" s="187"/>
      <c r="Y174" s="467"/>
      <c r="Z174" s="469"/>
    </row>
    <row r="175" spans="1:26" s="219" customFormat="1" ht="17.100000000000001" customHeight="1" x14ac:dyDescent="0.15">
      <c r="A175" s="452"/>
      <c r="B175" s="453"/>
      <c r="C175" s="454"/>
      <c r="D175" s="19"/>
      <c r="E175" s="23"/>
      <c r="F175" s="237" t="s">
        <v>278</v>
      </c>
      <c r="G175" s="186"/>
      <c r="H175" s="186"/>
      <c r="I175" s="186"/>
      <c r="J175" s="186"/>
      <c r="K175" s="186"/>
      <c r="L175" s="186"/>
      <c r="M175" s="186"/>
      <c r="N175" s="186"/>
      <c r="O175" s="186"/>
      <c r="P175" s="186"/>
      <c r="Q175" s="186"/>
      <c r="R175" s="186"/>
      <c r="S175" s="186"/>
      <c r="T175" s="186"/>
      <c r="U175" s="186"/>
      <c r="V175" s="186"/>
      <c r="W175" s="186"/>
      <c r="X175" s="187"/>
      <c r="Y175" s="467"/>
      <c r="Z175" s="469"/>
    </row>
    <row r="176" spans="1:26" s="219" customFormat="1" ht="17.100000000000001" customHeight="1" x14ac:dyDescent="0.15">
      <c r="A176" s="452"/>
      <c r="B176" s="453"/>
      <c r="C176" s="454"/>
      <c r="D176" s="19"/>
      <c r="E176" s="23"/>
      <c r="F176" s="225" t="s">
        <v>41</v>
      </c>
      <c r="G176" s="186"/>
      <c r="H176" s="186"/>
      <c r="I176" s="186"/>
      <c r="J176" s="186"/>
      <c r="K176" s="186"/>
      <c r="L176" s="186"/>
      <c r="M176" s="186"/>
      <c r="N176" s="186"/>
      <c r="O176" s="186"/>
      <c r="P176" s="186"/>
      <c r="Q176" s="186"/>
      <c r="R176" s="186"/>
      <c r="S176" s="186"/>
      <c r="T176" s="186"/>
      <c r="U176" s="186"/>
      <c r="V176" s="186"/>
      <c r="W176" s="186"/>
      <c r="X176" s="187"/>
      <c r="Y176" s="467"/>
      <c r="Z176" s="469"/>
    </row>
    <row r="177" spans="1:26" s="219" customFormat="1" ht="17.100000000000001" customHeight="1" x14ac:dyDescent="0.15">
      <c r="A177" s="452"/>
      <c r="B177" s="453"/>
      <c r="C177" s="454"/>
      <c r="D177" s="19"/>
      <c r="E177" s="23"/>
      <c r="F177" s="238" t="s">
        <v>113</v>
      </c>
      <c r="G177" s="186"/>
      <c r="H177" s="186"/>
      <c r="I177" s="186"/>
      <c r="J177" s="186"/>
      <c r="K177" s="186"/>
      <c r="L177" s="186"/>
      <c r="M177" s="186"/>
      <c r="N177" s="186"/>
      <c r="O177" s="186"/>
      <c r="P177" s="186"/>
      <c r="Q177" s="186"/>
      <c r="R177" s="186"/>
      <c r="S177" s="186"/>
      <c r="T177" s="186"/>
      <c r="U177" s="186"/>
      <c r="V177" s="186"/>
      <c r="W177" s="186"/>
      <c r="X177" s="187"/>
      <c r="Y177" s="467"/>
      <c r="Z177" s="469"/>
    </row>
    <row r="178" spans="1:26" s="219" customFormat="1" ht="17.100000000000001" customHeight="1" x14ac:dyDescent="0.15">
      <c r="A178" s="452"/>
      <c r="B178" s="453"/>
      <c r="C178" s="454"/>
      <c r="D178" s="19"/>
      <c r="E178" s="23"/>
      <c r="F178" s="225" t="s">
        <v>533</v>
      </c>
      <c r="G178" s="186"/>
      <c r="H178" s="186"/>
      <c r="I178" s="186"/>
      <c r="J178" s="186"/>
      <c r="K178" s="186"/>
      <c r="L178" s="186"/>
      <c r="M178" s="186"/>
      <c r="N178" s="186"/>
      <c r="O178" s="186"/>
      <c r="P178" s="186"/>
      <c r="Q178" s="186"/>
      <c r="R178" s="186"/>
      <c r="S178" s="186"/>
      <c r="T178" s="186"/>
      <c r="U178" s="186"/>
      <c r="V178" s="186"/>
      <c r="W178" s="186"/>
      <c r="X178" s="187"/>
      <c r="Y178" s="467"/>
      <c r="Z178" s="469"/>
    </row>
    <row r="179" spans="1:26" s="219" customFormat="1" ht="17.100000000000001" customHeight="1" x14ac:dyDescent="0.15">
      <c r="A179" s="452"/>
      <c r="B179" s="453"/>
      <c r="C179" s="454"/>
      <c r="D179" s="19"/>
      <c r="E179" s="23"/>
      <c r="F179" s="609" t="s">
        <v>360</v>
      </c>
      <c r="G179" s="609"/>
      <c r="H179" s="609"/>
      <c r="I179" s="609"/>
      <c r="J179" s="609"/>
      <c r="K179" s="609"/>
      <c r="L179" s="609"/>
      <c r="M179" s="609"/>
      <c r="N179" s="609"/>
      <c r="O179" s="609"/>
      <c r="P179" s="609"/>
      <c r="Q179" s="609"/>
      <c r="R179" s="609"/>
      <c r="S179" s="609"/>
      <c r="T179" s="609"/>
      <c r="U179" s="609"/>
      <c r="V179" s="609"/>
      <c r="W179" s="609"/>
      <c r="X179" s="610"/>
      <c r="Y179" s="467"/>
      <c r="Z179" s="469"/>
    </row>
    <row r="180" spans="1:26" s="219" customFormat="1" ht="17.100000000000001" customHeight="1" x14ac:dyDescent="0.15">
      <c r="A180" s="452"/>
      <c r="B180" s="453"/>
      <c r="C180" s="454"/>
      <c r="D180" s="19"/>
      <c r="E180" s="23"/>
      <c r="F180" s="609"/>
      <c r="G180" s="609"/>
      <c r="H180" s="609"/>
      <c r="I180" s="609"/>
      <c r="J180" s="609"/>
      <c r="K180" s="609"/>
      <c r="L180" s="609"/>
      <c r="M180" s="609"/>
      <c r="N180" s="609"/>
      <c r="O180" s="609"/>
      <c r="P180" s="609"/>
      <c r="Q180" s="609"/>
      <c r="R180" s="609"/>
      <c r="S180" s="609"/>
      <c r="T180" s="609"/>
      <c r="U180" s="609"/>
      <c r="V180" s="609"/>
      <c r="W180" s="609"/>
      <c r="X180" s="610"/>
      <c r="Y180" s="467"/>
      <c r="Z180" s="469"/>
    </row>
    <row r="181" spans="1:26" s="219" customFormat="1" ht="17.100000000000001" customHeight="1" x14ac:dyDescent="0.15">
      <c r="A181" s="455"/>
      <c r="B181" s="456"/>
      <c r="C181" s="457"/>
      <c r="D181" s="19"/>
      <c r="E181" s="23"/>
      <c r="F181" s="225" t="s">
        <v>114</v>
      </c>
      <c r="G181" s="20"/>
      <c r="H181" s="20"/>
      <c r="I181" s="20"/>
      <c r="J181" s="20"/>
      <c r="K181" s="20"/>
      <c r="L181" s="20"/>
      <c r="M181" s="20"/>
      <c r="N181" s="20"/>
      <c r="O181" s="20"/>
      <c r="P181" s="20"/>
      <c r="Q181" s="20"/>
      <c r="R181" s="20"/>
      <c r="S181" s="20"/>
      <c r="T181" s="20"/>
      <c r="U181" s="20"/>
      <c r="V181" s="20"/>
      <c r="W181" s="20"/>
      <c r="X181" s="21"/>
      <c r="Y181" s="467"/>
      <c r="Z181" s="472"/>
    </row>
    <row r="182" spans="1:26" s="219" customFormat="1" ht="17.100000000000001" customHeight="1" x14ac:dyDescent="0.15">
      <c r="A182" s="449" t="s">
        <v>124</v>
      </c>
      <c r="B182" s="450"/>
      <c r="C182" s="451"/>
      <c r="D182" s="583" t="s">
        <v>485</v>
      </c>
      <c r="E182" s="583"/>
      <c r="F182" s="583"/>
      <c r="G182" s="583"/>
      <c r="H182" s="583"/>
      <c r="I182" s="583"/>
      <c r="J182" s="583"/>
      <c r="K182" s="583"/>
      <c r="L182" s="583"/>
      <c r="M182" s="583"/>
      <c r="N182" s="583"/>
      <c r="O182" s="583"/>
      <c r="P182" s="583"/>
      <c r="Q182" s="583"/>
      <c r="R182" s="583"/>
      <c r="S182" s="583"/>
      <c r="T182" s="583"/>
      <c r="U182" s="464" t="s">
        <v>42</v>
      </c>
      <c r="V182" s="465"/>
      <c r="W182" s="466"/>
      <c r="X182" s="596"/>
      <c r="Y182" s="596"/>
      <c r="Z182" s="596"/>
    </row>
    <row r="183" spans="1:26" s="219" customFormat="1" ht="17.100000000000001" customHeight="1" x14ac:dyDescent="0.15">
      <c r="A183" s="452"/>
      <c r="B183" s="453"/>
      <c r="C183" s="454"/>
      <c r="D183" s="679"/>
      <c r="E183" s="679"/>
      <c r="F183" s="679"/>
      <c r="G183" s="679"/>
      <c r="H183" s="679"/>
      <c r="I183" s="679"/>
      <c r="J183" s="679"/>
      <c r="K183" s="679"/>
      <c r="L183" s="679"/>
      <c r="M183" s="679"/>
      <c r="N183" s="679"/>
      <c r="O183" s="679"/>
      <c r="P183" s="679"/>
      <c r="Q183" s="679"/>
      <c r="R183" s="679"/>
      <c r="S183" s="679"/>
      <c r="T183" s="679"/>
      <c r="U183" s="467"/>
      <c r="V183" s="468"/>
      <c r="W183" s="469"/>
      <c r="X183" s="597"/>
      <c r="Y183" s="597"/>
      <c r="Z183" s="597"/>
    </row>
    <row r="184" spans="1:26" s="219" customFormat="1" ht="17.100000000000001" customHeight="1" x14ac:dyDescent="0.15">
      <c r="A184" s="452"/>
      <c r="B184" s="453"/>
      <c r="C184" s="454"/>
      <c r="D184" s="434"/>
      <c r="E184" s="434"/>
      <c r="F184" s="434"/>
      <c r="G184" s="434"/>
      <c r="H184" s="434"/>
      <c r="I184" s="434"/>
      <c r="J184" s="434"/>
      <c r="K184" s="434"/>
      <c r="L184" s="434"/>
      <c r="M184" s="434"/>
      <c r="N184" s="434"/>
      <c r="O184" s="434"/>
      <c r="P184" s="434"/>
      <c r="Q184" s="434"/>
      <c r="R184" s="434"/>
      <c r="S184" s="434"/>
      <c r="T184" s="434"/>
      <c r="U184" s="467"/>
      <c r="V184" s="468"/>
      <c r="W184" s="469"/>
      <c r="X184" s="597"/>
      <c r="Y184" s="597"/>
      <c r="Z184" s="597"/>
    </row>
    <row r="185" spans="1:26" s="219" customFormat="1" ht="17.100000000000001" customHeight="1" x14ac:dyDescent="0.15">
      <c r="A185" s="452"/>
      <c r="B185" s="453"/>
      <c r="C185" s="454"/>
      <c r="D185" s="680"/>
      <c r="E185" s="680"/>
      <c r="F185" s="680"/>
      <c r="G185" s="680"/>
      <c r="H185" s="680"/>
      <c r="I185" s="680"/>
      <c r="J185" s="680"/>
      <c r="K185" s="680"/>
      <c r="L185" s="680"/>
      <c r="M185" s="680"/>
      <c r="N185" s="680"/>
      <c r="O185" s="680"/>
      <c r="P185" s="680"/>
      <c r="Q185" s="680"/>
      <c r="R185" s="680"/>
      <c r="S185" s="680"/>
      <c r="T185" s="680"/>
      <c r="U185" s="467"/>
      <c r="V185" s="468"/>
      <c r="W185" s="469"/>
      <c r="X185" s="598"/>
      <c r="Y185" s="598"/>
      <c r="Z185" s="598"/>
    </row>
    <row r="186" spans="1:26" s="219" customFormat="1" ht="17.100000000000001" customHeight="1" x14ac:dyDescent="0.15">
      <c r="A186" s="452"/>
      <c r="B186" s="453"/>
      <c r="C186" s="454"/>
      <c r="D186" s="480" t="s">
        <v>534</v>
      </c>
      <c r="E186" s="481"/>
      <c r="F186" s="481"/>
      <c r="G186" s="481"/>
      <c r="H186" s="481"/>
      <c r="I186" s="481"/>
      <c r="J186" s="481"/>
      <c r="K186" s="481"/>
      <c r="L186" s="481"/>
      <c r="M186" s="481"/>
      <c r="N186" s="481"/>
      <c r="O186" s="481"/>
      <c r="P186" s="481"/>
      <c r="Q186" s="481"/>
      <c r="R186" s="481"/>
      <c r="S186" s="481"/>
      <c r="T186" s="482"/>
      <c r="U186" s="467"/>
      <c r="V186" s="468"/>
      <c r="W186" s="469"/>
      <c r="X186" s="538"/>
      <c r="Y186" s="538"/>
      <c r="Z186" s="538"/>
    </row>
    <row r="187" spans="1:26" s="219" customFormat="1" ht="17.100000000000001" customHeight="1" x14ac:dyDescent="0.15">
      <c r="A187" s="452"/>
      <c r="B187" s="453"/>
      <c r="C187" s="454"/>
      <c r="D187" s="476"/>
      <c r="E187" s="477"/>
      <c r="F187" s="477"/>
      <c r="G187" s="477"/>
      <c r="H187" s="477"/>
      <c r="I187" s="477"/>
      <c r="J187" s="477"/>
      <c r="K187" s="477"/>
      <c r="L187" s="477"/>
      <c r="M187" s="477"/>
      <c r="N187" s="477"/>
      <c r="O187" s="477"/>
      <c r="P187" s="477"/>
      <c r="Q187" s="477"/>
      <c r="R187" s="477"/>
      <c r="S187" s="477"/>
      <c r="T187" s="478"/>
      <c r="U187" s="467"/>
      <c r="V187" s="468"/>
      <c r="W187" s="469"/>
      <c r="X187" s="538"/>
      <c r="Y187" s="538"/>
      <c r="Z187" s="538"/>
    </row>
    <row r="188" spans="1:26" s="219" customFormat="1" ht="17.100000000000001" customHeight="1" x14ac:dyDescent="0.15">
      <c r="A188" s="452"/>
      <c r="B188" s="453"/>
      <c r="C188" s="454"/>
      <c r="D188" s="476"/>
      <c r="E188" s="477"/>
      <c r="F188" s="477"/>
      <c r="G188" s="477"/>
      <c r="H188" s="477"/>
      <c r="I188" s="477"/>
      <c r="J188" s="477"/>
      <c r="K188" s="477"/>
      <c r="L188" s="477"/>
      <c r="M188" s="477"/>
      <c r="N188" s="477"/>
      <c r="O188" s="477"/>
      <c r="P188" s="477"/>
      <c r="Q188" s="477"/>
      <c r="R188" s="477"/>
      <c r="S188" s="477"/>
      <c r="T188" s="478"/>
      <c r="U188" s="467"/>
      <c r="V188" s="468"/>
      <c r="W188" s="469"/>
      <c r="X188" s="587"/>
      <c r="Y188" s="538"/>
      <c r="Z188" s="538"/>
    </row>
    <row r="189" spans="1:26" s="219" customFormat="1" ht="17.100000000000001" customHeight="1" x14ac:dyDescent="0.15">
      <c r="A189" s="455"/>
      <c r="B189" s="456"/>
      <c r="C189" s="457"/>
      <c r="D189" s="483"/>
      <c r="E189" s="484"/>
      <c r="F189" s="484"/>
      <c r="G189" s="484"/>
      <c r="H189" s="484"/>
      <c r="I189" s="484"/>
      <c r="J189" s="484"/>
      <c r="K189" s="484"/>
      <c r="L189" s="484"/>
      <c r="M189" s="484"/>
      <c r="N189" s="484"/>
      <c r="O189" s="484"/>
      <c r="P189" s="484"/>
      <c r="Q189" s="484"/>
      <c r="R189" s="484"/>
      <c r="S189" s="484"/>
      <c r="T189" s="485"/>
      <c r="U189" s="470"/>
      <c r="V189" s="471"/>
      <c r="W189" s="472"/>
      <c r="X189" s="651"/>
      <c r="Y189" s="651"/>
      <c r="Z189" s="651"/>
    </row>
    <row r="190" spans="1:26" s="219" customFormat="1" ht="17.100000000000001" customHeight="1" x14ac:dyDescent="0.15">
      <c r="A190" s="449" t="s">
        <v>125</v>
      </c>
      <c r="B190" s="450"/>
      <c r="C190" s="451"/>
      <c r="D190" s="473" t="s">
        <v>486</v>
      </c>
      <c r="E190" s="474"/>
      <c r="F190" s="474"/>
      <c r="G190" s="474"/>
      <c r="H190" s="474"/>
      <c r="I190" s="474"/>
      <c r="J190" s="474"/>
      <c r="K190" s="474"/>
      <c r="L190" s="474"/>
      <c r="M190" s="474"/>
      <c r="N190" s="474"/>
      <c r="O190" s="474"/>
      <c r="P190" s="474"/>
      <c r="Q190" s="474"/>
      <c r="R190" s="474"/>
      <c r="S190" s="474"/>
      <c r="T190" s="475"/>
      <c r="U190" s="641" t="s">
        <v>43</v>
      </c>
      <c r="V190" s="642"/>
      <c r="W190" s="643"/>
      <c r="X190" s="495"/>
      <c r="Y190" s="495"/>
      <c r="Z190" s="495"/>
    </row>
    <row r="191" spans="1:26" s="219" customFormat="1" ht="17.100000000000001" customHeight="1" x14ac:dyDescent="0.15">
      <c r="A191" s="452"/>
      <c r="B191" s="453"/>
      <c r="C191" s="454"/>
      <c r="D191" s="499"/>
      <c r="E191" s="500"/>
      <c r="F191" s="500"/>
      <c r="G191" s="500"/>
      <c r="H191" s="500"/>
      <c r="I191" s="500"/>
      <c r="J191" s="500"/>
      <c r="K191" s="500"/>
      <c r="L191" s="500"/>
      <c r="M191" s="500"/>
      <c r="N191" s="500"/>
      <c r="O191" s="500"/>
      <c r="P191" s="500"/>
      <c r="Q191" s="500"/>
      <c r="R191" s="500"/>
      <c r="S191" s="500"/>
      <c r="T191" s="501"/>
      <c r="U191" s="644"/>
      <c r="V191" s="645"/>
      <c r="W191" s="646"/>
      <c r="X191" s="496"/>
      <c r="Y191" s="496"/>
      <c r="Z191" s="496"/>
    </row>
    <row r="192" spans="1:26" s="219" customFormat="1" ht="17.100000000000001" customHeight="1" x14ac:dyDescent="0.15">
      <c r="A192" s="452"/>
      <c r="B192" s="453"/>
      <c r="C192" s="454"/>
      <c r="D192" s="480" t="s">
        <v>119</v>
      </c>
      <c r="E192" s="481"/>
      <c r="F192" s="481"/>
      <c r="G192" s="481"/>
      <c r="H192" s="481"/>
      <c r="I192" s="481"/>
      <c r="J192" s="481"/>
      <c r="K192" s="481"/>
      <c r="L192" s="481"/>
      <c r="M192" s="481"/>
      <c r="N192" s="481"/>
      <c r="O192" s="481"/>
      <c r="P192" s="481"/>
      <c r="Q192" s="481"/>
      <c r="R192" s="481"/>
      <c r="S192" s="481"/>
      <c r="T192" s="482"/>
      <c r="U192" s="644"/>
      <c r="V192" s="645"/>
      <c r="W192" s="646"/>
      <c r="X192" s="538"/>
      <c r="Y192" s="538"/>
      <c r="Z192" s="538"/>
    </row>
    <row r="193" spans="1:26" s="219" customFormat="1" ht="17.100000000000001" customHeight="1" x14ac:dyDescent="0.15">
      <c r="A193" s="452"/>
      <c r="B193" s="453"/>
      <c r="C193" s="454"/>
      <c r="D193" s="476"/>
      <c r="E193" s="477"/>
      <c r="F193" s="477"/>
      <c r="G193" s="477"/>
      <c r="H193" s="477"/>
      <c r="I193" s="477"/>
      <c r="J193" s="477"/>
      <c r="K193" s="477"/>
      <c r="L193" s="477"/>
      <c r="M193" s="477"/>
      <c r="N193" s="477"/>
      <c r="O193" s="477"/>
      <c r="P193" s="477"/>
      <c r="Q193" s="477"/>
      <c r="R193" s="477"/>
      <c r="S193" s="477"/>
      <c r="T193" s="478"/>
      <c r="U193" s="644"/>
      <c r="V193" s="645"/>
      <c r="W193" s="646"/>
      <c r="X193" s="587"/>
      <c r="Y193" s="538"/>
      <c r="Z193" s="538"/>
    </row>
    <row r="194" spans="1:26" s="219" customFormat="1" ht="17.100000000000001" customHeight="1" x14ac:dyDescent="0.15">
      <c r="A194" s="452"/>
      <c r="B194" s="453"/>
      <c r="C194" s="454"/>
      <c r="D194" s="476"/>
      <c r="E194" s="477"/>
      <c r="F194" s="477"/>
      <c r="G194" s="477"/>
      <c r="H194" s="477"/>
      <c r="I194" s="477"/>
      <c r="J194" s="477"/>
      <c r="K194" s="477"/>
      <c r="L194" s="477"/>
      <c r="M194" s="477"/>
      <c r="N194" s="477"/>
      <c r="O194" s="477"/>
      <c r="P194" s="477"/>
      <c r="Q194" s="477"/>
      <c r="R194" s="477"/>
      <c r="S194" s="477"/>
      <c r="T194" s="478"/>
      <c r="U194" s="644"/>
      <c r="V194" s="645"/>
      <c r="W194" s="646"/>
      <c r="X194" s="536"/>
      <c r="Y194" s="536"/>
      <c r="Z194" s="536"/>
    </row>
    <row r="195" spans="1:26" s="219" customFormat="1" ht="17.100000000000001" customHeight="1" x14ac:dyDescent="0.15">
      <c r="A195" s="452"/>
      <c r="B195" s="453"/>
      <c r="C195" s="454"/>
      <c r="D195" s="434" t="s">
        <v>121</v>
      </c>
      <c r="E195" s="434"/>
      <c r="F195" s="434"/>
      <c r="G195" s="434"/>
      <c r="H195" s="434"/>
      <c r="I195" s="434"/>
      <c r="J195" s="434"/>
      <c r="K195" s="434"/>
      <c r="L195" s="434"/>
      <c r="M195" s="434"/>
      <c r="N195" s="434"/>
      <c r="O195" s="434"/>
      <c r="P195" s="434"/>
      <c r="Q195" s="434"/>
      <c r="R195" s="434"/>
      <c r="S195" s="434"/>
      <c r="T195" s="434"/>
      <c r="U195" s="644"/>
      <c r="V195" s="645"/>
      <c r="W195" s="646"/>
      <c r="X195" s="675"/>
      <c r="Y195" s="675"/>
      <c r="Z195" s="675"/>
    </row>
    <row r="196" spans="1:26" s="219" customFormat="1" ht="17.100000000000001" customHeight="1" x14ac:dyDescent="0.15">
      <c r="A196" s="452"/>
      <c r="B196" s="453"/>
      <c r="C196" s="454"/>
      <c r="D196" s="434"/>
      <c r="E196" s="434"/>
      <c r="F196" s="434"/>
      <c r="G196" s="434"/>
      <c r="H196" s="434"/>
      <c r="I196" s="434"/>
      <c r="J196" s="434"/>
      <c r="K196" s="434"/>
      <c r="L196" s="434"/>
      <c r="M196" s="434"/>
      <c r="N196" s="434"/>
      <c r="O196" s="434"/>
      <c r="P196" s="434"/>
      <c r="Q196" s="434"/>
      <c r="R196" s="434"/>
      <c r="S196" s="434"/>
      <c r="T196" s="434"/>
      <c r="U196" s="644"/>
      <c r="V196" s="645"/>
      <c r="W196" s="646"/>
      <c r="X196" s="675"/>
      <c r="Y196" s="675"/>
      <c r="Z196" s="675"/>
    </row>
    <row r="197" spans="1:26" s="219" customFormat="1" ht="17.100000000000001" customHeight="1" x14ac:dyDescent="0.15">
      <c r="A197" s="452"/>
      <c r="B197" s="453"/>
      <c r="C197" s="454"/>
      <c r="D197" s="435" t="s">
        <v>487</v>
      </c>
      <c r="E197" s="436"/>
      <c r="F197" s="436"/>
      <c r="G197" s="436"/>
      <c r="H197" s="436"/>
      <c r="I197" s="436"/>
      <c r="J197" s="436"/>
      <c r="K197" s="436"/>
      <c r="L197" s="436"/>
      <c r="M197" s="436"/>
      <c r="N197" s="436"/>
      <c r="O197" s="436"/>
      <c r="P197" s="436"/>
      <c r="Q197" s="436"/>
      <c r="R197" s="436"/>
      <c r="S197" s="436"/>
      <c r="T197" s="437"/>
      <c r="U197" s="644"/>
      <c r="V197" s="645"/>
      <c r="W197" s="646"/>
      <c r="X197" s="568"/>
      <c r="Y197" s="568"/>
      <c r="Z197" s="568"/>
    </row>
    <row r="198" spans="1:26" s="219" customFormat="1" ht="17.100000000000001" customHeight="1" x14ac:dyDescent="0.15">
      <c r="A198" s="452"/>
      <c r="B198" s="453"/>
      <c r="C198" s="454"/>
      <c r="D198" s="461"/>
      <c r="E198" s="462"/>
      <c r="F198" s="462"/>
      <c r="G198" s="462"/>
      <c r="H198" s="462"/>
      <c r="I198" s="462"/>
      <c r="J198" s="462"/>
      <c r="K198" s="462"/>
      <c r="L198" s="462"/>
      <c r="M198" s="462"/>
      <c r="N198" s="462"/>
      <c r="O198" s="462"/>
      <c r="P198" s="462"/>
      <c r="Q198" s="462"/>
      <c r="R198" s="462"/>
      <c r="S198" s="462"/>
      <c r="T198" s="463"/>
      <c r="U198" s="644"/>
      <c r="V198" s="645"/>
      <c r="W198" s="646"/>
      <c r="X198" s="496"/>
      <c r="Y198" s="496"/>
      <c r="Z198" s="496"/>
    </row>
    <row r="199" spans="1:26" s="219" customFormat="1" ht="17.100000000000001" customHeight="1" x14ac:dyDescent="0.15">
      <c r="A199" s="452"/>
      <c r="B199" s="453"/>
      <c r="C199" s="454"/>
      <c r="D199" s="480" t="s">
        <v>489</v>
      </c>
      <c r="E199" s="481"/>
      <c r="F199" s="481"/>
      <c r="G199" s="481"/>
      <c r="H199" s="481"/>
      <c r="I199" s="481"/>
      <c r="J199" s="481"/>
      <c r="K199" s="481"/>
      <c r="L199" s="481"/>
      <c r="M199" s="481"/>
      <c r="N199" s="481"/>
      <c r="O199" s="481"/>
      <c r="P199" s="481"/>
      <c r="Q199" s="481"/>
      <c r="R199" s="481"/>
      <c r="S199" s="481"/>
      <c r="T199" s="482"/>
      <c r="U199" s="644"/>
      <c r="V199" s="645"/>
      <c r="W199" s="646"/>
      <c r="X199" s="650"/>
      <c r="Y199" s="650"/>
      <c r="Z199" s="650"/>
    </row>
    <row r="200" spans="1:26" s="219" customFormat="1" ht="17.100000000000001" customHeight="1" x14ac:dyDescent="0.15">
      <c r="A200" s="452"/>
      <c r="B200" s="453"/>
      <c r="C200" s="454"/>
      <c r="D200" s="476"/>
      <c r="E200" s="477"/>
      <c r="F200" s="477"/>
      <c r="G200" s="477"/>
      <c r="H200" s="477"/>
      <c r="I200" s="477"/>
      <c r="J200" s="477"/>
      <c r="K200" s="477"/>
      <c r="L200" s="477"/>
      <c r="M200" s="477"/>
      <c r="N200" s="477"/>
      <c r="O200" s="477"/>
      <c r="P200" s="477"/>
      <c r="Q200" s="477"/>
      <c r="R200" s="477"/>
      <c r="S200" s="477"/>
      <c r="T200" s="478"/>
      <c r="U200" s="644"/>
      <c r="V200" s="645"/>
      <c r="W200" s="646"/>
      <c r="X200" s="497"/>
      <c r="Y200" s="497"/>
      <c r="Z200" s="497"/>
    </row>
    <row r="201" spans="1:26" s="219" customFormat="1" ht="17.100000000000001" customHeight="1" x14ac:dyDescent="0.15">
      <c r="A201" s="452"/>
      <c r="B201" s="453"/>
      <c r="C201" s="454"/>
      <c r="D201" s="476"/>
      <c r="E201" s="477"/>
      <c r="F201" s="477"/>
      <c r="G201" s="477"/>
      <c r="H201" s="477"/>
      <c r="I201" s="477"/>
      <c r="J201" s="477"/>
      <c r="K201" s="477"/>
      <c r="L201" s="477"/>
      <c r="M201" s="477"/>
      <c r="N201" s="477"/>
      <c r="O201" s="477"/>
      <c r="P201" s="477"/>
      <c r="Q201" s="477"/>
      <c r="R201" s="477"/>
      <c r="S201" s="477"/>
      <c r="T201" s="478"/>
      <c r="U201" s="644"/>
      <c r="V201" s="645"/>
      <c r="W201" s="646"/>
      <c r="X201" s="497"/>
      <c r="Y201" s="497"/>
      <c r="Z201" s="497"/>
    </row>
    <row r="202" spans="1:26" s="219" customFormat="1" ht="17.100000000000001" customHeight="1" x14ac:dyDescent="0.15">
      <c r="A202" s="452"/>
      <c r="B202" s="453"/>
      <c r="C202" s="454"/>
      <c r="D202" s="80" t="s">
        <v>70</v>
      </c>
      <c r="E202" s="453" t="s">
        <v>488</v>
      </c>
      <c r="F202" s="453"/>
      <c r="G202" s="453"/>
      <c r="H202" s="453"/>
      <c r="I202" s="453"/>
      <c r="J202" s="453"/>
      <c r="K202" s="453"/>
      <c r="L202" s="453"/>
      <c r="M202" s="453"/>
      <c r="N202" s="453"/>
      <c r="O202" s="453"/>
      <c r="P202" s="453"/>
      <c r="Q202" s="453"/>
      <c r="R202" s="453"/>
      <c r="S202" s="453"/>
      <c r="T202" s="454"/>
      <c r="U202" s="644"/>
      <c r="V202" s="645"/>
      <c r="W202" s="646"/>
      <c r="X202" s="497"/>
      <c r="Y202" s="497"/>
      <c r="Z202" s="497"/>
    </row>
    <row r="203" spans="1:26" s="219" customFormat="1" ht="17.100000000000001" customHeight="1" x14ac:dyDescent="0.15">
      <c r="A203" s="452"/>
      <c r="B203" s="453"/>
      <c r="C203" s="454"/>
      <c r="D203" s="167"/>
      <c r="E203" s="453"/>
      <c r="F203" s="453"/>
      <c r="G203" s="453"/>
      <c r="H203" s="453"/>
      <c r="I203" s="453"/>
      <c r="J203" s="453"/>
      <c r="K203" s="453"/>
      <c r="L203" s="453"/>
      <c r="M203" s="453"/>
      <c r="N203" s="453"/>
      <c r="O203" s="453"/>
      <c r="P203" s="453"/>
      <c r="Q203" s="453"/>
      <c r="R203" s="453"/>
      <c r="S203" s="453"/>
      <c r="T203" s="454"/>
      <c r="U203" s="644"/>
      <c r="V203" s="645"/>
      <c r="W203" s="646"/>
      <c r="X203" s="497"/>
      <c r="Y203" s="497"/>
      <c r="Z203" s="497"/>
    </row>
    <row r="204" spans="1:26" s="219" customFormat="1" ht="17.100000000000001" customHeight="1" x14ac:dyDescent="0.15">
      <c r="A204" s="452"/>
      <c r="B204" s="453"/>
      <c r="C204" s="454"/>
      <c r="D204" s="167"/>
      <c r="E204" s="453"/>
      <c r="F204" s="453"/>
      <c r="G204" s="453"/>
      <c r="H204" s="453"/>
      <c r="I204" s="453"/>
      <c r="J204" s="453"/>
      <c r="K204" s="453"/>
      <c r="L204" s="453"/>
      <c r="M204" s="453"/>
      <c r="N204" s="453"/>
      <c r="O204" s="453"/>
      <c r="P204" s="453"/>
      <c r="Q204" s="453"/>
      <c r="R204" s="453"/>
      <c r="S204" s="453"/>
      <c r="T204" s="454"/>
      <c r="U204" s="644"/>
      <c r="V204" s="645"/>
      <c r="W204" s="646"/>
      <c r="X204" s="497"/>
      <c r="Y204" s="497"/>
      <c r="Z204" s="497"/>
    </row>
    <row r="205" spans="1:26" s="219" customFormat="1" ht="17.100000000000001" customHeight="1" x14ac:dyDescent="0.15">
      <c r="A205" s="452"/>
      <c r="B205" s="453"/>
      <c r="C205" s="454"/>
      <c r="D205" s="167"/>
      <c r="E205" s="453"/>
      <c r="F205" s="453"/>
      <c r="G205" s="453"/>
      <c r="H205" s="453"/>
      <c r="I205" s="453"/>
      <c r="J205" s="453"/>
      <c r="K205" s="453"/>
      <c r="L205" s="453"/>
      <c r="M205" s="453"/>
      <c r="N205" s="453"/>
      <c r="O205" s="453"/>
      <c r="P205" s="453"/>
      <c r="Q205" s="453"/>
      <c r="R205" s="453"/>
      <c r="S205" s="453"/>
      <c r="T205" s="454"/>
      <c r="U205" s="644"/>
      <c r="V205" s="645"/>
      <c r="W205" s="646"/>
      <c r="X205" s="497"/>
      <c r="Y205" s="497"/>
      <c r="Z205" s="497"/>
    </row>
    <row r="206" spans="1:26" s="219" customFormat="1" ht="17.100000000000001" customHeight="1" x14ac:dyDescent="0.15">
      <c r="A206" s="452"/>
      <c r="B206" s="453"/>
      <c r="C206" s="454"/>
      <c r="D206" s="167"/>
      <c r="E206" s="453"/>
      <c r="F206" s="453"/>
      <c r="G206" s="453"/>
      <c r="H206" s="453"/>
      <c r="I206" s="453"/>
      <c r="J206" s="453"/>
      <c r="K206" s="453"/>
      <c r="L206" s="453"/>
      <c r="M206" s="453"/>
      <c r="N206" s="453"/>
      <c r="O206" s="453"/>
      <c r="P206" s="453"/>
      <c r="Q206" s="453"/>
      <c r="R206" s="453"/>
      <c r="S206" s="453"/>
      <c r="T206" s="454"/>
      <c r="U206" s="644"/>
      <c r="V206" s="645"/>
      <c r="W206" s="646"/>
      <c r="X206" s="497"/>
      <c r="Y206" s="497"/>
      <c r="Z206" s="497"/>
    </row>
    <row r="207" spans="1:26" s="219" customFormat="1" ht="17.100000000000001" customHeight="1" x14ac:dyDescent="0.15">
      <c r="A207" s="452"/>
      <c r="B207" s="453"/>
      <c r="C207" s="454"/>
      <c r="D207" s="167"/>
      <c r="E207" s="453"/>
      <c r="F207" s="453"/>
      <c r="G207" s="453"/>
      <c r="H207" s="453"/>
      <c r="I207" s="453"/>
      <c r="J207" s="453"/>
      <c r="K207" s="453"/>
      <c r="L207" s="453"/>
      <c r="M207" s="453"/>
      <c r="N207" s="453"/>
      <c r="O207" s="453"/>
      <c r="P207" s="453"/>
      <c r="Q207" s="453"/>
      <c r="R207" s="453"/>
      <c r="S207" s="453"/>
      <c r="T207" s="454"/>
      <c r="U207" s="644"/>
      <c r="V207" s="645"/>
      <c r="W207" s="646"/>
      <c r="X207" s="497"/>
      <c r="Y207" s="497"/>
      <c r="Z207" s="497"/>
    </row>
    <row r="208" spans="1:26" s="219" customFormat="1" ht="17.100000000000001" customHeight="1" x14ac:dyDescent="0.15">
      <c r="A208" s="452"/>
      <c r="B208" s="453"/>
      <c r="C208" s="454"/>
      <c r="D208" s="167"/>
      <c r="E208" s="453"/>
      <c r="F208" s="453"/>
      <c r="G208" s="453"/>
      <c r="H208" s="453"/>
      <c r="I208" s="453"/>
      <c r="J208" s="453"/>
      <c r="K208" s="453"/>
      <c r="L208" s="453"/>
      <c r="M208" s="453"/>
      <c r="N208" s="453"/>
      <c r="O208" s="453"/>
      <c r="P208" s="453"/>
      <c r="Q208" s="453"/>
      <c r="R208" s="453"/>
      <c r="S208" s="453"/>
      <c r="T208" s="454"/>
      <c r="U208" s="644"/>
      <c r="V208" s="645"/>
      <c r="W208" s="646"/>
      <c r="X208" s="497"/>
      <c r="Y208" s="497"/>
      <c r="Z208" s="497"/>
    </row>
    <row r="209" spans="1:26" s="219" customFormat="1" ht="17.100000000000001" customHeight="1" x14ac:dyDescent="0.15">
      <c r="A209" s="452"/>
      <c r="B209" s="453"/>
      <c r="C209" s="454"/>
      <c r="D209" s="167"/>
      <c r="E209" s="453"/>
      <c r="F209" s="453"/>
      <c r="G209" s="453"/>
      <c r="H209" s="453"/>
      <c r="I209" s="453"/>
      <c r="J209" s="453"/>
      <c r="K209" s="453"/>
      <c r="L209" s="453"/>
      <c r="M209" s="453"/>
      <c r="N209" s="453"/>
      <c r="O209" s="453"/>
      <c r="P209" s="453"/>
      <c r="Q209" s="453"/>
      <c r="R209" s="453"/>
      <c r="S209" s="453"/>
      <c r="T209" s="454"/>
      <c r="U209" s="644"/>
      <c r="V209" s="645"/>
      <c r="W209" s="646"/>
      <c r="X209" s="497"/>
      <c r="Y209" s="497"/>
      <c r="Z209" s="497"/>
    </row>
    <row r="210" spans="1:26" s="219" customFormat="1" ht="17.100000000000001" customHeight="1" x14ac:dyDescent="0.15">
      <c r="A210" s="452"/>
      <c r="B210" s="453"/>
      <c r="C210" s="454"/>
      <c r="D210" s="167"/>
      <c r="E210" s="453"/>
      <c r="F210" s="453"/>
      <c r="G210" s="453"/>
      <c r="H210" s="453"/>
      <c r="I210" s="453"/>
      <c r="J210" s="453"/>
      <c r="K210" s="453"/>
      <c r="L210" s="453"/>
      <c r="M210" s="453"/>
      <c r="N210" s="453"/>
      <c r="O210" s="453"/>
      <c r="P210" s="453"/>
      <c r="Q210" s="453"/>
      <c r="R210" s="453"/>
      <c r="S210" s="453"/>
      <c r="T210" s="454"/>
      <c r="U210" s="644"/>
      <c r="V210" s="645"/>
      <c r="W210" s="646"/>
      <c r="X210" s="497"/>
      <c r="Y210" s="497"/>
      <c r="Z210" s="497"/>
    </row>
    <row r="211" spans="1:26" s="219" customFormat="1" ht="17.100000000000001" customHeight="1" x14ac:dyDescent="0.15">
      <c r="A211" s="455"/>
      <c r="B211" s="456"/>
      <c r="C211" s="457"/>
      <c r="D211" s="189"/>
      <c r="E211" s="456"/>
      <c r="F211" s="456"/>
      <c r="G211" s="456"/>
      <c r="H211" s="456"/>
      <c r="I211" s="456"/>
      <c r="J211" s="456"/>
      <c r="K211" s="456"/>
      <c r="L211" s="456"/>
      <c r="M211" s="456"/>
      <c r="N211" s="456"/>
      <c r="O211" s="456"/>
      <c r="P211" s="456"/>
      <c r="Q211" s="456"/>
      <c r="R211" s="456"/>
      <c r="S211" s="456"/>
      <c r="T211" s="457"/>
      <c r="U211" s="647"/>
      <c r="V211" s="648"/>
      <c r="W211" s="649"/>
      <c r="X211" s="497"/>
      <c r="Y211" s="497"/>
      <c r="Z211" s="497"/>
    </row>
    <row r="212" spans="1:26" s="219" customFormat="1" ht="17.100000000000001" customHeight="1" x14ac:dyDescent="0.15">
      <c r="A212" s="449" t="s">
        <v>490</v>
      </c>
      <c r="B212" s="450"/>
      <c r="C212" s="451"/>
      <c r="D212" s="473" t="s">
        <v>491</v>
      </c>
      <c r="E212" s="474"/>
      <c r="F212" s="474"/>
      <c r="G212" s="474"/>
      <c r="H212" s="474"/>
      <c r="I212" s="474"/>
      <c r="J212" s="474"/>
      <c r="K212" s="474"/>
      <c r="L212" s="474"/>
      <c r="M212" s="474"/>
      <c r="N212" s="474"/>
      <c r="O212" s="474"/>
      <c r="P212" s="474"/>
      <c r="Q212" s="474"/>
      <c r="R212" s="474"/>
      <c r="S212" s="474"/>
      <c r="T212" s="475"/>
      <c r="U212" s="464" t="s">
        <v>279</v>
      </c>
      <c r="V212" s="465"/>
      <c r="W212" s="466"/>
      <c r="X212" s="532"/>
      <c r="Y212" s="573"/>
      <c r="Z212" s="532"/>
    </row>
    <row r="213" spans="1:26" s="219" customFormat="1" ht="17.100000000000001" customHeight="1" x14ac:dyDescent="0.15">
      <c r="A213" s="452"/>
      <c r="B213" s="453"/>
      <c r="C213" s="454"/>
      <c r="D213" s="476"/>
      <c r="E213" s="477"/>
      <c r="F213" s="477"/>
      <c r="G213" s="477"/>
      <c r="H213" s="477"/>
      <c r="I213" s="477"/>
      <c r="J213" s="477"/>
      <c r="K213" s="477"/>
      <c r="L213" s="477"/>
      <c r="M213" s="477"/>
      <c r="N213" s="477"/>
      <c r="O213" s="477"/>
      <c r="P213" s="477"/>
      <c r="Q213" s="477"/>
      <c r="R213" s="477"/>
      <c r="S213" s="477"/>
      <c r="T213" s="478"/>
      <c r="U213" s="467"/>
      <c r="V213" s="468"/>
      <c r="W213" s="469"/>
      <c r="X213" s="532"/>
      <c r="Y213" s="573"/>
      <c r="Z213" s="532"/>
    </row>
    <row r="214" spans="1:26" s="219" customFormat="1" ht="17.100000000000001" customHeight="1" x14ac:dyDescent="0.15">
      <c r="A214" s="452"/>
      <c r="B214" s="453"/>
      <c r="C214" s="454"/>
      <c r="D214" s="476"/>
      <c r="E214" s="477"/>
      <c r="F214" s="477"/>
      <c r="G214" s="477"/>
      <c r="H214" s="477"/>
      <c r="I214" s="477"/>
      <c r="J214" s="477"/>
      <c r="K214" s="477"/>
      <c r="L214" s="477"/>
      <c r="M214" s="477"/>
      <c r="N214" s="477"/>
      <c r="O214" s="477"/>
      <c r="P214" s="477"/>
      <c r="Q214" s="477"/>
      <c r="R214" s="477"/>
      <c r="S214" s="477"/>
      <c r="T214" s="478"/>
      <c r="U214" s="467"/>
      <c r="V214" s="468"/>
      <c r="W214" s="469"/>
      <c r="X214" s="532"/>
      <c r="Y214" s="573"/>
      <c r="Z214" s="532"/>
    </row>
    <row r="215" spans="1:26" s="219" customFormat="1" ht="17.100000000000001" customHeight="1" x14ac:dyDescent="0.15">
      <c r="A215" s="452"/>
      <c r="B215" s="453"/>
      <c r="C215" s="454"/>
      <c r="D215" s="476"/>
      <c r="E215" s="477"/>
      <c r="F215" s="477"/>
      <c r="G215" s="477"/>
      <c r="H215" s="477"/>
      <c r="I215" s="477"/>
      <c r="J215" s="477"/>
      <c r="K215" s="477"/>
      <c r="L215" s="477"/>
      <c r="M215" s="477"/>
      <c r="N215" s="477"/>
      <c r="O215" s="477"/>
      <c r="P215" s="477"/>
      <c r="Q215" s="477"/>
      <c r="R215" s="477"/>
      <c r="S215" s="477"/>
      <c r="T215" s="478"/>
      <c r="U215" s="467"/>
      <c r="V215" s="468"/>
      <c r="W215" s="469"/>
      <c r="X215" s="533"/>
      <c r="Y215" s="574"/>
      <c r="Z215" s="533"/>
    </row>
    <row r="216" spans="1:26" s="219" customFormat="1" ht="17.100000000000001" customHeight="1" x14ac:dyDescent="0.15">
      <c r="A216" s="452"/>
      <c r="B216" s="453"/>
      <c r="C216" s="454"/>
      <c r="D216" s="480" t="s">
        <v>492</v>
      </c>
      <c r="E216" s="481"/>
      <c r="F216" s="481"/>
      <c r="G216" s="481"/>
      <c r="H216" s="481"/>
      <c r="I216" s="481"/>
      <c r="J216" s="481"/>
      <c r="K216" s="481"/>
      <c r="L216" s="481"/>
      <c r="M216" s="481"/>
      <c r="N216" s="481"/>
      <c r="O216" s="481"/>
      <c r="P216" s="481"/>
      <c r="Q216" s="481"/>
      <c r="R216" s="481"/>
      <c r="S216" s="481"/>
      <c r="T216" s="482"/>
      <c r="U216" s="467"/>
      <c r="V216" s="468"/>
      <c r="W216" s="469"/>
      <c r="X216" s="531"/>
      <c r="Y216" s="531"/>
      <c r="Z216" s="531"/>
    </row>
    <row r="217" spans="1:26" s="219" customFormat="1" ht="17.100000000000001" customHeight="1" x14ac:dyDescent="0.15">
      <c r="A217" s="452"/>
      <c r="B217" s="453"/>
      <c r="C217" s="454"/>
      <c r="D217" s="476"/>
      <c r="E217" s="477"/>
      <c r="F217" s="477"/>
      <c r="G217" s="477"/>
      <c r="H217" s="477"/>
      <c r="I217" s="477"/>
      <c r="J217" s="477"/>
      <c r="K217" s="477"/>
      <c r="L217" s="477"/>
      <c r="M217" s="477"/>
      <c r="N217" s="477"/>
      <c r="O217" s="477"/>
      <c r="P217" s="477"/>
      <c r="Q217" s="477"/>
      <c r="R217" s="477"/>
      <c r="S217" s="477"/>
      <c r="T217" s="478"/>
      <c r="U217" s="467"/>
      <c r="V217" s="468"/>
      <c r="W217" s="469"/>
      <c r="X217" s="532"/>
      <c r="Y217" s="532"/>
      <c r="Z217" s="532"/>
    </row>
    <row r="218" spans="1:26" s="219" customFormat="1" ht="17.100000000000001" customHeight="1" x14ac:dyDescent="0.15">
      <c r="A218" s="452"/>
      <c r="B218" s="453"/>
      <c r="C218" s="454"/>
      <c r="D218" s="172"/>
      <c r="E218" s="453" t="s">
        <v>581</v>
      </c>
      <c r="F218" s="453"/>
      <c r="G218" s="453"/>
      <c r="H218" s="453"/>
      <c r="I218" s="453"/>
      <c r="J218" s="453"/>
      <c r="K218" s="453"/>
      <c r="L218" s="453"/>
      <c r="M218" s="453"/>
      <c r="N218" s="453"/>
      <c r="O218" s="453"/>
      <c r="P218" s="453"/>
      <c r="Q218" s="453"/>
      <c r="R218" s="453"/>
      <c r="S218" s="453"/>
      <c r="T218" s="454"/>
      <c r="U218" s="467"/>
      <c r="V218" s="468"/>
      <c r="W218" s="469"/>
      <c r="X218" s="532"/>
      <c r="Y218" s="532"/>
      <c r="Z218" s="532"/>
    </row>
    <row r="219" spans="1:26" s="219" customFormat="1" ht="17.100000000000001" customHeight="1" x14ac:dyDescent="0.15">
      <c r="A219" s="452"/>
      <c r="B219" s="453"/>
      <c r="C219" s="454"/>
      <c r="D219" s="172"/>
      <c r="E219" s="453"/>
      <c r="F219" s="453"/>
      <c r="G219" s="453"/>
      <c r="H219" s="453"/>
      <c r="I219" s="453"/>
      <c r="J219" s="453"/>
      <c r="K219" s="453"/>
      <c r="L219" s="453"/>
      <c r="M219" s="453"/>
      <c r="N219" s="453"/>
      <c r="O219" s="453"/>
      <c r="P219" s="453"/>
      <c r="Q219" s="453"/>
      <c r="R219" s="453"/>
      <c r="S219" s="453"/>
      <c r="T219" s="454"/>
      <c r="U219" s="467"/>
      <c r="V219" s="468"/>
      <c r="W219" s="469"/>
      <c r="X219" s="532"/>
      <c r="Y219" s="532"/>
      <c r="Z219" s="532"/>
    </row>
    <row r="220" spans="1:26" s="219" customFormat="1" ht="17.100000000000001" customHeight="1" x14ac:dyDescent="0.15">
      <c r="A220" s="452"/>
      <c r="B220" s="453"/>
      <c r="C220" s="454"/>
      <c r="D220" s="172"/>
      <c r="E220" s="453"/>
      <c r="F220" s="453"/>
      <c r="G220" s="453"/>
      <c r="H220" s="453"/>
      <c r="I220" s="453"/>
      <c r="J220" s="453"/>
      <c r="K220" s="453"/>
      <c r="L220" s="453"/>
      <c r="M220" s="453"/>
      <c r="N220" s="453"/>
      <c r="O220" s="453"/>
      <c r="P220" s="453"/>
      <c r="Q220" s="453"/>
      <c r="R220" s="453"/>
      <c r="S220" s="453"/>
      <c r="T220" s="454"/>
      <c r="U220" s="467"/>
      <c r="V220" s="468"/>
      <c r="W220" s="469"/>
      <c r="X220" s="532"/>
      <c r="Y220" s="532"/>
      <c r="Z220" s="532"/>
    </row>
    <row r="221" spans="1:26" s="219" customFormat="1" ht="17.100000000000001" customHeight="1" x14ac:dyDescent="0.15">
      <c r="A221" s="452"/>
      <c r="B221" s="453"/>
      <c r="C221" s="454"/>
      <c r="D221" s="172"/>
      <c r="E221" s="453"/>
      <c r="F221" s="453"/>
      <c r="G221" s="453"/>
      <c r="H221" s="453"/>
      <c r="I221" s="453"/>
      <c r="J221" s="453"/>
      <c r="K221" s="453"/>
      <c r="L221" s="453"/>
      <c r="M221" s="453"/>
      <c r="N221" s="453"/>
      <c r="O221" s="453"/>
      <c r="P221" s="453"/>
      <c r="Q221" s="453"/>
      <c r="R221" s="453"/>
      <c r="S221" s="453"/>
      <c r="T221" s="454"/>
      <c r="U221" s="467"/>
      <c r="V221" s="468"/>
      <c r="W221" s="469"/>
      <c r="X221" s="532"/>
      <c r="Y221" s="532"/>
      <c r="Z221" s="532"/>
    </row>
    <row r="222" spans="1:26" s="219" customFormat="1" ht="17.100000000000001" customHeight="1" x14ac:dyDescent="0.15">
      <c r="A222" s="452"/>
      <c r="B222" s="453"/>
      <c r="C222" s="454"/>
      <c r="D222" s="172"/>
      <c r="E222" s="453"/>
      <c r="F222" s="453"/>
      <c r="G222" s="453"/>
      <c r="H222" s="453"/>
      <c r="I222" s="453"/>
      <c r="J222" s="453"/>
      <c r="K222" s="453"/>
      <c r="L222" s="453"/>
      <c r="M222" s="453"/>
      <c r="N222" s="453"/>
      <c r="O222" s="453"/>
      <c r="P222" s="453"/>
      <c r="Q222" s="453"/>
      <c r="R222" s="453"/>
      <c r="S222" s="453"/>
      <c r="T222" s="454"/>
      <c r="U222" s="467"/>
      <c r="V222" s="468"/>
      <c r="W222" s="469"/>
      <c r="X222" s="532"/>
      <c r="Y222" s="532"/>
      <c r="Z222" s="532"/>
    </row>
    <row r="223" spans="1:26" s="219" customFormat="1" ht="17.100000000000001" customHeight="1" x14ac:dyDescent="0.15">
      <c r="A223" s="452"/>
      <c r="B223" s="453"/>
      <c r="C223" s="454"/>
      <c r="D223" s="172"/>
      <c r="E223" s="453"/>
      <c r="F223" s="453"/>
      <c r="G223" s="453"/>
      <c r="H223" s="453"/>
      <c r="I223" s="453"/>
      <c r="J223" s="453"/>
      <c r="K223" s="453"/>
      <c r="L223" s="453"/>
      <c r="M223" s="453"/>
      <c r="N223" s="453"/>
      <c r="O223" s="453"/>
      <c r="P223" s="453"/>
      <c r="Q223" s="453"/>
      <c r="R223" s="453"/>
      <c r="S223" s="453"/>
      <c r="T223" s="454"/>
      <c r="U223" s="467"/>
      <c r="V223" s="468"/>
      <c r="W223" s="469"/>
      <c r="X223" s="532"/>
      <c r="Y223" s="532"/>
      <c r="Z223" s="532"/>
    </row>
    <row r="224" spans="1:26" s="219" customFormat="1" ht="17.100000000000001" customHeight="1" x14ac:dyDescent="0.15">
      <c r="A224" s="452"/>
      <c r="B224" s="453"/>
      <c r="C224" s="454"/>
      <c r="D224" s="172"/>
      <c r="E224" s="453"/>
      <c r="F224" s="453"/>
      <c r="G224" s="453"/>
      <c r="H224" s="453"/>
      <c r="I224" s="453"/>
      <c r="J224" s="453"/>
      <c r="K224" s="453"/>
      <c r="L224" s="453"/>
      <c r="M224" s="453"/>
      <c r="N224" s="453"/>
      <c r="O224" s="453"/>
      <c r="P224" s="453"/>
      <c r="Q224" s="453"/>
      <c r="R224" s="453"/>
      <c r="S224" s="453"/>
      <c r="T224" s="454"/>
      <c r="U224" s="467"/>
      <c r="V224" s="468"/>
      <c r="W224" s="469"/>
      <c r="X224" s="532"/>
      <c r="Y224" s="532"/>
      <c r="Z224" s="532"/>
    </row>
    <row r="225" spans="1:26" s="219" customFormat="1" ht="17.100000000000001" customHeight="1" x14ac:dyDescent="0.15">
      <c r="A225" s="452"/>
      <c r="B225" s="453"/>
      <c r="C225" s="454"/>
      <c r="D225" s="172"/>
      <c r="E225" s="453"/>
      <c r="F225" s="453"/>
      <c r="G225" s="453"/>
      <c r="H225" s="453"/>
      <c r="I225" s="453"/>
      <c r="J225" s="453"/>
      <c r="K225" s="453"/>
      <c r="L225" s="453"/>
      <c r="M225" s="453"/>
      <c r="N225" s="453"/>
      <c r="O225" s="453"/>
      <c r="P225" s="453"/>
      <c r="Q225" s="453"/>
      <c r="R225" s="453"/>
      <c r="S225" s="453"/>
      <c r="T225" s="454"/>
      <c r="U225" s="467"/>
      <c r="V225" s="468"/>
      <c r="W225" s="469"/>
      <c r="X225" s="532"/>
      <c r="Y225" s="532"/>
      <c r="Z225" s="532"/>
    </row>
    <row r="226" spans="1:26" s="219" customFormat="1" ht="17.100000000000001" customHeight="1" x14ac:dyDescent="0.15">
      <c r="A226" s="452"/>
      <c r="B226" s="453"/>
      <c r="C226" s="454"/>
      <c r="D226" s="172"/>
      <c r="E226" s="453"/>
      <c r="F226" s="453"/>
      <c r="G226" s="453"/>
      <c r="H226" s="453"/>
      <c r="I226" s="453"/>
      <c r="J226" s="453"/>
      <c r="K226" s="453"/>
      <c r="L226" s="453"/>
      <c r="M226" s="453"/>
      <c r="N226" s="453"/>
      <c r="O226" s="453"/>
      <c r="P226" s="453"/>
      <c r="Q226" s="453"/>
      <c r="R226" s="453"/>
      <c r="S226" s="453"/>
      <c r="T226" s="454"/>
      <c r="U226" s="467"/>
      <c r="V226" s="468"/>
      <c r="W226" s="469"/>
      <c r="X226" s="532"/>
      <c r="Y226" s="532"/>
      <c r="Z226" s="532"/>
    </row>
    <row r="227" spans="1:26" s="219" customFormat="1" ht="17.100000000000001" customHeight="1" x14ac:dyDescent="0.15">
      <c r="A227" s="452"/>
      <c r="B227" s="453"/>
      <c r="C227" s="454"/>
      <c r="D227" s="172"/>
      <c r="E227" s="453"/>
      <c r="F227" s="453"/>
      <c r="G227" s="453"/>
      <c r="H227" s="453"/>
      <c r="I227" s="453"/>
      <c r="J227" s="453"/>
      <c r="K227" s="453"/>
      <c r="L227" s="453"/>
      <c r="M227" s="453"/>
      <c r="N227" s="453"/>
      <c r="O227" s="453"/>
      <c r="P227" s="453"/>
      <c r="Q227" s="453"/>
      <c r="R227" s="453"/>
      <c r="S227" s="453"/>
      <c r="T227" s="454"/>
      <c r="U227" s="467"/>
      <c r="V227" s="468"/>
      <c r="W227" s="469"/>
      <c r="X227" s="532"/>
      <c r="Y227" s="532"/>
      <c r="Z227" s="532"/>
    </row>
    <row r="228" spans="1:26" s="219" customFormat="1" ht="17.100000000000001" customHeight="1" x14ac:dyDescent="0.15">
      <c r="A228" s="452"/>
      <c r="B228" s="453"/>
      <c r="C228" s="454"/>
      <c r="D228" s="172"/>
      <c r="E228" s="453"/>
      <c r="F228" s="453"/>
      <c r="G228" s="453"/>
      <c r="H228" s="453"/>
      <c r="I228" s="453"/>
      <c r="J228" s="453"/>
      <c r="K228" s="453"/>
      <c r="L228" s="453"/>
      <c r="M228" s="453"/>
      <c r="N228" s="453"/>
      <c r="O228" s="453"/>
      <c r="P228" s="453"/>
      <c r="Q228" s="453"/>
      <c r="R228" s="453"/>
      <c r="S228" s="453"/>
      <c r="T228" s="454"/>
      <c r="U228" s="467"/>
      <c r="V228" s="468"/>
      <c r="W228" s="469"/>
      <c r="X228" s="532"/>
      <c r="Y228" s="532"/>
      <c r="Z228" s="532"/>
    </row>
    <row r="229" spans="1:26" s="219" customFormat="1" ht="17.100000000000001" customHeight="1" x14ac:dyDescent="0.15">
      <c r="A229" s="452"/>
      <c r="B229" s="453"/>
      <c r="C229" s="454"/>
      <c r="D229" s="172"/>
      <c r="E229" s="453"/>
      <c r="F229" s="453"/>
      <c r="G229" s="453"/>
      <c r="H229" s="453"/>
      <c r="I229" s="453"/>
      <c r="J229" s="453"/>
      <c r="K229" s="453"/>
      <c r="L229" s="453"/>
      <c r="M229" s="453"/>
      <c r="N229" s="453"/>
      <c r="O229" s="453"/>
      <c r="P229" s="453"/>
      <c r="Q229" s="453"/>
      <c r="R229" s="453"/>
      <c r="S229" s="453"/>
      <c r="T229" s="454"/>
      <c r="U229" s="467"/>
      <c r="V229" s="468"/>
      <c r="W229" s="469"/>
      <c r="X229" s="532"/>
      <c r="Y229" s="532"/>
      <c r="Z229" s="532"/>
    </row>
    <row r="230" spans="1:26" s="219" customFormat="1" ht="17.100000000000001" customHeight="1" x14ac:dyDescent="0.15">
      <c r="A230" s="452"/>
      <c r="B230" s="453"/>
      <c r="C230" s="454"/>
      <c r="D230" s="172"/>
      <c r="E230" s="453"/>
      <c r="F230" s="453"/>
      <c r="G230" s="453"/>
      <c r="H230" s="453"/>
      <c r="I230" s="453"/>
      <c r="J230" s="453"/>
      <c r="K230" s="453"/>
      <c r="L230" s="453"/>
      <c r="M230" s="453"/>
      <c r="N230" s="453"/>
      <c r="O230" s="453"/>
      <c r="P230" s="453"/>
      <c r="Q230" s="453"/>
      <c r="R230" s="453"/>
      <c r="S230" s="453"/>
      <c r="T230" s="454"/>
      <c r="U230" s="467"/>
      <c r="V230" s="468"/>
      <c r="W230" s="469"/>
      <c r="X230" s="532"/>
      <c r="Y230" s="532"/>
      <c r="Z230" s="532"/>
    </row>
    <row r="231" spans="1:26" s="219" customFormat="1" ht="17.100000000000001" customHeight="1" x14ac:dyDescent="0.15">
      <c r="A231" s="452"/>
      <c r="B231" s="453"/>
      <c r="C231" s="454"/>
      <c r="D231" s="172"/>
      <c r="E231" s="453"/>
      <c r="F231" s="453"/>
      <c r="G231" s="453"/>
      <c r="H231" s="453"/>
      <c r="I231" s="453"/>
      <c r="J231" s="453"/>
      <c r="K231" s="453"/>
      <c r="L231" s="453"/>
      <c r="M231" s="453"/>
      <c r="N231" s="453"/>
      <c r="O231" s="453"/>
      <c r="P231" s="453"/>
      <c r="Q231" s="453"/>
      <c r="R231" s="453"/>
      <c r="S231" s="453"/>
      <c r="T231" s="454"/>
      <c r="U231" s="467"/>
      <c r="V231" s="468"/>
      <c r="W231" s="469"/>
      <c r="X231" s="532"/>
      <c r="Y231" s="532"/>
      <c r="Z231" s="532"/>
    </row>
    <row r="232" spans="1:26" s="219" customFormat="1" ht="17.100000000000001" customHeight="1" x14ac:dyDescent="0.15">
      <c r="A232" s="452"/>
      <c r="B232" s="453"/>
      <c r="C232" s="454"/>
      <c r="D232" s="172"/>
      <c r="E232" s="576"/>
      <c r="F232" s="576"/>
      <c r="G232" s="576"/>
      <c r="H232" s="576"/>
      <c r="I232" s="576"/>
      <c r="J232" s="576"/>
      <c r="K232" s="576"/>
      <c r="L232" s="576"/>
      <c r="M232" s="576"/>
      <c r="N232" s="576"/>
      <c r="O232" s="576"/>
      <c r="P232" s="576"/>
      <c r="Q232" s="576"/>
      <c r="R232" s="576"/>
      <c r="S232" s="576"/>
      <c r="T232" s="577"/>
      <c r="U232" s="467"/>
      <c r="V232" s="468"/>
      <c r="W232" s="469"/>
      <c r="X232" s="533"/>
      <c r="Y232" s="533"/>
      <c r="Z232" s="533"/>
    </row>
    <row r="233" spans="1:26" s="219" customFormat="1" ht="17.100000000000001" customHeight="1" x14ac:dyDescent="0.15">
      <c r="A233" s="452"/>
      <c r="B233" s="453"/>
      <c r="C233" s="454"/>
      <c r="D233" s="480" t="s">
        <v>493</v>
      </c>
      <c r="E233" s="481"/>
      <c r="F233" s="481"/>
      <c r="G233" s="481"/>
      <c r="H233" s="481"/>
      <c r="I233" s="481"/>
      <c r="J233" s="481"/>
      <c r="K233" s="481"/>
      <c r="L233" s="481"/>
      <c r="M233" s="481"/>
      <c r="N233" s="481"/>
      <c r="O233" s="481"/>
      <c r="P233" s="481"/>
      <c r="Q233" s="481"/>
      <c r="R233" s="481"/>
      <c r="S233" s="481"/>
      <c r="T233" s="482"/>
      <c r="U233" s="467"/>
      <c r="V233" s="468"/>
      <c r="W233" s="469"/>
      <c r="X233" s="580"/>
      <c r="Y233" s="578"/>
      <c r="Z233" s="579"/>
    </row>
    <row r="234" spans="1:26" s="219" customFormat="1" ht="17.100000000000001" customHeight="1" x14ac:dyDescent="0.15">
      <c r="A234" s="452"/>
      <c r="B234" s="453"/>
      <c r="C234" s="454"/>
      <c r="D234" s="476"/>
      <c r="E234" s="477"/>
      <c r="F234" s="477"/>
      <c r="G234" s="477"/>
      <c r="H234" s="477"/>
      <c r="I234" s="477"/>
      <c r="J234" s="477"/>
      <c r="K234" s="477"/>
      <c r="L234" s="477"/>
      <c r="M234" s="477"/>
      <c r="N234" s="477"/>
      <c r="O234" s="477"/>
      <c r="P234" s="477"/>
      <c r="Q234" s="477"/>
      <c r="R234" s="477"/>
      <c r="S234" s="477"/>
      <c r="T234" s="478"/>
      <c r="U234" s="467"/>
      <c r="V234" s="468"/>
      <c r="W234" s="469"/>
      <c r="X234" s="581"/>
      <c r="Y234" s="578"/>
      <c r="Z234" s="579"/>
    </row>
    <row r="235" spans="1:26" s="219" customFormat="1" ht="17.100000000000001" customHeight="1" x14ac:dyDescent="0.15">
      <c r="A235" s="452"/>
      <c r="B235" s="453"/>
      <c r="C235" s="454"/>
      <c r="D235" s="476"/>
      <c r="E235" s="477"/>
      <c r="F235" s="477"/>
      <c r="G235" s="477"/>
      <c r="H235" s="477"/>
      <c r="I235" s="477"/>
      <c r="J235" s="477"/>
      <c r="K235" s="477"/>
      <c r="L235" s="477"/>
      <c r="M235" s="477"/>
      <c r="N235" s="477"/>
      <c r="O235" s="477"/>
      <c r="P235" s="477"/>
      <c r="Q235" s="477"/>
      <c r="R235" s="477"/>
      <c r="S235" s="477"/>
      <c r="T235" s="478"/>
      <c r="U235" s="467"/>
      <c r="V235" s="468"/>
      <c r="W235" s="469"/>
      <c r="X235" s="581"/>
      <c r="Y235" s="578"/>
      <c r="Z235" s="579"/>
    </row>
    <row r="236" spans="1:26" s="219" customFormat="1" ht="17.100000000000001" customHeight="1" x14ac:dyDescent="0.15">
      <c r="A236" s="452"/>
      <c r="B236" s="453"/>
      <c r="C236" s="454"/>
      <c r="D236" s="499"/>
      <c r="E236" s="500"/>
      <c r="F236" s="500"/>
      <c r="G236" s="500"/>
      <c r="H236" s="500"/>
      <c r="I236" s="500"/>
      <c r="J236" s="500"/>
      <c r="K236" s="500"/>
      <c r="L236" s="500"/>
      <c r="M236" s="500"/>
      <c r="N236" s="500"/>
      <c r="O236" s="500"/>
      <c r="P236" s="500"/>
      <c r="Q236" s="500"/>
      <c r="R236" s="500"/>
      <c r="S236" s="500"/>
      <c r="T236" s="501"/>
      <c r="U236" s="467"/>
      <c r="V236" s="468"/>
      <c r="W236" s="469"/>
      <c r="X236" s="582"/>
      <c r="Y236" s="578"/>
      <c r="Z236" s="579"/>
    </row>
    <row r="237" spans="1:26" s="219" customFormat="1" ht="17.100000000000001" customHeight="1" x14ac:dyDescent="0.15">
      <c r="A237" s="452"/>
      <c r="B237" s="453"/>
      <c r="C237" s="454"/>
      <c r="D237" s="480" t="s">
        <v>495</v>
      </c>
      <c r="E237" s="481"/>
      <c r="F237" s="481"/>
      <c r="G237" s="481"/>
      <c r="H237" s="481"/>
      <c r="I237" s="481"/>
      <c r="J237" s="481"/>
      <c r="K237" s="481"/>
      <c r="L237" s="481"/>
      <c r="M237" s="481"/>
      <c r="N237" s="481"/>
      <c r="O237" s="481"/>
      <c r="P237" s="481"/>
      <c r="Q237" s="481"/>
      <c r="R237" s="481"/>
      <c r="S237" s="481"/>
      <c r="T237" s="482"/>
      <c r="U237" s="467"/>
      <c r="V237" s="468"/>
      <c r="W237" s="469"/>
      <c r="X237" s="580"/>
      <c r="Y237" s="578"/>
      <c r="Z237" s="579"/>
    </row>
    <row r="238" spans="1:26" s="219" customFormat="1" ht="17.100000000000001" customHeight="1" x14ac:dyDescent="0.15">
      <c r="A238" s="452"/>
      <c r="B238" s="453"/>
      <c r="C238" s="454"/>
      <c r="D238" s="476"/>
      <c r="E238" s="477"/>
      <c r="F238" s="477"/>
      <c r="G238" s="477"/>
      <c r="H238" s="477"/>
      <c r="I238" s="477"/>
      <c r="J238" s="477"/>
      <c r="K238" s="477"/>
      <c r="L238" s="477"/>
      <c r="M238" s="477"/>
      <c r="N238" s="477"/>
      <c r="O238" s="477"/>
      <c r="P238" s="477"/>
      <c r="Q238" s="477"/>
      <c r="R238" s="477"/>
      <c r="S238" s="477"/>
      <c r="T238" s="478"/>
      <c r="U238" s="467"/>
      <c r="V238" s="468"/>
      <c r="W238" s="469"/>
      <c r="X238" s="581"/>
      <c r="Y238" s="578"/>
      <c r="Z238" s="579"/>
    </row>
    <row r="239" spans="1:26" s="219" customFormat="1" ht="17.100000000000001" customHeight="1" x14ac:dyDescent="0.15">
      <c r="A239" s="452"/>
      <c r="B239" s="453"/>
      <c r="C239" s="454"/>
      <c r="D239" s="476"/>
      <c r="E239" s="477"/>
      <c r="F239" s="477"/>
      <c r="G239" s="477"/>
      <c r="H239" s="477"/>
      <c r="I239" s="477"/>
      <c r="J239" s="477"/>
      <c r="K239" s="477"/>
      <c r="L239" s="477"/>
      <c r="M239" s="477"/>
      <c r="N239" s="477"/>
      <c r="O239" s="477"/>
      <c r="P239" s="477"/>
      <c r="Q239" s="477"/>
      <c r="R239" s="477"/>
      <c r="S239" s="477"/>
      <c r="T239" s="478"/>
      <c r="U239" s="467"/>
      <c r="V239" s="468"/>
      <c r="W239" s="469"/>
      <c r="X239" s="581"/>
      <c r="Y239" s="578"/>
      <c r="Z239" s="579"/>
    </row>
    <row r="240" spans="1:26" s="219" customFormat="1" ht="17.100000000000001" customHeight="1" x14ac:dyDescent="0.15">
      <c r="A240" s="452"/>
      <c r="B240" s="453"/>
      <c r="C240" s="454"/>
      <c r="D240" s="499"/>
      <c r="E240" s="500"/>
      <c r="F240" s="500"/>
      <c r="G240" s="500"/>
      <c r="H240" s="500"/>
      <c r="I240" s="500"/>
      <c r="J240" s="500"/>
      <c r="K240" s="500"/>
      <c r="L240" s="500"/>
      <c r="M240" s="500"/>
      <c r="N240" s="500"/>
      <c r="O240" s="500"/>
      <c r="P240" s="500"/>
      <c r="Q240" s="500"/>
      <c r="R240" s="500"/>
      <c r="S240" s="500"/>
      <c r="T240" s="501"/>
      <c r="U240" s="467"/>
      <c r="V240" s="468"/>
      <c r="W240" s="469"/>
      <c r="X240" s="582"/>
      <c r="Y240" s="578"/>
      <c r="Z240" s="579"/>
    </row>
    <row r="241" spans="1:28" s="219" customFormat="1" ht="17.100000000000001" customHeight="1" x14ac:dyDescent="0.15">
      <c r="A241" s="452"/>
      <c r="B241" s="453"/>
      <c r="C241" s="454"/>
      <c r="D241" s="80" t="s">
        <v>70</v>
      </c>
      <c r="E241" s="477" t="s">
        <v>494</v>
      </c>
      <c r="F241" s="477"/>
      <c r="G241" s="477"/>
      <c r="H241" s="477"/>
      <c r="I241" s="477"/>
      <c r="J241" s="477"/>
      <c r="K241" s="477"/>
      <c r="L241" s="477"/>
      <c r="M241" s="477"/>
      <c r="N241" s="477"/>
      <c r="O241" s="477"/>
      <c r="P241" s="477"/>
      <c r="Q241" s="477"/>
      <c r="R241" s="477"/>
      <c r="S241" s="477"/>
      <c r="T241" s="478"/>
      <c r="U241" s="467"/>
      <c r="V241" s="468"/>
      <c r="W241" s="469"/>
      <c r="X241" s="584"/>
      <c r="Y241" s="584"/>
      <c r="Z241" s="584"/>
    </row>
    <row r="242" spans="1:28" s="219" customFormat="1" ht="17.100000000000001" customHeight="1" x14ac:dyDescent="0.15">
      <c r="A242" s="452"/>
      <c r="B242" s="453"/>
      <c r="C242" s="454"/>
      <c r="D242" s="172"/>
      <c r="E242" s="477"/>
      <c r="F242" s="477"/>
      <c r="G242" s="477"/>
      <c r="H242" s="477"/>
      <c r="I242" s="477"/>
      <c r="J242" s="477"/>
      <c r="K242" s="477"/>
      <c r="L242" s="477"/>
      <c r="M242" s="477"/>
      <c r="N242" s="477"/>
      <c r="O242" s="477"/>
      <c r="P242" s="477"/>
      <c r="Q242" s="477"/>
      <c r="R242" s="477"/>
      <c r="S242" s="477"/>
      <c r="T242" s="478"/>
      <c r="U242" s="467"/>
      <c r="V242" s="468"/>
      <c r="W242" s="469"/>
      <c r="X242" s="585"/>
      <c r="Y242" s="585"/>
      <c r="Z242" s="585"/>
    </row>
    <row r="243" spans="1:28" s="219" customFormat="1" ht="17.100000000000001" customHeight="1" x14ac:dyDescent="0.15">
      <c r="A243" s="452"/>
      <c r="B243" s="453"/>
      <c r="C243" s="454"/>
      <c r="D243" s="193"/>
      <c r="E243" s="500"/>
      <c r="F243" s="500"/>
      <c r="G243" s="500"/>
      <c r="H243" s="500"/>
      <c r="I243" s="500"/>
      <c r="J243" s="500"/>
      <c r="K243" s="500"/>
      <c r="L243" s="500"/>
      <c r="M243" s="500"/>
      <c r="N243" s="500"/>
      <c r="O243" s="500"/>
      <c r="P243" s="500"/>
      <c r="Q243" s="500"/>
      <c r="R243" s="500"/>
      <c r="S243" s="500"/>
      <c r="T243" s="501"/>
      <c r="U243" s="467"/>
      <c r="V243" s="468"/>
      <c r="W243" s="469"/>
      <c r="X243" s="586"/>
      <c r="Y243" s="586"/>
      <c r="Z243" s="586"/>
    </row>
    <row r="244" spans="1:28" s="219" customFormat="1" ht="17.100000000000001" customHeight="1" x14ac:dyDescent="0.15">
      <c r="A244" s="452"/>
      <c r="B244" s="453"/>
      <c r="C244" s="454"/>
      <c r="D244" s="480" t="s">
        <v>496</v>
      </c>
      <c r="E244" s="481"/>
      <c r="F244" s="481"/>
      <c r="G244" s="481"/>
      <c r="H244" s="481"/>
      <c r="I244" s="481"/>
      <c r="J244" s="481"/>
      <c r="K244" s="481"/>
      <c r="L244" s="481"/>
      <c r="M244" s="481"/>
      <c r="N244" s="481"/>
      <c r="O244" s="481"/>
      <c r="P244" s="481"/>
      <c r="Q244" s="481"/>
      <c r="R244" s="481"/>
      <c r="S244" s="481"/>
      <c r="T244" s="482"/>
      <c r="U244" s="467"/>
      <c r="V244" s="468"/>
      <c r="W244" s="469"/>
      <c r="X244" s="569"/>
      <c r="Y244" s="569"/>
      <c r="Z244" s="569"/>
    </row>
    <row r="245" spans="1:28" s="219" customFormat="1" ht="17.100000000000001" customHeight="1" x14ac:dyDescent="0.15">
      <c r="A245" s="455"/>
      <c r="B245" s="456"/>
      <c r="C245" s="457"/>
      <c r="D245" s="476"/>
      <c r="E245" s="477"/>
      <c r="F245" s="477"/>
      <c r="G245" s="477"/>
      <c r="H245" s="477"/>
      <c r="I245" s="477"/>
      <c r="J245" s="477"/>
      <c r="K245" s="477"/>
      <c r="L245" s="477"/>
      <c r="M245" s="477"/>
      <c r="N245" s="477"/>
      <c r="O245" s="477"/>
      <c r="P245" s="477"/>
      <c r="Q245" s="477"/>
      <c r="R245" s="477"/>
      <c r="S245" s="477"/>
      <c r="T245" s="478"/>
      <c r="U245" s="470"/>
      <c r="V245" s="471"/>
      <c r="W245" s="472"/>
      <c r="X245" s="496"/>
      <c r="Y245" s="496"/>
      <c r="Z245" s="496"/>
    </row>
    <row r="246" spans="1:28" ht="16.5" customHeight="1" x14ac:dyDescent="0.15">
      <c r="A246" s="449" t="s">
        <v>280</v>
      </c>
      <c r="B246" s="450"/>
      <c r="C246" s="450"/>
      <c r="D246" s="479" t="s">
        <v>535</v>
      </c>
      <c r="E246" s="479"/>
      <c r="F246" s="479"/>
      <c r="G246" s="479"/>
      <c r="H246" s="479"/>
      <c r="I246" s="479"/>
      <c r="J246" s="479"/>
      <c r="K246" s="479"/>
      <c r="L246" s="479"/>
      <c r="M246" s="479"/>
      <c r="N246" s="479"/>
      <c r="O246" s="479"/>
      <c r="P246" s="479"/>
      <c r="Q246" s="479"/>
      <c r="R246" s="479"/>
      <c r="S246" s="479"/>
      <c r="T246" s="479"/>
      <c r="U246" s="498" t="s">
        <v>155</v>
      </c>
      <c r="V246" s="534"/>
      <c r="W246" s="534"/>
      <c r="X246" s="444"/>
      <c r="Y246" s="444"/>
      <c r="Z246" s="444"/>
    </row>
    <row r="247" spans="1:28" ht="16.5" customHeight="1" x14ac:dyDescent="0.15">
      <c r="A247" s="452"/>
      <c r="B247" s="453"/>
      <c r="C247" s="453"/>
      <c r="D247" s="479"/>
      <c r="E247" s="479"/>
      <c r="F247" s="479"/>
      <c r="G247" s="479"/>
      <c r="H247" s="479"/>
      <c r="I247" s="479"/>
      <c r="J247" s="479"/>
      <c r="K247" s="479"/>
      <c r="L247" s="479"/>
      <c r="M247" s="479"/>
      <c r="N247" s="479"/>
      <c r="O247" s="479"/>
      <c r="P247" s="479"/>
      <c r="Q247" s="479"/>
      <c r="R247" s="479"/>
      <c r="S247" s="479"/>
      <c r="T247" s="479"/>
      <c r="U247" s="534"/>
      <c r="V247" s="534"/>
      <c r="W247" s="534"/>
      <c r="X247" s="445"/>
      <c r="Y247" s="445"/>
      <c r="Z247" s="445"/>
    </row>
    <row r="248" spans="1:28" ht="16.5" customHeight="1" x14ac:dyDescent="0.15">
      <c r="A248" s="452"/>
      <c r="B248" s="453"/>
      <c r="C248" s="453"/>
      <c r="D248" s="479"/>
      <c r="E248" s="479"/>
      <c r="F248" s="479"/>
      <c r="G248" s="479"/>
      <c r="H248" s="479"/>
      <c r="I248" s="479"/>
      <c r="J248" s="479"/>
      <c r="K248" s="479"/>
      <c r="L248" s="479"/>
      <c r="M248" s="479"/>
      <c r="N248" s="479"/>
      <c r="O248" s="479"/>
      <c r="P248" s="479"/>
      <c r="Q248" s="479"/>
      <c r="R248" s="479"/>
      <c r="S248" s="479"/>
      <c r="T248" s="479"/>
      <c r="U248" s="534"/>
      <c r="V248" s="534"/>
      <c r="W248" s="534"/>
      <c r="X248" s="445"/>
      <c r="Y248" s="445"/>
      <c r="Z248" s="445"/>
    </row>
    <row r="249" spans="1:28" ht="16.5" customHeight="1" x14ac:dyDescent="0.15">
      <c r="A249" s="452"/>
      <c r="B249" s="453"/>
      <c r="C249" s="453"/>
      <c r="D249" s="479"/>
      <c r="E249" s="479"/>
      <c r="F249" s="479"/>
      <c r="G249" s="479"/>
      <c r="H249" s="479"/>
      <c r="I249" s="479"/>
      <c r="J249" s="479"/>
      <c r="K249" s="479"/>
      <c r="L249" s="479"/>
      <c r="M249" s="479"/>
      <c r="N249" s="479"/>
      <c r="O249" s="479"/>
      <c r="P249" s="479"/>
      <c r="Q249" s="479"/>
      <c r="R249" s="479"/>
      <c r="S249" s="479"/>
      <c r="T249" s="479"/>
      <c r="U249" s="534"/>
      <c r="V249" s="534"/>
      <c r="W249" s="534"/>
      <c r="X249" s="445"/>
      <c r="Y249" s="445"/>
      <c r="Z249" s="445"/>
    </row>
    <row r="250" spans="1:28" ht="16.5" customHeight="1" x14ac:dyDescent="0.15">
      <c r="A250" s="452"/>
      <c r="B250" s="453"/>
      <c r="C250" s="453"/>
      <c r="D250" s="479"/>
      <c r="E250" s="479"/>
      <c r="F250" s="479"/>
      <c r="G250" s="479"/>
      <c r="H250" s="479"/>
      <c r="I250" s="479"/>
      <c r="J250" s="479"/>
      <c r="K250" s="479"/>
      <c r="L250" s="479"/>
      <c r="M250" s="479"/>
      <c r="N250" s="479"/>
      <c r="O250" s="479"/>
      <c r="P250" s="479"/>
      <c r="Q250" s="479"/>
      <c r="R250" s="479"/>
      <c r="S250" s="479"/>
      <c r="T250" s="479"/>
      <c r="U250" s="534"/>
      <c r="V250" s="534"/>
      <c r="W250" s="534"/>
      <c r="X250" s="445"/>
      <c r="Y250" s="445"/>
      <c r="Z250" s="445"/>
    </row>
    <row r="251" spans="1:28" ht="16.5" customHeight="1" x14ac:dyDescent="0.15">
      <c r="A251" s="452"/>
      <c r="B251" s="453"/>
      <c r="C251" s="453"/>
      <c r="D251" s="583"/>
      <c r="E251" s="583"/>
      <c r="F251" s="583"/>
      <c r="G251" s="583"/>
      <c r="H251" s="583"/>
      <c r="I251" s="583"/>
      <c r="J251" s="583"/>
      <c r="K251" s="583"/>
      <c r="L251" s="583"/>
      <c r="M251" s="583"/>
      <c r="N251" s="583"/>
      <c r="O251" s="583"/>
      <c r="P251" s="583"/>
      <c r="Q251" s="583"/>
      <c r="R251" s="583"/>
      <c r="S251" s="583"/>
      <c r="T251" s="583"/>
      <c r="U251" s="575"/>
      <c r="V251" s="575"/>
      <c r="W251" s="575"/>
      <c r="X251" s="446"/>
      <c r="Y251" s="446"/>
      <c r="Z251" s="446"/>
    </row>
    <row r="252" spans="1:28" ht="16.5" customHeight="1" x14ac:dyDescent="0.15">
      <c r="A252" s="452"/>
      <c r="B252" s="453"/>
      <c r="C252" s="453"/>
      <c r="D252" s="683" t="s">
        <v>424</v>
      </c>
      <c r="E252" s="684"/>
      <c r="F252" s="684"/>
      <c r="G252" s="684"/>
      <c r="H252" s="684"/>
      <c r="I252" s="684"/>
      <c r="J252" s="684"/>
      <c r="K252" s="684"/>
      <c r="L252" s="684"/>
      <c r="M252" s="684"/>
      <c r="N252" s="684"/>
      <c r="O252" s="684"/>
      <c r="P252" s="684"/>
      <c r="Q252" s="684"/>
      <c r="R252" s="684"/>
      <c r="S252" s="684"/>
      <c r="T252" s="684"/>
      <c r="U252" s="684"/>
      <c r="V252" s="684"/>
      <c r="W252" s="684"/>
      <c r="X252" s="684"/>
      <c r="Y252" s="684"/>
      <c r="Z252" s="685"/>
    </row>
    <row r="253" spans="1:28" ht="16.5" customHeight="1" x14ac:dyDescent="0.15">
      <c r="A253" s="452"/>
      <c r="B253" s="453"/>
      <c r="C253" s="453"/>
      <c r="D253" s="191" t="s">
        <v>75</v>
      </c>
      <c r="E253" s="192"/>
      <c r="F253" s="7"/>
      <c r="G253" s="7"/>
      <c r="H253" s="49"/>
      <c r="I253" s="8" t="s">
        <v>76</v>
      </c>
      <c r="J253" s="8"/>
      <c r="K253" s="7"/>
      <c r="L253" s="7"/>
      <c r="M253" s="7"/>
      <c r="N253" s="7"/>
      <c r="O253" s="7"/>
      <c r="P253" s="7"/>
      <c r="Q253" s="7"/>
      <c r="R253" s="7"/>
      <c r="S253" s="7"/>
      <c r="T253" s="7"/>
      <c r="U253" s="7"/>
      <c r="V253" s="7"/>
      <c r="W253" s="7"/>
      <c r="X253" s="7"/>
      <c r="Y253" s="7"/>
      <c r="Z253" s="9"/>
    </row>
    <row r="254" spans="1:28" ht="17.100000000000001" customHeight="1" x14ac:dyDescent="0.15">
      <c r="A254" s="452"/>
      <c r="B254" s="453"/>
      <c r="C254" s="453"/>
      <c r="D254" s="175"/>
      <c r="E254" s="49"/>
      <c r="F254" s="49" t="s">
        <v>77</v>
      </c>
      <c r="G254" s="7"/>
      <c r="H254" s="7"/>
      <c r="I254" s="7"/>
      <c r="J254" s="49"/>
      <c r="K254" s="49" t="s">
        <v>78</v>
      </c>
      <c r="L254" s="7"/>
      <c r="M254" s="7"/>
      <c r="N254" s="49"/>
      <c r="O254" s="49" t="s">
        <v>582</v>
      </c>
      <c r="P254" s="7"/>
      <c r="Q254" s="7"/>
      <c r="R254" s="7"/>
      <c r="S254" s="7"/>
      <c r="T254" s="7"/>
      <c r="U254" s="7"/>
      <c r="V254" s="7"/>
      <c r="W254" s="7"/>
      <c r="X254" s="7"/>
      <c r="Y254" s="7"/>
      <c r="Z254" s="9"/>
      <c r="AA254" s="10"/>
      <c r="AB254" s="11"/>
    </row>
    <row r="255" spans="1:28" ht="17.100000000000001" customHeight="1" x14ac:dyDescent="0.15">
      <c r="A255" s="452"/>
      <c r="B255" s="453"/>
      <c r="C255" s="453"/>
      <c r="D255" s="175"/>
      <c r="E255" s="49"/>
      <c r="F255" s="49" t="s">
        <v>79</v>
      </c>
      <c r="G255" s="7"/>
      <c r="H255" s="7"/>
      <c r="I255" s="7"/>
      <c r="J255" s="7"/>
      <c r="K255" s="49"/>
      <c r="L255" s="49" t="s">
        <v>92</v>
      </c>
      <c r="M255" s="7"/>
      <c r="N255" s="7"/>
      <c r="O255" s="49"/>
      <c r="P255" s="7"/>
      <c r="Q255" s="7"/>
      <c r="R255" s="7"/>
      <c r="S255" s="7"/>
      <c r="T255" s="49"/>
      <c r="U255" s="49" t="s">
        <v>80</v>
      </c>
      <c r="V255" s="7"/>
      <c r="W255" s="7"/>
      <c r="X255" s="7"/>
      <c r="Y255" s="7"/>
      <c r="Z255" s="9"/>
      <c r="AA255" s="10"/>
      <c r="AB255" s="11"/>
    </row>
    <row r="256" spans="1:28" ht="17.100000000000001" customHeight="1" x14ac:dyDescent="0.15">
      <c r="A256" s="452"/>
      <c r="B256" s="453"/>
      <c r="C256" s="453"/>
      <c r="D256" s="175"/>
      <c r="E256" s="49"/>
      <c r="F256" s="49" t="s">
        <v>81</v>
      </c>
      <c r="G256" s="7"/>
      <c r="H256" s="7"/>
      <c r="I256" s="7"/>
      <c r="J256" s="7"/>
      <c r="K256" s="49"/>
      <c r="L256" s="49"/>
      <c r="M256" s="7"/>
      <c r="N256" s="49"/>
      <c r="O256" s="49" t="s">
        <v>82</v>
      </c>
      <c r="P256" s="7"/>
      <c r="Q256" s="7"/>
      <c r="R256" s="7"/>
      <c r="S256" s="7"/>
      <c r="T256" s="7"/>
      <c r="U256" s="11"/>
      <c r="V256" s="11"/>
      <c r="W256" s="7"/>
      <c r="X256" s="7"/>
      <c r="Y256" s="7"/>
      <c r="Z256" s="9"/>
      <c r="AA256" s="10"/>
      <c r="AB256" s="11"/>
    </row>
    <row r="257" spans="1:28" ht="17.100000000000001" customHeight="1" x14ac:dyDescent="0.15">
      <c r="A257" s="452"/>
      <c r="B257" s="453"/>
      <c r="C257" s="453"/>
      <c r="D257" s="175"/>
      <c r="E257" s="23"/>
      <c r="F257" s="225" t="s">
        <v>533</v>
      </c>
      <c r="G257" s="7"/>
      <c r="H257" s="7"/>
      <c r="I257" s="7"/>
      <c r="J257" s="7"/>
      <c r="K257" s="49"/>
      <c r="L257" s="49"/>
      <c r="M257" s="7"/>
      <c r="N257" s="49"/>
      <c r="O257" s="49"/>
      <c r="P257" s="49"/>
      <c r="Q257" s="49" t="s">
        <v>83</v>
      </c>
      <c r="R257" s="7"/>
      <c r="S257" s="7"/>
      <c r="T257" s="7"/>
      <c r="U257" s="49"/>
      <c r="V257" s="49"/>
      <c r="W257" s="7"/>
      <c r="X257" s="7"/>
      <c r="Y257" s="7"/>
      <c r="Z257" s="9"/>
      <c r="AA257" s="10"/>
      <c r="AB257" s="11"/>
    </row>
    <row r="258" spans="1:28" ht="17.100000000000001" customHeight="1" x14ac:dyDescent="0.15">
      <c r="A258" s="452"/>
      <c r="B258" s="453"/>
      <c r="C258" s="453"/>
      <c r="D258" s="191" t="s">
        <v>425</v>
      </c>
      <c r="E258" s="49"/>
      <c r="F258" s="7"/>
      <c r="G258" s="7"/>
      <c r="H258" s="7"/>
      <c r="I258" s="7"/>
      <c r="J258" s="49"/>
      <c r="K258" s="49"/>
      <c r="L258" s="7"/>
      <c r="M258" s="7"/>
      <c r="N258" s="49"/>
      <c r="O258" s="7"/>
      <c r="P258" s="7"/>
      <c r="Q258" s="7"/>
      <c r="R258" s="7"/>
      <c r="S258" s="7"/>
      <c r="T258" s="49"/>
      <c r="U258" s="49"/>
      <c r="V258" s="7"/>
      <c r="W258" s="7"/>
      <c r="X258" s="7"/>
      <c r="Y258" s="7"/>
      <c r="Z258" s="9"/>
    </row>
    <row r="259" spans="1:28" ht="17.100000000000001" customHeight="1" x14ac:dyDescent="0.15">
      <c r="A259" s="452"/>
      <c r="B259" s="453"/>
      <c r="C259" s="453"/>
      <c r="D259" s="175"/>
      <c r="E259" s="49"/>
      <c r="F259" s="49" t="s">
        <v>93</v>
      </c>
      <c r="G259" s="7"/>
      <c r="H259" s="7"/>
      <c r="I259" s="7"/>
      <c r="J259" s="7"/>
      <c r="K259" s="49"/>
      <c r="L259" s="49"/>
      <c r="M259" s="49"/>
      <c r="N259" s="49" t="s">
        <v>84</v>
      </c>
      <c r="O259" s="49"/>
      <c r="P259" s="7"/>
      <c r="Q259" s="7"/>
      <c r="R259" s="7"/>
      <c r="S259" s="11"/>
      <c r="T259" s="11"/>
      <c r="U259" s="49"/>
      <c r="V259" s="49"/>
      <c r="W259" s="7"/>
      <c r="X259" s="7"/>
      <c r="Y259" s="7"/>
      <c r="Z259" s="9"/>
      <c r="AA259" s="10"/>
      <c r="AB259" s="11"/>
    </row>
    <row r="260" spans="1:28" ht="17.100000000000001" customHeight="1" x14ac:dyDescent="0.15">
      <c r="A260" s="452"/>
      <c r="B260" s="453"/>
      <c r="C260" s="453"/>
      <c r="D260" s="175"/>
      <c r="E260" s="49"/>
      <c r="F260" s="49" t="s">
        <v>95</v>
      </c>
      <c r="G260" s="7"/>
      <c r="H260" s="7"/>
      <c r="I260" s="49"/>
      <c r="J260" s="11"/>
      <c r="K260" s="11"/>
      <c r="L260" s="7"/>
      <c r="M260" s="49"/>
      <c r="N260" s="49"/>
      <c r="O260" s="49"/>
      <c r="P260" s="49"/>
      <c r="Q260" s="7"/>
      <c r="R260" s="7"/>
      <c r="S260" s="7"/>
      <c r="T260" s="7"/>
      <c r="U260" s="7"/>
      <c r="V260" s="12"/>
      <c r="W260" s="12"/>
      <c r="X260" s="12"/>
      <c r="Y260" s="12"/>
      <c r="Z260" s="13"/>
      <c r="AA260" s="11"/>
      <c r="AB260" s="11"/>
    </row>
    <row r="261" spans="1:28" ht="17.100000000000001" customHeight="1" x14ac:dyDescent="0.15">
      <c r="A261" s="452"/>
      <c r="B261" s="453"/>
      <c r="C261" s="453"/>
      <c r="D261" s="175"/>
      <c r="E261" s="49"/>
      <c r="F261" s="49" t="s">
        <v>97</v>
      </c>
      <c r="G261" s="7"/>
      <c r="H261" s="7"/>
      <c r="I261" s="49"/>
      <c r="J261" s="49"/>
      <c r="K261" s="49"/>
      <c r="L261" s="49"/>
      <c r="M261" s="49"/>
      <c r="N261" s="49"/>
      <c r="O261" s="49"/>
      <c r="P261" s="49"/>
      <c r="Q261" s="49"/>
      <c r="R261" s="49"/>
      <c r="S261" s="49"/>
      <c r="T261" s="49"/>
      <c r="U261" s="49"/>
      <c r="V261" s="12"/>
      <c r="W261" s="12"/>
      <c r="X261" s="12"/>
      <c r="Y261" s="12"/>
      <c r="Z261" s="13"/>
      <c r="AA261" s="11"/>
      <c r="AB261" s="11"/>
    </row>
    <row r="262" spans="1:28" ht="17.100000000000001" customHeight="1" x14ac:dyDescent="0.15">
      <c r="A262" s="452"/>
      <c r="B262" s="453"/>
      <c r="C262" s="453"/>
      <c r="D262" s="175"/>
      <c r="E262" s="49"/>
      <c r="F262" s="49" t="s">
        <v>96</v>
      </c>
      <c r="G262" s="7"/>
      <c r="H262" s="7"/>
      <c r="I262" s="49"/>
      <c r="J262" s="49"/>
      <c r="K262" s="49"/>
      <c r="L262" s="49"/>
      <c r="M262" s="49"/>
      <c r="N262" s="49"/>
      <c r="O262" s="49"/>
      <c r="P262" s="49"/>
      <c r="Q262" s="49"/>
      <c r="R262" s="49"/>
      <c r="S262" s="49"/>
      <c r="T262" s="49"/>
      <c r="U262" s="49"/>
      <c r="V262" s="12"/>
      <c r="W262" s="12"/>
      <c r="X262" s="12"/>
      <c r="Y262" s="12"/>
      <c r="Z262" s="13"/>
      <c r="AA262" s="11"/>
      <c r="AB262" s="11"/>
    </row>
    <row r="263" spans="1:28" ht="17.100000000000001" customHeight="1" x14ac:dyDescent="0.15">
      <c r="A263" s="449" t="s">
        <v>281</v>
      </c>
      <c r="B263" s="450"/>
      <c r="C263" s="451"/>
      <c r="D263" s="523" t="s">
        <v>459</v>
      </c>
      <c r="E263" s="524"/>
      <c r="F263" s="524"/>
      <c r="G263" s="524"/>
      <c r="H263" s="524"/>
      <c r="I263" s="524"/>
      <c r="J263" s="524"/>
      <c r="K263" s="524"/>
      <c r="L263" s="524"/>
      <c r="M263" s="524"/>
      <c r="N263" s="524"/>
      <c r="O263" s="524"/>
      <c r="P263" s="524"/>
      <c r="Q263" s="524"/>
      <c r="R263" s="524"/>
      <c r="S263" s="524"/>
      <c r="T263" s="525"/>
      <c r="U263" s="498" t="s">
        <v>583</v>
      </c>
      <c r="V263" s="534"/>
      <c r="W263" s="534"/>
      <c r="X263" s="444"/>
      <c r="Y263" s="444"/>
      <c r="Z263" s="444"/>
    </row>
    <row r="264" spans="1:28" ht="17.100000000000001" customHeight="1" x14ac:dyDescent="0.15">
      <c r="A264" s="452"/>
      <c r="B264" s="453"/>
      <c r="C264" s="454"/>
      <c r="D264" s="79" t="s">
        <v>461</v>
      </c>
      <c r="E264" s="477" t="s">
        <v>460</v>
      </c>
      <c r="F264" s="477"/>
      <c r="G264" s="477"/>
      <c r="H264" s="477"/>
      <c r="I264" s="477"/>
      <c r="J264" s="477"/>
      <c r="K264" s="477"/>
      <c r="L264" s="477"/>
      <c r="M264" s="477"/>
      <c r="N264" s="477"/>
      <c r="O264" s="477"/>
      <c r="P264" s="477"/>
      <c r="Q264" s="477"/>
      <c r="R264" s="477"/>
      <c r="S264" s="477"/>
      <c r="T264" s="478"/>
      <c r="U264" s="498"/>
      <c r="V264" s="534"/>
      <c r="W264" s="534"/>
      <c r="X264" s="445"/>
      <c r="Y264" s="445"/>
      <c r="Z264" s="445"/>
    </row>
    <row r="265" spans="1:28" ht="17.100000000000001" customHeight="1" x14ac:dyDescent="0.15">
      <c r="A265" s="452"/>
      <c r="B265" s="453"/>
      <c r="C265" s="454"/>
      <c r="D265" s="76"/>
      <c r="E265" s="484"/>
      <c r="F265" s="484"/>
      <c r="G265" s="484"/>
      <c r="H265" s="484"/>
      <c r="I265" s="484"/>
      <c r="J265" s="484"/>
      <c r="K265" s="484"/>
      <c r="L265" s="484"/>
      <c r="M265" s="484"/>
      <c r="N265" s="484"/>
      <c r="O265" s="484"/>
      <c r="P265" s="484"/>
      <c r="Q265" s="484"/>
      <c r="R265" s="484"/>
      <c r="S265" s="484"/>
      <c r="T265" s="485"/>
      <c r="U265" s="498"/>
      <c r="V265" s="534"/>
      <c r="W265" s="534"/>
      <c r="X265" s="445"/>
      <c r="Y265" s="445"/>
      <c r="Z265" s="445"/>
    </row>
    <row r="266" spans="1:28" ht="17.100000000000001" customHeight="1" x14ac:dyDescent="0.15">
      <c r="A266" s="449" t="s">
        <v>282</v>
      </c>
      <c r="B266" s="450"/>
      <c r="C266" s="451"/>
      <c r="D266" s="479" t="s">
        <v>462</v>
      </c>
      <c r="E266" s="479"/>
      <c r="F266" s="479"/>
      <c r="G266" s="479"/>
      <c r="H266" s="479"/>
      <c r="I266" s="479"/>
      <c r="J266" s="479"/>
      <c r="K266" s="479"/>
      <c r="L266" s="479"/>
      <c r="M266" s="479"/>
      <c r="N266" s="479"/>
      <c r="O266" s="479"/>
      <c r="P266" s="479"/>
      <c r="Q266" s="479"/>
      <c r="R266" s="479"/>
      <c r="S266" s="479"/>
      <c r="T266" s="479"/>
      <c r="U266" s="498" t="s">
        <v>20</v>
      </c>
      <c r="V266" s="534"/>
      <c r="W266" s="534"/>
      <c r="X266" s="444"/>
      <c r="Y266" s="444"/>
      <c r="Z266" s="444"/>
    </row>
    <row r="267" spans="1:28" ht="17.100000000000001" customHeight="1" x14ac:dyDescent="0.15">
      <c r="A267" s="452"/>
      <c r="B267" s="453"/>
      <c r="C267" s="454"/>
      <c r="D267" s="479"/>
      <c r="E267" s="479"/>
      <c r="F267" s="479"/>
      <c r="G267" s="479"/>
      <c r="H267" s="479"/>
      <c r="I267" s="479"/>
      <c r="J267" s="479"/>
      <c r="K267" s="479"/>
      <c r="L267" s="479"/>
      <c r="M267" s="479"/>
      <c r="N267" s="479"/>
      <c r="O267" s="479"/>
      <c r="P267" s="479"/>
      <c r="Q267" s="479"/>
      <c r="R267" s="479"/>
      <c r="S267" s="479"/>
      <c r="T267" s="479"/>
      <c r="U267" s="498"/>
      <c r="V267" s="534"/>
      <c r="W267" s="534"/>
      <c r="X267" s="445"/>
      <c r="Y267" s="445"/>
      <c r="Z267" s="445"/>
    </row>
    <row r="268" spans="1:28" ht="17.100000000000001" customHeight="1" x14ac:dyDescent="0.15">
      <c r="A268" s="452"/>
      <c r="B268" s="453"/>
      <c r="C268" s="454"/>
      <c r="D268" s="479"/>
      <c r="E268" s="479"/>
      <c r="F268" s="479"/>
      <c r="G268" s="479"/>
      <c r="H268" s="479"/>
      <c r="I268" s="479"/>
      <c r="J268" s="479"/>
      <c r="K268" s="479"/>
      <c r="L268" s="479"/>
      <c r="M268" s="479"/>
      <c r="N268" s="479"/>
      <c r="O268" s="479"/>
      <c r="P268" s="479"/>
      <c r="Q268" s="479"/>
      <c r="R268" s="479"/>
      <c r="S268" s="479"/>
      <c r="T268" s="479"/>
      <c r="U268" s="498"/>
      <c r="V268" s="534"/>
      <c r="W268" s="534"/>
      <c r="X268" s="445"/>
      <c r="Y268" s="445"/>
      <c r="Z268" s="445"/>
    </row>
    <row r="269" spans="1:28" ht="17.100000000000001" customHeight="1" x14ac:dyDescent="0.15">
      <c r="A269" s="455"/>
      <c r="B269" s="456"/>
      <c r="C269" s="457"/>
      <c r="D269" s="479"/>
      <c r="E269" s="479"/>
      <c r="F269" s="479"/>
      <c r="G269" s="479"/>
      <c r="H269" s="479"/>
      <c r="I269" s="479"/>
      <c r="J269" s="479"/>
      <c r="K269" s="479"/>
      <c r="L269" s="479"/>
      <c r="M269" s="479"/>
      <c r="N269" s="479"/>
      <c r="O269" s="479"/>
      <c r="P269" s="479"/>
      <c r="Q269" s="479"/>
      <c r="R269" s="479"/>
      <c r="S269" s="479"/>
      <c r="T269" s="479"/>
      <c r="U269" s="534"/>
      <c r="V269" s="534"/>
      <c r="W269" s="534"/>
      <c r="X269" s="502"/>
      <c r="Y269" s="502"/>
      <c r="Z269" s="502"/>
    </row>
    <row r="270" spans="1:28" ht="17.100000000000001" customHeight="1" x14ac:dyDescent="0.15">
      <c r="A270" s="449" t="s">
        <v>283</v>
      </c>
      <c r="B270" s="450"/>
      <c r="C270" s="451"/>
      <c r="D270" s="479" t="s">
        <v>634</v>
      </c>
      <c r="E270" s="479"/>
      <c r="F270" s="479"/>
      <c r="G270" s="479"/>
      <c r="H270" s="479"/>
      <c r="I270" s="479"/>
      <c r="J270" s="479"/>
      <c r="K270" s="479"/>
      <c r="L270" s="479"/>
      <c r="M270" s="479"/>
      <c r="N270" s="479"/>
      <c r="O270" s="479"/>
      <c r="P270" s="479"/>
      <c r="Q270" s="479"/>
      <c r="R270" s="479"/>
      <c r="S270" s="479"/>
      <c r="T270" s="479"/>
      <c r="U270" s="464" t="s">
        <v>21</v>
      </c>
      <c r="V270" s="465"/>
      <c r="W270" s="466"/>
      <c r="X270" s="447"/>
      <c r="Y270" s="447"/>
      <c r="Z270" s="447"/>
    </row>
    <row r="271" spans="1:28" ht="17.100000000000001" customHeight="1" x14ac:dyDescent="0.15">
      <c r="A271" s="452"/>
      <c r="B271" s="453"/>
      <c r="C271" s="454"/>
      <c r="D271" s="505"/>
      <c r="E271" s="505"/>
      <c r="F271" s="505"/>
      <c r="G271" s="505"/>
      <c r="H271" s="505"/>
      <c r="I271" s="505"/>
      <c r="J271" s="505"/>
      <c r="K271" s="505"/>
      <c r="L271" s="505"/>
      <c r="M271" s="505"/>
      <c r="N271" s="505"/>
      <c r="O271" s="505"/>
      <c r="P271" s="505"/>
      <c r="Q271" s="505"/>
      <c r="R271" s="505"/>
      <c r="S271" s="505"/>
      <c r="T271" s="505"/>
      <c r="U271" s="467"/>
      <c r="V271" s="468"/>
      <c r="W271" s="469"/>
      <c r="X271" s="447"/>
      <c r="Y271" s="447"/>
      <c r="Z271" s="447"/>
    </row>
    <row r="272" spans="1:28" ht="17.100000000000001" customHeight="1" x14ac:dyDescent="0.15">
      <c r="A272" s="452"/>
      <c r="B272" s="453"/>
      <c r="C272" s="454"/>
      <c r="D272" s="505"/>
      <c r="E272" s="505"/>
      <c r="F272" s="505"/>
      <c r="G272" s="505"/>
      <c r="H272" s="505"/>
      <c r="I272" s="505"/>
      <c r="J272" s="505"/>
      <c r="K272" s="505"/>
      <c r="L272" s="505"/>
      <c r="M272" s="505"/>
      <c r="N272" s="505"/>
      <c r="O272" s="505"/>
      <c r="P272" s="505"/>
      <c r="Q272" s="505"/>
      <c r="R272" s="505"/>
      <c r="S272" s="505"/>
      <c r="T272" s="505"/>
      <c r="U272" s="467"/>
      <c r="V272" s="468"/>
      <c r="W272" s="469"/>
      <c r="X272" s="448"/>
      <c r="Y272" s="448"/>
      <c r="Z272" s="448"/>
      <c r="AA272" s="239"/>
    </row>
    <row r="273" spans="1:27" ht="17.100000000000001" customHeight="1" x14ac:dyDescent="0.15">
      <c r="A273" s="452"/>
      <c r="B273" s="453"/>
      <c r="C273" s="454"/>
      <c r="D273" s="506" t="s">
        <v>463</v>
      </c>
      <c r="E273" s="506"/>
      <c r="F273" s="506"/>
      <c r="G273" s="506"/>
      <c r="H273" s="506"/>
      <c r="I273" s="506"/>
      <c r="J273" s="506"/>
      <c r="K273" s="506"/>
      <c r="L273" s="506"/>
      <c r="M273" s="506"/>
      <c r="N273" s="506"/>
      <c r="O273" s="506"/>
      <c r="P273" s="506"/>
      <c r="Q273" s="506"/>
      <c r="R273" s="506"/>
      <c r="S273" s="506"/>
      <c r="T273" s="506"/>
      <c r="U273" s="467"/>
      <c r="V273" s="468"/>
      <c r="W273" s="469"/>
      <c r="X273" s="503"/>
      <c r="Y273" s="503"/>
      <c r="Z273" s="503"/>
      <c r="AA273" s="239"/>
    </row>
    <row r="274" spans="1:27" ht="17.100000000000001" customHeight="1" x14ac:dyDescent="0.15">
      <c r="A274" s="452"/>
      <c r="B274" s="453"/>
      <c r="C274" s="454"/>
      <c r="D274" s="507"/>
      <c r="E274" s="507"/>
      <c r="F274" s="507"/>
      <c r="G274" s="507"/>
      <c r="H274" s="507"/>
      <c r="I274" s="507"/>
      <c r="J274" s="507"/>
      <c r="K274" s="507"/>
      <c r="L274" s="507"/>
      <c r="M274" s="507"/>
      <c r="N274" s="507"/>
      <c r="O274" s="507"/>
      <c r="P274" s="507"/>
      <c r="Q274" s="507"/>
      <c r="R274" s="507"/>
      <c r="S274" s="507"/>
      <c r="T274" s="507"/>
      <c r="U274" s="467"/>
      <c r="V274" s="468"/>
      <c r="W274" s="469"/>
      <c r="X274" s="447"/>
      <c r="Y274" s="447"/>
      <c r="Z274" s="447"/>
    </row>
    <row r="275" spans="1:27" ht="17.100000000000001" customHeight="1" x14ac:dyDescent="0.15">
      <c r="A275" s="455"/>
      <c r="B275" s="456"/>
      <c r="C275" s="457"/>
      <c r="D275" s="479"/>
      <c r="E275" s="479"/>
      <c r="F275" s="479"/>
      <c r="G275" s="479"/>
      <c r="H275" s="479"/>
      <c r="I275" s="479"/>
      <c r="J275" s="479"/>
      <c r="K275" s="479"/>
      <c r="L275" s="479"/>
      <c r="M275" s="479"/>
      <c r="N275" s="479"/>
      <c r="O275" s="479"/>
      <c r="P275" s="479"/>
      <c r="Q275" s="479"/>
      <c r="R275" s="479"/>
      <c r="S275" s="479"/>
      <c r="T275" s="479"/>
      <c r="U275" s="470"/>
      <c r="V275" s="471"/>
      <c r="W275" s="472"/>
      <c r="X275" s="448"/>
      <c r="Y275" s="448"/>
      <c r="Z275" s="448"/>
    </row>
    <row r="276" spans="1:27" ht="17.100000000000001" customHeight="1" x14ac:dyDescent="0.15">
      <c r="A276" s="449" t="s">
        <v>284</v>
      </c>
      <c r="B276" s="450"/>
      <c r="C276" s="451"/>
      <c r="D276" s="473" t="s">
        <v>464</v>
      </c>
      <c r="E276" s="474"/>
      <c r="F276" s="474"/>
      <c r="G276" s="474"/>
      <c r="H276" s="474"/>
      <c r="I276" s="474"/>
      <c r="J276" s="474"/>
      <c r="K276" s="474"/>
      <c r="L276" s="474"/>
      <c r="M276" s="474"/>
      <c r="N276" s="474"/>
      <c r="O276" s="474"/>
      <c r="P276" s="474"/>
      <c r="Q276" s="474"/>
      <c r="R276" s="474"/>
      <c r="S276" s="474"/>
      <c r="T276" s="475"/>
      <c r="U276" s="498" t="s">
        <v>22</v>
      </c>
      <c r="V276" s="498"/>
      <c r="W276" s="498"/>
      <c r="X276" s="494"/>
      <c r="Y276" s="494"/>
      <c r="Z276" s="494"/>
    </row>
    <row r="277" spans="1:27" ht="17.100000000000001" customHeight="1" x14ac:dyDescent="0.15">
      <c r="A277" s="452"/>
      <c r="B277" s="453"/>
      <c r="C277" s="454"/>
      <c r="D277" s="476"/>
      <c r="E277" s="477"/>
      <c r="F277" s="477"/>
      <c r="G277" s="477"/>
      <c r="H277" s="477"/>
      <c r="I277" s="477"/>
      <c r="J277" s="477"/>
      <c r="K277" s="477"/>
      <c r="L277" s="477"/>
      <c r="M277" s="477"/>
      <c r="N277" s="477"/>
      <c r="O277" s="477"/>
      <c r="P277" s="477"/>
      <c r="Q277" s="477"/>
      <c r="R277" s="477"/>
      <c r="S277" s="477"/>
      <c r="T277" s="478"/>
      <c r="U277" s="498"/>
      <c r="V277" s="498"/>
      <c r="W277" s="498"/>
      <c r="X277" s="493"/>
      <c r="Y277" s="493"/>
      <c r="Z277" s="493"/>
    </row>
    <row r="278" spans="1:27" ht="17.100000000000001" customHeight="1" x14ac:dyDescent="0.15">
      <c r="A278" s="452"/>
      <c r="B278" s="453"/>
      <c r="C278" s="454"/>
      <c r="D278" s="476"/>
      <c r="E278" s="477"/>
      <c r="F278" s="477"/>
      <c r="G278" s="477"/>
      <c r="H278" s="477"/>
      <c r="I278" s="477"/>
      <c r="J278" s="477"/>
      <c r="K278" s="477"/>
      <c r="L278" s="477"/>
      <c r="M278" s="477"/>
      <c r="N278" s="477"/>
      <c r="O278" s="477"/>
      <c r="P278" s="477"/>
      <c r="Q278" s="477"/>
      <c r="R278" s="477"/>
      <c r="S278" s="477"/>
      <c r="T278" s="478"/>
      <c r="U278" s="498"/>
      <c r="V278" s="498"/>
      <c r="W278" s="498"/>
      <c r="X278" s="493"/>
      <c r="Y278" s="493"/>
      <c r="Z278" s="493"/>
    </row>
    <row r="279" spans="1:27" ht="17.100000000000001" customHeight="1" x14ac:dyDescent="0.15">
      <c r="A279" s="452"/>
      <c r="B279" s="453"/>
      <c r="C279" s="454"/>
      <c r="D279" s="476"/>
      <c r="E279" s="477"/>
      <c r="F279" s="477"/>
      <c r="G279" s="477"/>
      <c r="H279" s="477"/>
      <c r="I279" s="477"/>
      <c r="J279" s="477"/>
      <c r="K279" s="477"/>
      <c r="L279" s="477"/>
      <c r="M279" s="477"/>
      <c r="N279" s="477"/>
      <c r="O279" s="477"/>
      <c r="P279" s="477"/>
      <c r="Q279" s="477"/>
      <c r="R279" s="477"/>
      <c r="S279" s="477"/>
      <c r="T279" s="478"/>
      <c r="U279" s="498"/>
      <c r="V279" s="498"/>
      <c r="W279" s="498"/>
      <c r="X279" s="494"/>
      <c r="Y279" s="494"/>
      <c r="Z279" s="494"/>
    </row>
    <row r="280" spans="1:27" ht="17.100000000000001" customHeight="1" x14ac:dyDescent="0.15">
      <c r="A280" s="452"/>
      <c r="B280" s="453"/>
      <c r="C280" s="454"/>
      <c r="D280" s="499"/>
      <c r="E280" s="500"/>
      <c r="F280" s="500"/>
      <c r="G280" s="500"/>
      <c r="H280" s="500"/>
      <c r="I280" s="500"/>
      <c r="J280" s="500"/>
      <c r="K280" s="500"/>
      <c r="L280" s="500"/>
      <c r="M280" s="500"/>
      <c r="N280" s="500"/>
      <c r="O280" s="500"/>
      <c r="P280" s="500"/>
      <c r="Q280" s="500"/>
      <c r="R280" s="500"/>
      <c r="S280" s="500"/>
      <c r="T280" s="501"/>
      <c r="U280" s="498"/>
      <c r="V280" s="498"/>
      <c r="W280" s="498"/>
      <c r="X280" s="504"/>
      <c r="Y280" s="504"/>
      <c r="Z280" s="504"/>
    </row>
    <row r="281" spans="1:27" ht="17.100000000000001" customHeight="1" x14ac:dyDescent="0.15">
      <c r="A281" s="452"/>
      <c r="B281" s="453"/>
      <c r="C281" s="454"/>
      <c r="D281" s="485" t="s">
        <v>584</v>
      </c>
      <c r="E281" s="507"/>
      <c r="F281" s="507"/>
      <c r="G281" s="507"/>
      <c r="H281" s="507"/>
      <c r="I281" s="507"/>
      <c r="J281" s="507"/>
      <c r="K281" s="507"/>
      <c r="L281" s="507"/>
      <c r="M281" s="507"/>
      <c r="N281" s="507"/>
      <c r="O281" s="507"/>
      <c r="P281" s="507"/>
      <c r="Q281" s="507"/>
      <c r="R281" s="507"/>
      <c r="S281" s="507"/>
      <c r="T281" s="507"/>
      <c r="U281" s="498"/>
      <c r="V281" s="498"/>
      <c r="W281" s="498"/>
      <c r="X281" s="445"/>
      <c r="Y281" s="445"/>
      <c r="Z281" s="445"/>
    </row>
    <row r="282" spans="1:27" ht="17.100000000000001" customHeight="1" x14ac:dyDescent="0.15">
      <c r="A282" s="452"/>
      <c r="B282" s="453"/>
      <c r="C282" s="454"/>
      <c r="D282" s="485"/>
      <c r="E282" s="507"/>
      <c r="F282" s="507"/>
      <c r="G282" s="507"/>
      <c r="H282" s="507"/>
      <c r="I282" s="507"/>
      <c r="J282" s="507"/>
      <c r="K282" s="507"/>
      <c r="L282" s="507"/>
      <c r="M282" s="507"/>
      <c r="N282" s="507"/>
      <c r="O282" s="507"/>
      <c r="P282" s="507"/>
      <c r="Q282" s="507"/>
      <c r="R282" s="507"/>
      <c r="S282" s="507"/>
      <c r="T282" s="507"/>
      <c r="U282" s="498"/>
      <c r="V282" s="498"/>
      <c r="W282" s="498"/>
      <c r="X282" s="445"/>
      <c r="Y282" s="445"/>
      <c r="Z282" s="445"/>
    </row>
    <row r="283" spans="1:27" ht="17.100000000000001" customHeight="1" x14ac:dyDescent="0.15">
      <c r="A283" s="452"/>
      <c r="B283" s="453"/>
      <c r="C283" s="454"/>
      <c r="D283" s="485"/>
      <c r="E283" s="507"/>
      <c r="F283" s="507"/>
      <c r="G283" s="507"/>
      <c r="H283" s="507"/>
      <c r="I283" s="507"/>
      <c r="J283" s="507"/>
      <c r="K283" s="507"/>
      <c r="L283" s="507"/>
      <c r="M283" s="507"/>
      <c r="N283" s="507"/>
      <c r="O283" s="507"/>
      <c r="P283" s="507"/>
      <c r="Q283" s="507"/>
      <c r="R283" s="507"/>
      <c r="S283" s="507"/>
      <c r="T283" s="507"/>
      <c r="U283" s="498"/>
      <c r="V283" s="498"/>
      <c r="W283" s="498"/>
      <c r="X283" s="445"/>
      <c r="Y283" s="445"/>
      <c r="Z283" s="445"/>
    </row>
    <row r="284" spans="1:27" ht="17.100000000000001" customHeight="1" x14ac:dyDescent="0.15">
      <c r="A284" s="452"/>
      <c r="B284" s="453"/>
      <c r="C284" s="454"/>
      <c r="D284" s="485"/>
      <c r="E284" s="507"/>
      <c r="F284" s="507"/>
      <c r="G284" s="507"/>
      <c r="H284" s="507"/>
      <c r="I284" s="507"/>
      <c r="J284" s="507"/>
      <c r="K284" s="507"/>
      <c r="L284" s="507"/>
      <c r="M284" s="507"/>
      <c r="N284" s="507"/>
      <c r="O284" s="507"/>
      <c r="P284" s="507"/>
      <c r="Q284" s="507"/>
      <c r="R284" s="507"/>
      <c r="S284" s="507"/>
      <c r="T284" s="507"/>
      <c r="U284" s="498"/>
      <c r="V284" s="498"/>
      <c r="W284" s="498"/>
      <c r="X284" s="445"/>
      <c r="Y284" s="445"/>
      <c r="Z284" s="445"/>
    </row>
    <row r="285" spans="1:27" ht="17.100000000000001" customHeight="1" x14ac:dyDescent="0.15">
      <c r="A285" s="455"/>
      <c r="B285" s="456"/>
      <c r="C285" s="457"/>
      <c r="D285" s="535"/>
      <c r="E285" s="479"/>
      <c r="F285" s="479"/>
      <c r="G285" s="479"/>
      <c r="H285" s="479"/>
      <c r="I285" s="479"/>
      <c r="J285" s="479"/>
      <c r="K285" s="479"/>
      <c r="L285" s="479"/>
      <c r="M285" s="479"/>
      <c r="N285" s="479"/>
      <c r="O285" s="479"/>
      <c r="P285" s="479"/>
      <c r="Q285" s="479"/>
      <c r="R285" s="479"/>
      <c r="S285" s="479"/>
      <c r="T285" s="479"/>
      <c r="U285" s="498"/>
      <c r="V285" s="498"/>
      <c r="W285" s="498"/>
      <c r="X285" s="502"/>
      <c r="Y285" s="502"/>
      <c r="Z285" s="502"/>
    </row>
    <row r="286" spans="1:27" ht="17.100000000000001" customHeight="1" x14ac:dyDescent="0.15">
      <c r="A286" s="449" t="s">
        <v>285</v>
      </c>
      <c r="B286" s="450"/>
      <c r="C286" s="451"/>
      <c r="D286" s="479" t="s">
        <v>465</v>
      </c>
      <c r="E286" s="479"/>
      <c r="F286" s="479"/>
      <c r="G286" s="479"/>
      <c r="H286" s="479"/>
      <c r="I286" s="479"/>
      <c r="J286" s="479"/>
      <c r="K286" s="479"/>
      <c r="L286" s="479"/>
      <c r="M286" s="479"/>
      <c r="N286" s="479"/>
      <c r="O286" s="479"/>
      <c r="P286" s="479"/>
      <c r="Q286" s="479"/>
      <c r="R286" s="479"/>
      <c r="S286" s="479"/>
      <c r="T286" s="479"/>
      <c r="U286" s="498" t="s">
        <v>23</v>
      </c>
      <c r="V286" s="534"/>
      <c r="W286" s="534"/>
      <c r="X286" s="497"/>
      <c r="Y286" s="497"/>
      <c r="Z286" s="497"/>
    </row>
    <row r="287" spans="1:27" ht="17.100000000000001" customHeight="1" x14ac:dyDescent="0.15">
      <c r="A287" s="452"/>
      <c r="B287" s="453"/>
      <c r="C287" s="454"/>
      <c r="D287" s="479"/>
      <c r="E287" s="479"/>
      <c r="F287" s="479"/>
      <c r="G287" s="479"/>
      <c r="H287" s="479"/>
      <c r="I287" s="479"/>
      <c r="J287" s="479"/>
      <c r="K287" s="479"/>
      <c r="L287" s="479"/>
      <c r="M287" s="479"/>
      <c r="N287" s="479"/>
      <c r="O287" s="479"/>
      <c r="P287" s="479"/>
      <c r="Q287" s="479"/>
      <c r="R287" s="479"/>
      <c r="S287" s="479"/>
      <c r="T287" s="479"/>
      <c r="U287" s="498"/>
      <c r="V287" s="534"/>
      <c r="W287" s="534"/>
      <c r="X287" s="497"/>
      <c r="Y287" s="497"/>
      <c r="Z287" s="497"/>
    </row>
    <row r="288" spans="1:27" ht="17.100000000000001" customHeight="1" x14ac:dyDescent="0.15">
      <c r="A288" s="452"/>
      <c r="B288" s="453"/>
      <c r="C288" s="454"/>
      <c r="D288" s="479"/>
      <c r="E288" s="479"/>
      <c r="F288" s="479"/>
      <c r="G288" s="479"/>
      <c r="H288" s="479"/>
      <c r="I288" s="479"/>
      <c r="J288" s="479"/>
      <c r="K288" s="479"/>
      <c r="L288" s="479"/>
      <c r="M288" s="479"/>
      <c r="N288" s="479"/>
      <c r="O288" s="479"/>
      <c r="P288" s="479"/>
      <c r="Q288" s="479"/>
      <c r="R288" s="479"/>
      <c r="S288" s="479"/>
      <c r="T288" s="479"/>
      <c r="U288" s="498"/>
      <c r="V288" s="534"/>
      <c r="W288" s="534"/>
      <c r="X288" s="497"/>
      <c r="Y288" s="497"/>
      <c r="Z288" s="497"/>
    </row>
    <row r="289" spans="1:26" ht="17.100000000000001" customHeight="1" x14ac:dyDescent="0.15">
      <c r="A289" s="455"/>
      <c r="B289" s="456"/>
      <c r="C289" s="457"/>
      <c r="D289" s="479"/>
      <c r="E289" s="479"/>
      <c r="F289" s="479"/>
      <c r="G289" s="479"/>
      <c r="H289" s="479"/>
      <c r="I289" s="479"/>
      <c r="J289" s="479"/>
      <c r="K289" s="479"/>
      <c r="L289" s="479"/>
      <c r="M289" s="479"/>
      <c r="N289" s="479"/>
      <c r="O289" s="479"/>
      <c r="P289" s="479"/>
      <c r="Q289" s="479"/>
      <c r="R289" s="479"/>
      <c r="S289" s="479"/>
      <c r="T289" s="479"/>
      <c r="U289" s="534"/>
      <c r="V289" s="534"/>
      <c r="W289" s="534"/>
      <c r="X289" s="497"/>
      <c r="Y289" s="497"/>
      <c r="Z289" s="497"/>
    </row>
    <row r="290" spans="1:26" ht="17.100000000000001" customHeight="1" x14ac:dyDescent="0.15">
      <c r="A290" s="449" t="s">
        <v>633</v>
      </c>
      <c r="B290" s="450"/>
      <c r="C290" s="451"/>
      <c r="D290" s="473" t="s">
        <v>466</v>
      </c>
      <c r="E290" s="474"/>
      <c r="F290" s="474"/>
      <c r="G290" s="474"/>
      <c r="H290" s="474"/>
      <c r="I290" s="474"/>
      <c r="J290" s="474"/>
      <c r="K290" s="474"/>
      <c r="L290" s="474"/>
      <c r="M290" s="474"/>
      <c r="N290" s="474"/>
      <c r="O290" s="474"/>
      <c r="P290" s="474"/>
      <c r="Q290" s="474"/>
      <c r="R290" s="474"/>
      <c r="S290" s="474"/>
      <c r="T290" s="475"/>
      <c r="U290" s="464" t="s">
        <v>24</v>
      </c>
      <c r="V290" s="465"/>
      <c r="W290" s="466"/>
      <c r="X290" s="495"/>
      <c r="Y290" s="495"/>
      <c r="Z290" s="495"/>
    </row>
    <row r="291" spans="1:26" ht="17.100000000000001" customHeight="1" x14ac:dyDescent="0.15">
      <c r="A291" s="452"/>
      <c r="B291" s="453"/>
      <c r="C291" s="454"/>
      <c r="D291" s="476"/>
      <c r="E291" s="477"/>
      <c r="F291" s="477"/>
      <c r="G291" s="477"/>
      <c r="H291" s="477"/>
      <c r="I291" s="477"/>
      <c r="J291" s="477"/>
      <c r="K291" s="477"/>
      <c r="L291" s="477"/>
      <c r="M291" s="477"/>
      <c r="N291" s="477"/>
      <c r="O291" s="477"/>
      <c r="P291" s="477"/>
      <c r="Q291" s="477"/>
      <c r="R291" s="477"/>
      <c r="S291" s="477"/>
      <c r="T291" s="478"/>
      <c r="U291" s="467"/>
      <c r="V291" s="468"/>
      <c r="W291" s="469"/>
      <c r="X291" s="496"/>
      <c r="Y291" s="496"/>
      <c r="Z291" s="496"/>
    </row>
    <row r="292" spans="1:26" ht="17.100000000000001" customHeight="1" x14ac:dyDescent="0.15">
      <c r="A292" s="452"/>
      <c r="B292" s="453"/>
      <c r="C292" s="454"/>
      <c r="D292" s="480" t="s">
        <v>467</v>
      </c>
      <c r="E292" s="481"/>
      <c r="F292" s="481"/>
      <c r="G292" s="481"/>
      <c r="H292" s="481"/>
      <c r="I292" s="481"/>
      <c r="J292" s="481"/>
      <c r="K292" s="481"/>
      <c r="L292" s="481"/>
      <c r="M292" s="481"/>
      <c r="N292" s="481"/>
      <c r="O292" s="481"/>
      <c r="P292" s="481"/>
      <c r="Q292" s="481"/>
      <c r="R292" s="481"/>
      <c r="S292" s="481"/>
      <c r="T292" s="482"/>
      <c r="U292" s="467"/>
      <c r="V292" s="468"/>
      <c r="W292" s="469"/>
      <c r="X292" s="493"/>
      <c r="Y292" s="493"/>
      <c r="Z292" s="493"/>
    </row>
    <row r="293" spans="1:26" ht="17.100000000000001" customHeight="1" x14ac:dyDescent="0.15">
      <c r="A293" s="452"/>
      <c r="B293" s="453"/>
      <c r="C293" s="454"/>
      <c r="D293" s="476"/>
      <c r="E293" s="477"/>
      <c r="F293" s="477"/>
      <c r="G293" s="477"/>
      <c r="H293" s="477"/>
      <c r="I293" s="477"/>
      <c r="J293" s="477"/>
      <c r="K293" s="477"/>
      <c r="L293" s="477"/>
      <c r="M293" s="477"/>
      <c r="N293" s="477"/>
      <c r="O293" s="477"/>
      <c r="P293" s="477"/>
      <c r="Q293" s="477"/>
      <c r="R293" s="477"/>
      <c r="S293" s="477"/>
      <c r="T293" s="478"/>
      <c r="U293" s="467"/>
      <c r="V293" s="468"/>
      <c r="W293" s="469"/>
      <c r="X293" s="493"/>
      <c r="Y293" s="493"/>
      <c r="Z293" s="493"/>
    </row>
    <row r="294" spans="1:26" ht="17.100000000000001" customHeight="1" x14ac:dyDescent="0.15">
      <c r="A294" s="452"/>
      <c r="B294" s="453"/>
      <c r="C294" s="454"/>
      <c r="D294" s="476"/>
      <c r="E294" s="477"/>
      <c r="F294" s="477"/>
      <c r="G294" s="477"/>
      <c r="H294" s="477"/>
      <c r="I294" s="477"/>
      <c r="J294" s="477"/>
      <c r="K294" s="477"/>
      <c r="L294" s="477"/>
      <c r="M294" s="477"/>
      <c r="N294" s="477"/>
      <c r="O294" s="477"/>
      <c r="P294" s="477"/>
      <c r="Q294" s="477"/>
      <c r="R294" s="477"/>
      <c r="S294" s="477"/>
      <c r="T294" s="478"/>
      <c r="U294" s="467"/>
      <c r="V294" s="468"/>
      <c r="W294" s="469"/>
      <c r="X294" s="494"/>
      <c r="Y294" s="494"/>
      <c r="Z294" s="494"/>
    </row>
    <row r="295" spans="1:26" ht="17.100000000000001" customHeight="1" x14ac:dyDescent="0.15">
      <c r="A295" s="455"/>
      <c r="B295" s="456"/>
      <c r="C295" s="457"/>
      <c r="D295" s="483"/>
      <c r="E295" s="484"/>
      <c r="F295" s="484"/>
      <c r="G295" s="484"/>
      <c r="H295" s="484"/>
      <c r="I295" s="484"/>
      <c r="J295" s="484"/>
      <c r="K295" s="484"/>
      <c r="L295" s="484"/>
      <c r="M295" s="484"/>
      <c r="N295" s="484"/>
      <c r="O295" s="484"/>
      <c r="P295" s="484"/>
      <c r="Q295" s="484"/>
      <c r="R295" s="484"/>
      <c r="S295" s="484"/>
      <c r="T295" s="485"/>
      <c r="U295" s="470"/>
      <c r="V295" s="471"/>
      <c r="W295" s="472"/>
      <c r="X295" s="494"/>
      <c r="Y295" s="494"/>
      <c r="Z295" s="494"/>
    </row>
    <row r="296" spans="1:26" ht="17.100000000000001" customHeight="1" x14ac:dyDescent="0.15">
      <c r="A296" s="449" t="s">
        <v>286</v>
      </c>
      <c r="B296" s="450"/>
      <c r="C296" s="451"/>
      <c r="D296" s="473" t="s">
        <v>468</v>
      </c>
      <c r="E296" s="474"/>
      <c r="F296" s="474"/>
      <c r="G296" s="474"/>
      <c r="H296" s="474"/>
      <c r="I296" s="474"/>
      <c r="J296" s="474"/>
      <c r="K296" s="474"/>
      <c r="L296" s="474"/>
      <c r="M296" s="474"/>
      <c r="N296" s="474"/>
      <c r="O296" s="474"/>
      <c r="P296" s="474"/>
      <c r="Q296" s="474"/>
      <c r="R296" s="474"/>
      <c r="S296" s="474"/>
      <c r="T296" s="475"/>
      <c r="U296" s="464" t="s">
        <v>25</v>
      </c>
      <c r="V296" s="465"/>
      <c r="W296" s="466"/>
      <c r="X296" s="447"/>
      <c r="Y296" s="447"/>
      <c r="Z296" s="447"/>
    </row>
    <row r="297" spans="1:26" ht="17.100000000000001" customHeight="1" x14ac:dyDescent="0.15">
      <c r="A297" s="452"/>
      <c r="B297" s="453"/>
      <c r="C297" s="454"/>
      <c r="D297" s="476"/>
      <c r="E297" s="477"/>
      <c r="F297" s="477"/>
      <c r="G297" s="477"/>
      <c r="H297" s="477"/>
      <c r="I297" s="477"/>
      <c r="J297" s="477"/>
      <c r="K297" s="477"/>
      <c r="L297" s="477"/>
      <c r="M297" s="477"/>
      <c r="N297" s="477"/>
      <c r="O297" s="477"/>
      <c r="P297" s="477"/>
      <c r="Q297" s="477"/>
      <c r="R297" s="477"/>
      <c r="S297" s="477"/>
      <c r="T297" s="478"/>
      <c r="U297" s="467"/>
      <c r="V297" s="468"/>
      <c r="W297" s="469"/>
      <c r="X297" s="503"/>
      <c r="Y297" s="503"/>
      <c r="Z297" s="503"/>
    </row>
    <row r="298" spans="1:26" ht="17.100000000000001" customHeight="1" x14ac:dyDescent="0.15">
      <c r="A298" s="452"/>
      <c r="B298" s="453"/>
      <c r="C298" s="454"/>
      <c r="D298" s="476"/>
      <c r="E298" s="477"/>
      <c r="F298" s="477"/>
      <c r="G298" s="477"/>
      <c r="H298" s="477"/>
      <c r="I298" s="477"/>
      <c r="J298" s="477"/>
      <c r="K298" s="477"/>
      <c r="L298" s="477"/>
      <c r="M298" s="477"/>
      <c r="N298" s="477"/>
      <c r="O298" s="477"/>
      <c r="P298" s="477"/>
      <c r="Q298" s="477"/>
      <c r="R298" s="477"/>
      <c r="S298" s="477"/>
      <c r="T298" s="478"/>
      <c r="U298" s="467"/>
      <c r="V298" s="468"/>
      <c r="W298" s="469"/>
      <c r="X298" s="503"/>
      <c r="Y298" s="503"/>
      <c r="Z298" s="503"/>
    </row>
    <row r="299" spans="1:26" ht="17.100000000000001" customHeight="1" x14ac:dyDescent="0.15">
      <c r="A299" s="452"/>
      <c r="B299" s="453"/>
      <c r="C299" s="454"/>
      <c r="D299" s="476"/>
      <c r="E299" s="477"/>
      <c r="F299" s="477"/>
      <c r="G299" s="477"/>
      <c r="H299" s="477"/>
      <c r="I299" s="477"/>
      <c r="J299" s="477"/>
      <c r="K299" s="477"/>
      <c r="L299" s="477"/>
      <c r="M299" s="477"/>
      <c r="N299" s="477"/>
      <c r="O299" s="477"/>
      <c r="P299" s="477"/>
      <c r="Q299" s="477"/>
      <c r="R299" s="477"/>
      <c r="S299" s="477"/>
      <c r="T299" s="478"/>
      <c r="U299" s="467"/>
      <c r="V299" s="468"/>
      <c r="W299" s="469"/>
      <c r="X299" s="503"/>
      <c r="Y299" s="503"/>
      <c r="Z299" s="503"/>
    </row>
    <row r="300" spans="1:26" ht="17.100000000000001" customHeight="1" x14ac:dyDescent="0.15">
      <c r="A300" s="452"/>
      <c r="B300" s="453"/>
      <c r="C300" s="454"/>
      <c r="D300" s="476"/>
      <c r="E300" s="477"/>
      <c r="F300" s="477"/>
      <c r="G300" s="477"/>
      <c r="H300" s="477"/>
      <c r="I300" s="477"/>
      <c r="J300" s="477"/>
      <c r="K300" s="477"/>
      <c r="L300" s="477"/>
      <c r="M300" s="477"/>
      <c r="N300" s="477"/>
      <c r="O300" s="477"/>
      <c r="P300" s="477"/>
      <c r="Q300" s="477"/>
      <c r="R300" s="477"/>
      <c r="S300" s="477"/>
      <c r="T300" s="478"/>
      <c r="U300" s="467"/>
      <c r="V300" s="468"/>
      <c r="W300" s="469"/>
      <c r="X300" s="503"/>
      <c r="Y300" s="503"/>
      <c r="Z300" s="503"/>
    </row>
    <row r="301" spans="1:26" ht="17.100000000000001" customHeight="1" x14ac:dyDescent="0.15">
      <c r="A301" s="452"/>
      <c r="B301" s="453"/>
      <c r="C301" s="454"/>
      <c r="D301" s="476"/>
      <c r="E301" s="477"/>
      <c r="F301" s="477"/>
      <c r="G301" s="477"/>
      <c r="H301" s="477"/>
      <c r="I301" s="477"/>
      <c r="J301" s="477"/>
      <c r="K301" s="477"/>
      <c r="L301" s="477"/>
      <c r="M301" s="477"/>
      <c r="N301" s="477"/>
      <c r="O301" s="477"/>
      <c r="P301" s="477"/>
      <c r="Q301" s="477"/>
      <c r="R301" s="477"/>
      <c r="S301" s="477"/>
      <c r="T301" s="478"/>
      <c r="U301" s="467"/>
      <c r="V301" s="468"/>
      <c r="W301" s="469"/>
      <c r="X301" s="503"/>
      <c r="Y301" s="503"/>
      <c r="Z301" s="503"/>
    </row>
    <row r="302" spans="1:26" ht="17.100000000000001" customHeight="1" x14ac:dyDescent="0.15">
      <c r="A302" s="452"/>
      <c r="B302" s="453"/>
      <c r="C302" s="454"/>
      <c r="D302" s="476"/>
      <c r="E302" s="477"/>
      <c r="F302" s="477"/>
      <c r="G302" s="477"/>
      <c r="H302" s="477"/>
      <c r="I302" s="477"/>
      <c r="J302" s="477"/>
      <c r="K302" s="477"/>
      <c r="L302" s="477"/>
      <c r="M302" s="477"/>
      <c r="N302" s="477"/>
      <c r="O302" s="477"/>
      <c r="P302" s="477"/>
      <c r="Q302" s="477"/>
      <c r="R302" s="477"/>
      <c r="S302" s="477"/>
      <c r="T302" s="478"/>
      <c r="U302" s="467"/>
      <c r="V302" s="468"/>
      <c r="W302" s="469"/>
      <c r="X302" s="503"/>
      <c r="Y302" s="503"/>
      <c r="Z302" s="503"/>
    </row>
    <row r="303" spans="1:26" ht="17.100000000000001" customHeight="1" x14ac:dyDescent="0.15">
      <c r="A303" s="452"/>
      <c r="B303" s="453"/>
      <c r="C303" s="454"/>
      <c r="D303" s="476"/>
      <c r="E303" s="477"/>
      <c r="F303" s="477"/>
      <c r="G303" s="477"/>
      <c r="H303" s="477"/>
      <c r="I303" s="477"/>
      <c r="J303" s="477"/>
      <c r="K303" s="477"/>
      <c r="L303" s="477"/>
      <c r="M303" s="477"/>
      <c r="N303" s="477"/>
      <c r="O303" s="477"/>
      <c r="P303" s="477"/>
      <c r="Q303" s="477"/>
      <c r="R303" s="477"/>
      <c r="S303" s="477"/>
      <c r="T303" s="478"/>
      <c r="U303" s="467"/>
      <c r="V303" s="468"/>
      <c r="W303" s="469"/>
      <c r="X303" s="447"/>
      <c r="Y303" s="447"/>
      <c r="Z303" s="447"/>
    </row>
    <row r="304" spans="1:26" ht="17.100000000000001" customHeight="1" x14ac:dyDescent="0.15">
      <c r="A304" s="452"/>
      <c r="B304" s="453"/>
      <c r="C304" s="454"/>
      <c r="D304" s="486" t="s">
        <v>98</v>
      </c>
      <c r="E304" s="487"/>
      <c r="F304" s="487"/>
      <c r="G304" s="487"/>
      <c r="H304" s="487"/>
      <c r="I304" s="487"/>
      <c r="J304" s="487"/>
      <c r="K304" s="487"/>
      <c r="L304" s="487"/>
      <c r="M304" s="487"/>
      <c r="N304" s="487"/>
      <c r="O304" s="487"/>
      <c r="P304" s="487"/>
      <c r="Q304" s="487"/>
      <c r="R304" s="487"/>
      <c r="S304" s="487"/>
      <c r="T304" s="488"/>
      <c r="U304" s="467"/>
      <c r="V304" s="468"/>
      <c r="W304" s="469"/>
      <c r="X304" s="447"/>
      <c r="Y304" s="447"/>
      <c r="Z304" s="447"/>
    </row>
    <row r="305" spans="1:26" ht="17.100000000000001" customHeight="1" x14ac:dyDescent="0.15">
      <c r="A305" s="452"/>
      <c r="B305" s="453"/>
      <c r="C305" s="454"/>
      <c r="D305" s="53"/>
      <c r="E305" s="489" t="s">
        <v>99</v>
      </c>
      <c r="F305" s="489"/>
      <c r="G305" s="489"/>
      <c r="H305" s="489"/>
      <c r="I305" s="489"/>
      <c r="J305" s="489"/>
      <c r="K305" s="489"/>
      <c r="L305" s="489"/>
      <c r="M305" s="489"/>
      <c r="N305" s="489"/>
      <c r="O305" s="489"/>
      <c r="P305" s="489"/>
      <c r="Q305" s="489"/>
      <c r="R305" s="489"/>
      <c r="S305" s="489"/>
      <c r="T305" s="490"/>
      <c r="U305" s="467"/>
      <c r="V305" s="468"/>
      <c r="W305" s="469"/>
      <c r="X305" s="447"/>
      <c r="Y305" s="447"/>
      <c r="Z305" s="447"/>
    </row>
    <row r="306" spans="1:26" ht="17.100000000000001" customHeight="1" x14ac:dyDescent="0.15">
      <c r="A306" s="452"/>
      <c r="B306" s="453"/>
      <c r="C306" s="454"/>
      <c r="D306" s="53"/>
      <c r="E306" s="489"/>
      <c r="F306" s="489"/>
      <c r="G306" s="489"/>
      <c r="H306" s="489"/>
      <c r="I306" s="489"/>
      <c r="J306" s="489"/>
      <c r="K306" s="489"/>
      <c r="L306" s="489"/>
      <c r="M306" s="489"/>
      <c r="N306" s="489"/>
      <c r="O306" s="489"/>
      <c r="P306" s="489"/>
      <c r="Q306" s="489"/>
      <c r="R306" s="489"/>
      <c r="S306" s="489"/>
      <c r="T306" s="490"/>
      <c r="U306" s="467"/>
      <c r="V306" s="468"/>
      <c r="W306" s="469"/>
      <c r="X306" s="447"/>
      <c r="Y306" s="447"/>
      <c r="Z306" s="447"/>
    </row>
    <row r="307" spans="1:26" ht="17.100000000000001" customHeight="1" x14ac:dyDescent="0.15">
      <c r="A307" s="455"/>
      <c r="B307" s="456"/>
      <c r="C307" s="457"/>
      <c r="D307" s="53"/>
      <c r="E307" s="491"/>
      <c r="F307" s="491"/>
      <c r="G307" s="491"/>
      <c r="H307" s="491"/>
      <c r="I307" s="491"/>
      <c r="J307" s="491"/>
      <c r="K307" s="491"/>
      <c r="L307" s="491"/>
      <c r="M307" s="491"/>
      <c r="N307" s="491"/>
      <c r="O307" s="491"/>
      <c r="P307" s="491"/>
      <c r="Q307" s="491"/>
      <c r="R307" s="491"/>
      <c r="S307" s="491"/>
      <c r="T307" s="492"/>
      <c r="U307" s="470"/>
      <c r="V307" s="471"/>
      <c r="W307" s="472"/>
      <c r="X307" s="447"/>
      <c r="Y307" s="447"/>
      <c r="Z307" s="447"/>
    </row>
    <row r="308" spans="1:26" ht="17.100000000000001" customHeight="1" x14ac:dyDescent="0.15">
      <c r="A308" s="449" t="s">
        <v>287</v>
      </c>
      <c r="B308" s="450"/>
      <c r="C308" s="451"/>
      <c r="D308" s="458" t="s">
        <v>469</v>
      </c>
      <c r="E308" s="459"/>
      <c r="F308" s="459"/>
      <c r="G308" s="459"/>
      <c r="H308" s="459"/>
      <c r="I308" s="459"/>
      <c r="J308" s="459"/>
      <c r="K308" s="459"/>
      <c r="L308" s="459"/>
      <c r="M308" s="459"/>
      <c r="N308" s="459"/>
      <c r="O308" s="459"/>
      <c r="P308" s="459"/>
      <c r="Q308" s="459"/>
      <c r="R308" s="459"/>
      <c r="S308" s="459"/>
      <c r="T308" s="460"/>
      <c r="U308" s="498" t="s">
        <v>26</v>
      </c>
      <c r="V308" s="498"/>
      <c r="W308" s="498"/>
      <c r="X308" s="494"/>
      <c r="Y308" s="494"/>
      <c r="Z308" s="494"/>
    </row>
    <row r="309" spans="1:26" ht="17.100000000000001" customHeight="1" x14ac:dyDescent="0.15">
      <c r="A309" s="452"/>
      <c r="B309" s="453"/>
      <c r="C309" s="454"/>
      <c r="D309" s="438"/>
      <c r="E309" s="439"/>
      <c r="F309" s="439"/>
      <c r="G309" s="439"/>
      <c r="H309" s="439"/>
      <c r="I309" s="439"/>
      <c r="J309" s="439"/>
      <c r="K309" s="439"/>
      <c r="L309" s="439"/>
      <c r="M309" s="439"/>
      <c r="N309" s="439"/>
      <c r="O309" s="439"/>
      <c r="P309" s="439"/>
      <c r="Q309" s="439"/>
      <c r="R309" s="439"/>
      <c r="S309" s="439"/>
      <c r="T309" s="440"/>
      <c r="U309" s="498"/>
      <c r="V309" s="498"/>
      <c r="W309" s="498"/>
      <c r="X309" s="493"/>
      <c r="Y309" s="493"/>
      <c r="Z309" s="493"/>
    </row>
    <row r="310" spans="1:26" ht="17.100000000000001" customHeight="1" x14ac:dyDescent="0.15">
      <c r="A310" s="452"/>
      <c r="B310" s="453"/>
      <c r="C310" s="454"/>
      <c r="D310" s="438"/>
      <c r="E310" s="439"/>
      <c r="F310" s="439"/>
      <c r="G310" s="439"/>
      <c r="H310" s="439"/>
      <c r="I310" s="439"/>
      <c r="J310" s="439"/>
      <c r="K310" s="439"/>
      <c r="L310" s="439"/>
      <c r="M310" s="439"/>
      <c r="N310" s="439"/>
      <c r="O310" s="439"/>
      <c r="P310" s="439"/>
      <c r="Q310" s="439"/>
      <c r="R310" s="439"/>
      <c r="S310" s="439"/>
      <c r="T310" s="440"/>
      <c r="U310" s="498"/>
      <c r="V310" s="498"/>
      <c r="W310" s="498"/>
      <c r="X310" s="494"/>
      <c r="Y310" s="494"/>
      <c r="Z310" s="494"/>
    </row>
    <row r="311" spans="1:26" ht="17.100000000000001" customHeight="1" x14ac:dyDescent="0.15">
      <c r="A311" s="455"/>
      <c r="B311" s="456"/>
      <c r="C311" s="457"/>
      <c r="D311" s="441"/>
      <c r="E311" s="442"/>
      <c r="F311" s="442"/>
      <c r="G311" s="442"/>
      <c r="H311" s="442"/>
      <c r="I311" s="442"/>
      <c r="J311" s="442"/>
      <c r="K311" s="442"/>
      <c r="L311" s="442"/>
      <c r="M311" s="442"/>
      <c r="N311" s="442"/>
      <c r="O311" s="442"/>
      <c r="P311" s="442"/>
      <c r="Q311" s="442"/>
      <c r="R311" s="442"/>
      <c r="S311" s="442"/>
      <c r="T311" s="443"/>
      <c r="U311" s="498"/>
      <c r="V311" s="498"/>
      <c r="W311" s="498"/>
      <c r="X311" s="494"/>
      <c r="Y311" s="494"/>
      <c r="Z311" s="494"/>
    </row>
    <row r="312" spans="1:26" ht="17.100000000000001" customHeight="1" x14ac:dyDescent="0.15">
      <c r="A312" s="449" t="s">
        <v>288</v>
      </c>
      <c r="B312" s="450"/>
      <c r="C312" s="451"/>
      <c r="D312" s="479" t="s">
        <v>470</v>
      </c>
      <c r="E312" s="479"/>
      <c r="F312" s="479"/>
      <c r="G312" s="479"/>
      <c r="H312" s="479"/>
      <c r="I312" s="479"/>
      <c r="J312" s="479"/>
      <c r="K312" s="479"/>
      <c r="L312" s="479"/>
      <c r="M312" s="479"/>
      <c r="N312" s="479"/>
      <c r="O312" s="479"/>
      <c r="P312" s="479"/>
      <c r="Q312" s="479"/>
      <c r="R312" s="479"/>
      <c r="S312" s="479"/>
      <c r="T312" s="479"/>
      <c r="U312" s="498" t="s">
        <v>27</v>
      </c>
      <c r="V312" s="498"/>
      <c r="W312" s="498"/>
      <c r="X312" s="447"/>
      <c r="Y312" s="447"/>
      <c r="Z312" s="447"/>
    </row>
    <row r="313" spans="1:26" ht="17.100000000000001" customHeight="1" x14ac:dyDescent="0.15">
      <c r="A313" s="452"/>
      <c r="B313" s="453"/>
      <c r="C313" s="454"/>
      <c r="D313" s="479"/>
      <c r="E313" s="479"/>
      <c r="F313" s="479"/>
      <c r="G313" s="479"/>
      <c r="H313" s="479"/>
      <c r="I313" s="479"/>
      <c r="J313" s="479"/>
      <c r="K313" s="479"/>
      <c r="L313" s="479"/>
      <c r="M313" s="479"/>
      <c r="N313" s="479"/>
      <c r="O313" s="479"/>
      <c r="P313" s="479"/>
      <c r="Q313" s="479"/>
      <c r="R313" s="479"/>
      <c r="S313" s="479"/>
      <c r="T313" s="479"/>
      <c r="U313" s="498"/>
      <c r="V313" s="498"/>
      <c r="W313" s="498"/>
      <c r="X313" s="447"/>
      <c r="Y313" s="447"/>
      <c r="Z313" s="447"/>
    </row>
    <row r="314" spans="1:26" ht="17.100000000000001" customHeight="1" x14ac:dyDescent="0.15">
      <c r="A314" s="452"/>
      <c r="B314" s="453"/>
      <c r="C314" s="454"/>
      <c r="D314" s="479"/>
      <c r="E314" s="479"/>
      <c r="F314" s="479"/>
      <c r="G314" s="479"/>
      <c r="H314" s="479"/>
      <c r="I314" s="479"/>
      <c r="J314" s="479"/>
      <c r="K314" s="479"/>
      <c r="L314" s="479"/>
      <c r="M314" s="479"/>
      <c r="N314" s="479"/>
      <c r="O314" s="479"/>
      <c r="P314" s="479"/>
      <c r="Q314" s="479"/>
      <c r="R314" s="479"/>
      <c r="S314" s="479"/>
      <c r="T314" s="479"/>
      <c r="U314" s="498"/>
      <c r="V314" s="498"/>
      <c r="W314" s="498"/>
      <c r="X314" s="447"/>
      <c r="Y314" s="447"/>
      <c r="Z314" s="447"/>
    </row>
    <row r="315" spans="1:26" ht="17.100000000000001" customHeight="1" x14ac:dyDescent="0.15">
      <c r="A315" s="452"/>
      <c r="B315" s="453"/>
      <c r="C315" s="454"/>
      <c r="D315" s="479"/>
      <c r="E315" s="479"/>
      <c r="F315" s="479"/>
      <c r="G315" s="479"/>
      <c r="H315" s="479"/>
      <c r="I315" s="479"/>
      <c r="J315" s="479"/>
      <c r="K315" s="479"/>
      <c r="L315" s="479"/>
      <c r="M315" s="479"/>
      <c r="N315" s="479"/>
      <c r="O315" s="479"/>
      <c r="P315" s="479"/>
      <c r="Q315" s="479"/>
      <c r="R315" s="479"/>
      <c r="S315" s="479"/>
      <c r="T315" s="479"/>
      <c r="U315" s="498"/>
      <c r="V315" s="498"/>
      <c r="W315" s="498"/>
      <c r="X315" s="448"/>
      <c r="Y315" s="448"/>
      <c r="Z315" s="448"/>
    </row>
    <row r="316" spans="1:26" ht="17.100000000000001" customHeight="1" x14ac:dyDescent="0.15">
      <c r="A316" s="449" t="s">
        <v>289</v>
      </c>
      <c r="B316" s="450"/>
      <c r="C316" s="451"/>
      <c r="D316" s="458" t="s">
        <v>471</v>
      </c>
      <c r="E316" s="459"/>
      <c r="F316" s="459"/>
      <c r="G316" s="459"/>
      <c r="H316" s="459"/>
      <c r="I316" s="459"/>
      <c r="J316" s="459"/>
      <c r="K316" s="459"/>
      <c r="L316" s="459"/>
      <c r="M316" s="459"/>
      <c r="N316" s="459"/>
      <c r="O316" s="459"/>
      <c r="P316" s="459"/>
      <c r="Q316" s="459"/>
      <c r="R316" s="459"/>
      <c r="S316" s="459"/>
      <c r="T316" s="460"/>
      <c r="U316" s="464" t="s">
        <v>28</v>
      </c>
      <c r="V316" s="465"/>
      <c r="W316" s="466"/>
      <c r="X316" s="447"/>
      <c r="Y316" s="447"/>
      <c r="Z316" s="447"/>
    </row>
    <row r="317" spans="1:26" ht="17.100000000000001" customHeight="1" x14ac:dyDescent="0.15">
      <c r="A317" s="452"/>
      <c r="B317" s="453"/>
      <c r="C317" s="454"/>
      <c r="D317" s="438"/>
      <c r="E317" s="439"/>
      <c r="F317" s="439"/>
      <c r="G317" s="439"/>
      <c r="H317" s="439"/>
      <c r="I317" s="439"/>
      <c r="J317" s="439"/>
      <c r="K317" s="439"/>
      <c r="L317" s="439"/>
      <c r="M317" s="439"/>
      <c r="N317" s="439"/>
      <c r="O317" s="439"/>
      <c r="P317" s="439"/>
      <c r="Q317" s="439"/>
      <c r="R317" s="439"/>
      <c r="S317" s="439"/>
      <c r="T317" s="440"/>
      <c r="U317" s="467"/>
      <c r="V317" s="468"/>
      <c r="W317" s="469"/>
      <c r="X317" s="447"/>
      <c r="Y317" s="447"/>
      <c r="Z317" s="447"/>
    </row>
    <row r="318" spans="1:26" ht="17.100000000000001" customHeight="1" x14ac:dyDescent="0.15">
      <c r="A318" s="452"/>
      <c r="B318" s="453"/>
      <c r="C318" s="454"/>
      <c r="D318" s="438"/>
      <c r="E318" s="439"/>
      <c r="F318" s="439"/>
      <c r="G318" s="439"/>
      <c r="H318" s="439"/>
      <c r="I318" s="439"/>
      <c r="J318" s="439"/>
      <c r="K318" s="439"/>
      <c r="L318" s="439"/>
      <c r="M318" s="439"/>
      <c r="N318" s="439"/>
      <c r="O318" s="439"/>
      <c r="P318" s="439"/>
      <c r="Q318" s="439"/>
      <c r="R318" s="439"/>
      <c r="S318" s="439"/>
      <c r="T318" s="440"/>
      <c r="U318" s="467"/>
      <c r="V318" s="468"/>
      <c r="W318" s="469"/>
      <c r="X318" s="447"/>
      <c r="Y318" s="447"/>
      <c r="Z318" s="447"/>
    </row>
    <row r="319" spans="1:26" ht="17.100000000000001" customHeight="1" x14ac:dyDescent="0.15">
      <c r="A319" s="452"/>
      <c r="B319" s="453"/>
      <c r="C319" s="454"/>
      <c r="D319" s="461"/>
      <c r="E319" s="462"/>
      <c r="F319" s="462"/>
      <c r="G319" s="462"/>
      <c r="H319" s="462"/>
      <c r="I319" s="462"/>
      <c r="J319" s="462"/>
      <c r="K319" s="462"/>
      <c r="L319" s="462"/>
      <c r="M319" s="462"/>
      <c r="N319" s="462"/>
      <c r="O319" s="462"/>
      <c r="P319" s="462"/>
      <c r="Q319" s="462"/>
      <c r="R319" s="462"/>
      <c r="S319" s="462"/>
      <c r="T319" s="463"/>
      <c r="U319" s="467"/>
      <c r="V319" s="468"/>
      <c r="W319" s="469"/>
      <c r="X319" s="448"/>
      <c r="Y319" s="448"/>
      <c r="Z319" s="448"/>
    </row>
    <row r="320" spans="1:26" ht="17.100000000000001" customHeight="1" x14ac:dyDescent="0.15">
      <c r="A320" s="449" t="s">
        <v>290</v>
      </c>
      <c r="B320" s="450"/>
      <c r="C320" s="451"/>
      <c r="D320" s="458" t="s">
        <v>472</v>
      </c>
      <c r="E320" s="459"/>
      <c r="F320" s="459"/>
      <c r="G320" s="459"/>
      <c r="H320" s="459"/>
      <c r="I320" s="459"/>
      <c r="J320" s="459"/>
      <c r="K320" s="459"/>
      <c r="L320" s="459"/>
      <c r="M320" s="459"/>
      <c r="N320" s="459"/>
      <c r="O320" s="459"/>
      <c r="P320" s="459"/>
      <c r="Q320" s="459"/>
      <c r="R320" s="459"/>
      <c r="S320" s="459"/>
      <c r="T320" s="460"/>
      <c r="U320" s="464" t="s">
        <v>29</v>
      </c>
      <c r="V320" s="465"/>
      <c r="W320" s="466"/>
      <c r="X320" s="444"/>
      <c r="Y320" s="444"/>
      <c r="Z320" s="444"/>
    </row>
    <row r="321" spans="1:26" ht="17.100000000000001" customHeight="1" x14ac:dyDescent="0.15">
      <c r="A321" s="452"/>
      <c r="B321" s="453"/>
      <c r="C321" s="454"/>
      <c r="D321" s="438"/>
      <c r="E321" s="439"/>
      <c r="F321" s="439"/>
      <c r="G321" s="439"/>
      <c r="H321" s="439"/>
      <c r="I321" s="439"/>
      <c r="J321" s="439"/>
      <c r="K321" s="439"/>
      <c r="L321" s="439"/>
      <c r="M321" s="439"/>
      <c r="N321" s="439"/>
      <c r="O321" s="439"/>
      <c r="P321" s="439"/>
      <c r="Q321" s="439"/>
      <c r="R321" s="439"/>
      <c r="S321" s="439"/>
      <c r="T321" s="440"/>
      <c r="U321" s="467"/>
      <c r="V321" s="468"/>
      <c r="W321" s="469"/>
      <c r="X321" s="445"/>
      <c r="Y321" s="445"/>
      <c r="Z321" s="445"/>
    </row>
    <row r="322" spans="1:26" ht="17.100000000000001" customHeight="1" x14ac:dyDescent="0.15">
      <c r="A322" s="452"/>
      <c r="B322" s="453"/>
      <c r="C322" s="454"/>
      <c r="D322" s="438"/>
      <c r="E322" s="439"/>
      <c r="F322" s="439"/>
      <c r="G322" s="439"/>
      <c r="H322" s="439"/>
      <c r="I322" s="439"/>
      <c r="J322" s="439"/>
      <c r="K322" s="439"/>
      <c r="L322" s="439"/>
      <c r="M322" s="439"/>
      <c r="N322" s="439"/>
      <c r="O322" s="439"/>
      <c r="P322" s="439"/>
      <c r="Q322" s="439"/>
      <c r="R322" s="439"/>
      <c r="S322" s="439"/>
      <c r="T322" s="440"/>
      <c r="U322" s="467"/>
      <c r="V322" s="468"/>
      <c r="W322" s="469"/>
      <c r="X322" s="445"/>
      <c r="Y322" s="445"/>
      <c r="Z322" s="445"/>
    </row>
    <row r="323" spans="1:26" ht="17.100000000000001" customHeight="1" x14ac:dyDescent="0.15">
      <c r="A323" s="452"/>
      <c r="B323" s="453"/>
      <c r="C323" s="454"/>
      <c r="D323" s="461"/>
      <c r="E323" s="462"/>
      <c r="F323" s="462"/>
      <c r="G323" s="462"/>
      <c r="H323" s="462"/>
      <c r="I323" s="462"/>
      <c r="J323" s="462"/>
      <c r="K323" s="462"/>
      <c r="L323" s="462"/>
      <c r="M323" s="462"/>
      <c r="N323" s="462"/>
      <c r="O323" s="462"/>
      <c r="P323" s="462"/>
      <c r="Q323" s="462"/>
      <c r="R323" s="462"/>
      <c r="S323" s="462"/>
      <c r="T323" s="463"/>
      <c r="U323" s="467"/>
      <c r="V323" s="468"/>
      <c r="W323" s="469"/>
      <c r="X323" s="446"/>
      <c r="Y323" s="446"/>
      <c r="Z323" s="445"/>
    </row>
    <row r="324" spans="1:26" ht="17.100000000000001" customHeight="1" x14ac:dyDescent="0.15">
      <c r="A324" s="452"/>
      <c r="B324" s="453"/>
      <c r="C324" s="454"/>
      <c r="D324" s="476" t="s">
        <v>473</v>
      </c>
      <c r="E324" s="477"/>
      <c r="F324" s="477"/>
      <c r="G324" s="477"/>
      <c r="H324" s="477"/>
      <c r="I324" s="477"/>
      <c r="J324" s="477"/>
      <c r="K324" s="477"/>
      <c r="L324" s="477"/>
      <c r="M324" s="477"/>
      <c r="N324" s="477"/>
      <c r="O324" s="477"/>
      <c r="P324" s="477"/>
      <c r="Q324" s="477"/>
      <c r="R324" s="477"/>
      <c r="S324" s="477"/>
      <c r="T324" s="478"/>
      <c r="U324" s="467"/>
      <c r="V324" s="468"/>
      <c r="W324" s="469"/>
      <c r="X324" s="503"/>
      <c r="Y324" s="503"/>
      <c r="Z324" s="508"/>
    </row>
    <row r="325" spans="1:26" ht="17.100000000000001" customHeight="1" x14ac:dyDescent="0.15">
      <c r="A325" s="452"/>
      <c r="B325" s="453"/>
      <c r="C325" s="454"/>
      <c r="D325" s="476"/>
      <c r="E325" s="477"/>
      <c r="F325" s="477"/>
      <c r="G325" s="477"/>
      <c r="H325" s="477"/>
      <c r="I325" s="477"/>
      <c r="J325" s="477"/>
      <c r="K325" s="477"/>
      <c r="L325" s="477"/>
      <c r="M325" s="477"/>
      <c r="N325" s="477"/>
      <c r="O325" s="477"/>
      <c r="P325" s="477"/>
      <c r="Q325" s="477"/>
      <c r="R325" s="477"/>
      <c r="S325" s="477"/>
      <c r="T325" s="478"/>
      <c r="U325" s="467"/>
      <c r="V325" s="468"/>
      <c r="W325" s="469"/>
      <c r="X325" s="503"/>
      <c r="Y325" s="503"/>
      <c r="Z325" s="503"/>
    </row>
    <row r="326" spans="1:26" ht="17.100000000000001" customHeight="1" x14ac:dyDescent="0.15">
      <c r="A326" s="452"/>
      <c r="B326" s="453"/>
      <c r="C326" s="454"/>
      <c r="D326" s="476"/>
      <c r="E326" s="477"/>
      <c r="F326" s="477"/>
      <c r="G326" s="477"/>
      <c r="H326" s="477"/>
      <c r="I326" s="477"/>
      <c r="J326" s="477"/>
      <c r="K326" s="477"/>
      <c r="L326" s="477"/>
      <c r="M326" s="477"/>
      <c r="N326" s="477"/>
      <c r="O326" s="477"/>
      <c r="P326" s="477"/>
      <c r="Q326" s="477"/>
      <c r="R326" s="477"/>
      <c r="S326" s="477"/>
      <c r="T326" s="478"/>
      <c r="U326" s="467"/>
      <c r="V326" s="468"/>
      <c r="W326" s="469"/>
      <c r="X326" s="447"/>
      <c r="Y326" s="447"/>
      <c r="Z326" s="447"/>
    </row>
    <row r="327" spans="1:26" ht="17.100000000000001" customHeight="1" x14ac:dyDescent="0.15">
      <c r="A327" s="455"/>
      <c r="B327" s="456"/>
      <c r="C327" s="457"/>
      <c r="D327" s="483"/>
      <c r="E327" s="484"/>
      <c r="F327" s="484"/>
      <c r="G327" s="484"/>
      <c r="H327" s="484"/>
      <c r="I327" s="484"/>
      <c r="J327" s="484"/>
      <c r="K327" s="484"/>
      <c r="L327" s="484"/>
      <c r="M327" s="484"/>
      <c r="N327" s="484"/>
      <c r="O327" s="484"/>
      <c r="P327" s="484"/>
      <c r="Q327" s="484"/>
      <c r="R327" s="484"/>
      <c r="S327" s="484"/>
      <c r="T327" s="485"/>
      <c r="U327" s="470"/>
      <c r="V327" s="471"/>
      <c r="W327" s="472"/>
      <c r="X327" s="447"/>
      <c r="Y327" s="447"/>
      <c r="Z327" s="447"/>
    </row>
    <row r="328" spans="1:26" ht="17.100000000000001" customHeight="1" x14ac:dyDescent="0.15">
      <c r="A328" s="449" t="s">
        <v>291</v>
      </c>
      <c r="B328" s="450"/>
      <c r="C328" s="451"/>
      <c r="D328" s="458" t="s">
        <v>475</v>
      </c>
      <c r="E328" s="459"/>
      <c r="F328" s="459"/>
      <c r="G328" s="459"/>
      <c r="H328" s="459"/>
      <c r="I328" s="459"/>
      <c r="J328" s="459"/>
      <c r="K328" s="459"/>
      <c r="L328" s="459"/>
      <c r="M328" s="459"/>
      <c r="N328" s="459"/>
      <c r="O328" s="459"/>
      <c r="P328" s="459"/>
      <c r="Q328" s="459"/>
      <c r="R328" s="459"/>
      <c r="S328" s="459"/>
      <c r="T328" s="460"/>
      <c r="U328" s="464" t="s">
        <v>30</v>
      </c>
      <c r="V328" s="465"/>
      <c r="W328" s="466"/>
      <c r="X328" s="444"/>
      <c r="Y328" s="444"/>
      <c r="Z328" s="444"/>
    </row>
    <row r="329" spans="1:26" ht="17.100000000000001" customHeight="1" x14ac:dyDescent="0.15">
      <c r="A329" s="452"/>
      <c r="B329" s="453"/>
      <c r="C329" s="454"/>
      <c r="D329" s="438"/>
      <c r="E329" s="439"/>
      <c r="F329" s="439"/>
      <c r="G329" s="439"/>
      <c r="H329" s="439"/>
      <c r="I329" s="439"/>
      <c r="J329" s="439"/>
      <c r="K329" s="439"/>
      <c r="L329" s="439"/>
      <c r="M329" s="439"/>
      <c r="N329" s="439"/>
      <c r="O329" s="439"/>
      <c r="P329" s="439"/>
      <c r="Q329" s="439"/>
      <c r="R329" s="439"/>
      <c r="S329" s="439"/>
      <c r="T329" s="440"/>
      <c r="U329" s="467"/>
      <c r="V329" s="468"/>
      <c r="W329" s="469"/>
      <c r="X329" s="445"/>
      <c r="Y329" s="445"/>
      <c r="Z329" s="445"/>
    </row>
    <row r="330" spans="1:26" ht="17.100000000000001" customHeight="1" x14ac:dyDescent="0.15">
      <c r="A330" s="452"/>
      <c r="B330" s="453"/>
      <c r="C330" s="454"/>
      <c r="D330" s="438"/>
      <c r="E330" s="439"/>
      <c r="F330" s="439"/>
      <c r="G330" s="439"/>
      <c r="H330" s="439"/>
      <c r="I330" s="439"/>
      <c r="J330" s="439"/>
      <c r="K330" s="439"/>
      <c r="L330" s="439"/>
      <c r="M330" s="439"/>
      <c r="N330" s="439"/>
      <c r="O330" s="439"/>
      <c r="P330" s="439"/>
      <c r="Q330" s="439"/>
      <c r="R330" s="439"/>
      <c r="S330" s="439"/>
      <c r="T330" s="440"/>
      <c r="U330" s="467"/>
      <c r="V330" s="468"/>
      <c r="W330" s="469"/>
      <c r="X330" s="445"/>
      <c r="Y330" s="445"/>
      <c r="Z330" s="445"/>
    </row>
    <row r="331" spans="1:26" ht="17.100000000000001" customHeight="1" x14ac:dyDescent="0.15">
      <c r="A331" s="452"/>
      <c r="B331" s="453"/>
      <c r="C331" s="454"/>
      <c r="D331" s="461"/>
      <c r="E331" s="462"/>
      <c r="F331" s="462"/>
      <c r="G331" s="462"/>
      <c r="H331" s="462"/>
      <c r="I331" s="462"/>
      <c r="J331" s="462"/>
      <c r="K331" s="462"/>
      <c r="L331" s="462"/>
      <c r="M331" s="462"/>
      <c r="N331" s="462"/>
      <c r="O331" s="462"/>
      <c r="P331" s="462"/>
      <c r="Q331" s="462"/>
      <c r="R331" s="462"/>
      <c r="S331" s="462"/>
      <c r="T331" s="463"/>
      <c r="U331" s="467"/>
      <c r="V331" s="468"/>
      <c r="W331" s="469"/>
      <c r="X331" s="446"/>
      <c r="Y331" s="446"/>
      <c r="Z331" s="446"/>
    </row>
    <row r="332" spans="1:26" ht="17.100000000000001" customHeight="1" x14ac:dyDescent="0.15">
      <c r="A332" s="452"/>
      <c r="B332" s="453"/>
      <c r="C332" s="454"/>
      <c r="D332" s="435" t="s">
        <v>474</v>
      </c>
      <c r="E332" s="436"/>
      <c r="F332" s="436"/>
      <c r="G332" s="436"/>
      <c r="H332" s="436"/>
      <c r="I332" s="436"/>
      <c r="J332" s="436"/>
      <c r="K332" s="436"/>
      <c r="L332" s="436"/>
      <c r="M332" s="436"/>
      <c r="N332" s="436"/>
      <c r="O332" s="436"/>
      <c r="P332" s="436"/>
      <c r="Q332" s="436"/>
      <c r="R332" s="436"/>
      <c r="S332" s="436"/>
      <c r="T332" s="437"/>
      <c r="U332" s="467"/>
      <c r="V332" s="468"/>
      <c r="W332" s="469"/>
      <c r="X332" s="569"/>
      <c r="Y332" s="569"/>
      <c r="Z332" s="569"/>
    </row>
    <row r="333" spans="1:26" ht="17.100000000000001" customHeight="1" x14ac:dyDescent="0.15">
      <c r="A333" s="452"/>
      <c r="B333" s="453"/>
      <c r="C333" s="454"/>
      <c r="D333" s="438"/>
      <c r="E333" s="439"/>
      <c r="F333" s="439"/>
      <c r="G333" s="439"/>
      <c r="H333" s="439"/>
      <c r="I333" s="439"/>
      <c r="J333" s="439"/>
      <c r="K333" s="439"/>
      <c r="L333" s="439"/>
      <c r="M333" s="439"/>
      <c r="N333" s="439"/>
      <c r="O333" s="439"/>
      <c r="P333" s="439"/>
      <c r="Q333" s="439"/>
      <c r="R333" s="439"/>
      <c r="S333" s="439"/>
      <c r="T333" s="440"/>
      <c r="U333" s="467"/>
      <c r="V333" s="468"/>
      <c r="W333" s="469"/>
      <c r="X333" s="569"/>
      <c r="Y333" s="569"/>
      <c r="Z333" s="569"/>
    </row>
    <row r="334" spans="1:26" ht="17.100000000000001" customHeight="1" x14ac:dyDescent="0.15">
      <c r="A334" s="452"/>
      <c r="B334" s="453"/>
      <c r="C334" s="454"/>
      <c r="D334" s="438"/>
      <c r="E334" s="439"/>
      <c r="F334" s="439"/>
      <c r="G334" s="439"/>
      <c r="H334" s="439"/>
      <c r="I334" s="439"/>
      <c r="J334" s="439"/>
      <c r="K334" s="439"/>
      <c r="L334" s="439"/>
      <c r="M334" s="439"/>
      <c r="N334" s="439"/>
      <c r="O334" s="439"/>
      <c r="P334" s="439"/>
      <c r="Q334" s="439"/>
      <c r="R334" s="439"/>
      <c r="S334" s="439"/>
      <c r="T334" s="440"/>
      <c r="U334" s="467"/>
      <c r="V334" s="468"/>
      <c r="W334" s="469"/>
      <c r="X334" s="569"/>
      <c r="Y334" s="569"/>
      <c r="Z334" s="569"/>
    </row>
    <row r="335" spans="1:26" ht="17.100000000000001" customHeight="1" x14ac:dyDescent="0.15">
      <c r="A335" s="452"/>
      <c r="B335" s="453"/>
      <c r="C335" s="454"/>
      <c r="D335" s="461"/>
      <c r="E335" s="462"/>
      <c r="F335" s="462"/>
      <c r="G335" s="462"/>
      <c r="H335" s="462"/>
      <c r="I335" s="462"/>
      <c r="J335" s="462"/>
      <c r="K335" s="462"/>
      <c r="L335" s="462"/>
      <c r="M335" s="462"/>
      <c r="N335" s="462"/>
      <c r="O335" s="462"/>
      <c r="P335" s="462"/>
      <c r="Q335" s="462"/>
      <c r="R335" s="462"/>
      <c r="S335" s="462"/>
      <c r="T335" s="463"/>
      <c r="U335" s="467"/>
      <c r="V335" s="468"/>
      <c r="W335" s="469"/>
      <c r="X335" s="496"/>
      <c r="Y335" s="496"/>
      <c r="Z335" s="496"/>
    </row>
    <row r="336" spans="1:26" ht="17.100000000000001" customHeight="1" x14ac:dyDescent="0.15">
      <c r="A336" s="452"/>
      <c r="B336" s="453"/>
      <c r="C336" s="454"/>
      <c r="D336" s="480" t="s">
        <v>476</v>
      </c>
      <c r="E336" s="481"/>
      <c r="F336" s="481"/>
      <c r="G336" s="481"/>
      <c r="H336" s="481"/>
      <c r="I336" s="481"/>
      <c r="J336" s="481"/>
      <c r="K336" s="481"/>
      <c r="L336" s="481"/>
      <c r="M336" s="481"/>
      <c r="N336" s="481"/>
      <c r="O336" s="481"/>
      <c r="P336" s="481"/>
      <c r="Q336" s="481"/>
      <c r="R336" s="481"/>
      <c r="S336" s="481"/>
      <c r="T336" s="482"/>
      <c r="U336" s="467"/>
      <c r="V336" s="468"/>
      <c r="W336" s="469"/>
      <c r="X336" s="569"/>
      <c r="Y336" s="569"/>
      <c r="Z336" s="569"/>
    </row>
    <row r="337" spans="1:26" ht="17.100000000000001" customHeight="1" x14ac:dyDescent="0.15">
      <c r="A337" s="452"/>
      <c r="B337" s="453"/>
      <c r="C337" s="454"/>
      <c r="D337" s="476"/>
      <c r="E337" s="477"/>
      <c r="F337" s="477"/>
      <c r="G337" s="477"/>
      <c r="H337" s="477"/>
      <c r="I337" s="477"/>
      <c r="J337" s="477"/>
      <c r="K337" s="477"/>
      <c r="L337" s="477"/>
      <c r="M337" s="477"/>
      <c r="N337" s="477"/>
      <c r="O337" s="477"/>
      <c r="P337" s="477"/>
      <c r="Q337" s="477"/>
      <c r="R337" s="477"/>
      <c r="S337" s="477"/>
      <c r="T337" s="478"/>
      <c r="U337" s="467"/>
      <c r="V337" s="468"/>
      <c r="W337" s="469"/>
      <c r="X337" s="569"/>
      <c r="Y337" s="569"/>
      <c r="Z337" s="569"/>
    </row>
    <row r="338" spans="1:26" ht="17.100000000000001" customHeight="1" x14ac:dyDescent="0.15">
      <c r="A338" s="452"/>
      <c r="B338" s="453"/>
      <c r="C338" s="454"/>
      <c r="D338" s="476"/>
      <c r="E338" s="477"/>
      <c r="F338" s="477"/>
      <c r="G338" s="477"/>
      <c r="H338" s="477"/>
      <c r="I338" s="477"/>
      <c r="J338" s="477"/>
      <c r="K338" s="477"/>
      <c r="L338" s="477"/>
      <c r="M338" s="477"/>
      <c r="N338" s="477"/>
      <c r="O338" s="477"/>
      <c r="P338" s="477"/>
      <c r="Q338" s="477"/>
      <c r="R338" s="477"/>
      <c r="S338" s="477"/>
      <c r="T338" s="478"/>
      <c r="U338" s="467"/>
      <c r="V338" s="468"/>
      <c r="W338" s="469"/>
      <c r="X338" s="569"/>
      <c r="Y338" s="569"/>
      <c r="Z338" s="569"/>
    </row>
    <row r="339" spans="1:26" ht="17.100000000000001" customHeight="1" x14ac:dyDescent="0.15">
      <c r="A339" s="452"/>
      <c r="B339" s="453"/>
      <c r="C339" s="454"/>
      <c r="D339" s="476"/>
      <c r="E339" s="477"/>
      <c r="F339" s="477"/>
      <c r="G339" s="477"/>
      <c r="H339" s="477"/>
      <c r="I339" s="477"/>
      <c r="J339" s="477"/>
      <c r="K339" s="477"/>
      <c r="L339" s="477"/>
      <c r="M339" s="477"/>
      <c r="N339" s="477"/>
      <c r="O339" s="477"/>
      <c r="P339" s="477"/>
      <c r="Q339" s="477"/>
      <c r="R339" s="477"/>
      <c r="S339" s="477"/>
      <c r="T339" s="478"/>
      <c r="U339" s="467"/>
      <c r="V339" s="468"/>
      <c r="W339" s="469"/>
      <c r="X339" s="496"/>
      <c r="Y339" s="496"/>
      <c r="Z339" s="496"/>
    </row>
    <row r="340" spans="1:26" ht="17.100000000000001" customHeight="1" x14ac:dyDescent="0.15">
      <c r="A340" s="452"/>
      <c r="B340" s="453"/>
      <c r="C340" s="454"/>
      <c r="D340" s="480" t="s">
        <v>302</v>
      </c>
      <c r="E340" s="481"/>
      <c r="F340" s="481"/>
      <c r="G340" s="481"/>
      <c r="H340" s="481"/>
      <c r="I340" s="481"/>
      <c r="J340" s="481"/>
      <c r="K340" s="481"/>
      <c r="L340" s="481"/>
      <c r="M340" s="481"/>
      <c r="N340" s="481"/>
      <c r="O340" s="481"/>
      <c r="P340" s="481"/>
      <c r="Q340" s="481"/>
      <c r="R340" s="481"/>
      <c r="S340" s="481"/>
      <c r="T340" s="482"/>
      <c r="U340" s="467"/>
      <c r="V340" s="468"/>
      <c r="W340" s="469"/>
      <c r="X340" s="692"/>
      <c r="Y340" s="692"/>
      <c r="Z340" s="692"/>
    </row>
    <row r="341" spans="1:26" ht="17.100000000000001" customHeight="1" x14ac:dyDescent="0.15">
      <c r="A341" s="452"/>
      <c r="B341" s="453"/>
      <c r="C341" s="454"/>
      <c r="D341" s="476"/>
      <c r="E341" s="477"/>
      <c r="F341" s="477"/>
      <c r="G341" s="477"/>
      <c r="H341" s="477"/>
      <c r="I341" s="477"/>
      <c r="J341" s="477"/>
      <c r="K341" s="477"/>
      <c r="L341" s="477"/>
      <c r="M341" s="477"/>
      <c r="N341" s="477"/>
      <c r="O341" s="477"/>
      <c r="P341" s="477"/>
      <c r="Q341" s="477"/>
      <c r="R341" s="477"/>
      <c r="S341" s="477"/>
      <c r="T341" s="478"/>
      <c r="U341" s="467"/>
      <c r="V341" s="468"/>
      <c r="W341" s="469"/>
      <c r="X341" s="494"/>
      <c r="Y341" s="494"/>
      <c r="Z341" s="494"/>
    </row>
    <row r="342" spans="1:26" ht="17.100000000000001" customHeight="1" x14ac:dyDescent="0.15">
      <c r="A342" s="452"/>
      <c r="B342" s="453"/>
      <c r="C342" s="454"/>
      <c r="D342" s="499"/>
      <c r="E342" s="500"/>
      <c r="F342" s="500"/>
      <c r="G342" s="500"/>
      <c r="H342" s="500"/>
      <c r="I342" s="500"/>
      <c r="J342" s="500"/>
      <c r="K342" s="500"/>
      <c r="L342" s="500"/>
      <c r="M342" s="500"/>
      <c r="N342" s="500"/>
      <c r="O342" s="500"/>
      <c r="P342" s="500"/>
      <c r="Q342" s="500"/>
      <c r="R342" s="500"/>
      <c r="S342" s="500"/>
      <c r="T342" s="501"/>
      <c r="U342" s="467"/>
      <c r="V342" s="468"/>
      <c r="W342" s="469"/>
      <c r="X342" s="504"/>
      <c r="Y342" s="504"/>
      <c r="Z342" s="504"/>
    </row>
    <row r="343" spans="1:26" ht="17.100000000000001" customHeight="1" x14ac:dyDescent="0.15">
      <c r="A343" s="452"/>
      <c r="B343" s="453"/>
      <c r="C343" s="454"/>
      <c r="D343" s="848" t="s">
        <v>100</v>
      </c>
      <c r="E343" s="849"/>
      <c r="F343" s="849"/>
      <c r="G343" s="849"/>
      <c r="H343" s="849"/>
      <c r="I343" s="849"/>
      <c r="J343" s="849"/>
      <c r="K343" s="849"/>
      <c r="L343" s="849"/>
      <c r="M343" s="849"/>
      <c r="N343" s="849"/>
      <c r="O343" s="849"/>
      <c r="P343" s="849"/>
      <c r="Q343" s="849"/>
      <c r="R343" s="849"/>
      <c r="S343" s="849"/>
      <c r="T343" s="850"/>
      <c r="U343" s="862" t="s">
        <v>31</v>
      </c>
      <c r="V343" s="863"/>
      <c r="W343" s="864"/>
      <c r="X343" s="493"/>
      <c r="Y343" s="493"/>
      <c r="Z343" s="493"/>
    </row>
    <row r="344" spans="1:26" s="219" customFormat="1" ht="17.100000000000001" customHeight="1" x14ac:dyDescent="0.15">
      <c r="A344" s="452"/>
      <c r="B344" s="453"/>
      <c r="C344" s="454"/>
      <c r="D344" s="848"/>
      <c r="E344" s="849"/>
      <c r="F344" s="849"/>
      <c r="G344" s="849"/>
      <c r="H344" s="849"/>
      <c r="I344" s="849"/>
      <c r="J344" s="849"/>
      <c r="K344" s="849"/>
      <c r="L344" s="849"/>
      <c r="M344" s="849"/>
      <c r="N344" s="849"/>
      <c r="O344" s="849"/>
      <c r="P344" s="849"/>
      <c r="Q344" s="849"/>
      <c r="R344" s="849"/>
      <c r="S344" s="849"/>
      <c r="T344" s="850"/>
      <c r="U344" s="467"/>
      <c r="V344" s="468"/>
      <c r="W344" s="469"/>
      <c r="X344" s="504"/>
      <c r="Y344" s="504"/>
      <c r="Z344" s="504"/>
    </row>
    <row r="345" spans="1:26" s="219" customFormat="1" ht="17.100000000000001" customHeight="1" x14ac:dyDescent="0.15">
      <c r="A345" s="452"/>
      <c r="B345" s="453"/>
      <c r="C345" s="454"/>
      <c r="D345" s="686" t="s">
        <v>361</v>
      </c>
      <c r="E345" s="687"/>
      <c r="F345" s="687"/>
      <c r="G345" s="687"/>
      <c r="H345" s="687"/>
      <c r="I345" s="687"/>
      <c r="J345" s="687"/>
      <c r="K345" s="687"/>
      <c r="L345" s="687"/>
      <c r="M345" s="687"/>
      <c r="N345" s="687"/>
      <c r="O345" s="687"/>
      <c r="P345" s="687"/>
      <c r="Q345" s="687"/>
      <c r="R345" s="687"/>
      <c r="S345" s="687"/>
      <c r="T345" s="688"/>
      <c r="U345" s="467"/>
      <c r="V345" s="468"/>
      <c r="W345" s="469"/>
      <c r="X345" s="493"/>
      <c r="Y345" s="493"/>
      <c r="Z345" s="493"/>
    </row>
    <row r="346" spans="1:26" s="219" customFormat="1" ht="17.100000000000001" customHeight="1" x14ac:dyDescent="0.15">
      <c r="A346" s="452"/>
      <c r="B346" s="453"/>
      <c r="C346" s="454"/>
      <c r="D346" s="686"/>
      <c r="E346" s="687"/>
      <c r="F346" s="687"/>
      <c r="G346" s="687"/>
      <c r="H346" s="687"/>
      <c r="I346" s="687"/>
      <c r="J346" s="687"/>
      <c r="K346" s="687"/>
      <c r="L346" s="687"/>
      <c r="M346" s="687"/>
      <c r="N346" s="687"/>
      <c r="O346" s="687"/>
      <c r="P346" s="687"/>
      <c r="Q346" s="687"/>
      <c r="R346" s="687"/>
      <c r="S346" s="687"/>
      <c r="T346" s="688"/>
      <c r="U346" s="467"/>
      <c r="V346" s="468"/>
      <c r="W346" s="469"/>
      <c r="X346" s="494"/>
      <c r="Y346" s="494"/>
      <c r="Z346" s="494"/>
    </row>
    <row r="347" spans="1:26" s="219" customFormat="1" ht="17.100000000000001" customHeight="1" x14ac:dyDescent="0.15">
      <c r="A347" s="455"/>
      <c r="B347" s="456"/>
      <c r="C347" s="457"/>
      <c r="D347" s="689"/>
      <c r="E347" s="690"/>
      <c r="F347" s="690"/>
      <c r="G347" s="690"/>
      <c r="H347" s="690"/>
      <c r="I347" s="690"/>
      <c r="J347" s="690"/>
      <c r="K347" s="690"/>
      <c r="L347" s="690"/>
      <c r="M347" s="690"/>
      <c r="N347" s="690"/>
      <c r="O347" s="690"/>
      <c r="P347" s="690"/>
      <c r="Q347" s="690"/>
      <c r="R347" s="690"/>
      <c r="S347" s="690"/>
      <c r="T347" s="691"/>
      <c r="U347" s="470"/>
      <c r="V347" s="471"/>
      <c r="W347" s="472"/>
      <c r="X347" s="494"/>
      <c r="Y347" s="494"/>
      <c r="Z347" s="494"/>
    </row>
    <row r="348" spans="1:26" s="219" customFormat="1" ht="17.100000000000001" customHeight="1" x14ac:dyDescent="0.15">
      <c r="A348" s="449" t="s">
        <v>292</v>
      </c>
      <c r="B348" s="450"/>
      <c r="C348" s="451"/>
      <c r="D348" s="473" t="s">
        <v>477</v>
      </c>
      <c r="E348" s="474"/>
      <c r="F348" s="474"/>
      <c r="G348" s="474"/>
      <c r="H348" s="474"/>
      <c r="I348" s="474"/>
      <c r="J348" s="474"/>
      <c r="K348" s="474"/>
      <c r="L348" s="474"/>
      <c r="M348" s="474"/>
      <c r="N348" s="474"/>
      <c r="O348" s="474"/>
      <c r="P348" s="474"/>
      <c r="Q348" s="474"/>
      <c r="R348" s="474"/>
      <c r="S348" s="474"/>
      <c r="T348" s="475"/>
      <c r="U348" s="464" t="s">
        <v>32</v>
      </c>
      <c r="V348" s="631"/>
      <c r="W348" s="632"/>
      <c r="X348" s="495"/>
      <c r="Y348" s="495"/>
      <c r="Z348" s="495"/>
    </row>
    <row r="349" spans="1:26" s="219" customFormat="1" ht="17.100000000000001" customHeight="1" x14ac:dyDescent="0.15">
      <c r="A349" s="452"/>
      <c r="B349" s="453"/>
      <c r="C349" s="454"/>
      <c r="D349" s="476"/>
      <c r="E349" s="477"/>
      <c r="F349" s="477"/>
      <c r="G349" s="477"/>
      <c r="H349" s="477"/>
      <c r="I349" s="477"/>
      <c r="J349" s="477"/>
      <c r="K349" s="477"/>
      <c r="L349" s="477"/>
      <c r="M349" s="477"/>
      <c r="N349" s="477"/>
      <c r="O349" s="477"/>
      <c r="P349" s="477"/>
      <c r="Q349" s="477"/>
      <c r="R349" s="477"/>
      <c r="S349" s="477"/>
      <c r="T349" s="478"/>
      <c r="U349" s="633"/>
      <c r="V349" s="634"/>
      <c r="W349" s="635"/>
      <c r="X349" s="569"/>
      <c r="Y349" s="569"/>
      <c r="Z349" s="569"/>
    </row>
    <row r="350" spans="1:26" s="219" customFormat="1" ht="17.100000000000001" customHeight="1" x14ac:dyDescent="0.15">
      <c r="A350" s="452"/>
      <c r="B350" s="453"/>
      <c r="C350" s="454"/>
      <c r="D350" s="476"/>
      <c r="E350" s="477"/>
      <c r="F350" s="477"/>
      <c r="G350" s="477"/>
      <c r="H350" s="477"/>
      <c r="I350" s="477"/>
      <c r="J350" s="477"/>
      <c r="K350" s="477"/>
      <c r="L350" s="477"/>
      <c r="M350" s="477"/>
      <c r="N350" s="477"/>
      <c r="O350" s="477"/>
      <c r="P350" s="477"/>
      <c r="Q350" s="477"/>
      <c r="R350" s="477"/>
      <c r="S350" s="477"/>
      <c r="T350" s="478"/>
      <c r="U350" s="633"/>
      <c r="V350" s="634"/>
      <c r="W350" s="635"/>
      <c r="X350" s="569"/>
      <c r="Y350" s="569"/>
      <c r="Z350" s="569"/>
    </row>
    <row r="351" spans="1:26" s="219" customFormat="1" ht="17.100000000000001" customHeight="1" x14ac:dyDescent="0.15">
      <c r="A351" s="455"/>
      <c r="B351" s="456"/>
      <c r="C351" s="457"/>
      <c r="D351" s="483"/>
      <c r="E351" s="484"/>
      <c r="F351" s="484"/>
      <c r="G351" s="484"/>
      <c r="H351" s="484"/>
      <c r="I351" s="484"/>
      <c r="J351" s="484"/>
      <c r="K351" s="484"/>
      <c r="L351" s="484"/>
      <c r="M351" s="484"/>
      <c r="N351" s="484"/>
      <c r="O351" s="484"/>
      <c r="P351" s="484"/>
      <c r="Q351" s="484"/>
      <c r="R351" s="484"/>
      <c r="S351" s="484"/>
      <c r="T351" s="485"/>
      <c r="U351" s="636"/>
      <c r="V351" s="637"/>
      <c r="W351" s="638"/>
      <c r="X351" s="493"/>
      <c r="Y351" s="493"/>
      <c r="Z351" s="493"/>
    </row>
    <row r="352" spans="1:26" s="219" customFormat="1" ht="17.100000000000001" customHeight="1" x14ac:dyDescent="0.15">
      <c r="A352" s="449" t="s">
        <v>293</v>
      </c>
      <c r="B352" s="450"/>
      <c r="C352" s="451"/>
      <c r="D352" s="458" t="s">
        <v>303</v>
      </c>
      <c r="E352" s="459"/>
      <c r="F352" s="459"/>
      <c r="G352" s="459"/>
      <c r="H352" s="459"/>
      <c r="I352" s="459"/>
      <c r="J352" s="459"/>
      <c r="K352" s="459"/>
      <c r="L352" s="459"/>
      <c r="M352" s="459"/>
      <c r="N352" s="459"/>
      <c r="O352" s="459"/>
      <c r="P352" s="459"/>
      <c r="Q352" s="459"/>
      <c r="R352" s="459"/>
      <c r="S352" s="459"/>
      <c r="T352" s="460"/>
      <c r="U352" s="464" t="s">
        <v>33</v>
      </c>
      <c r="V352" s="631"/>
      <c r="W352" s="632"/>
      <c r="X352" s="601"/>
      <c r="Y352" s="601"/>
      <c r="Z352" s="601"/>
    </row>
    <row r="353" spans="1:26" s="219" customFormat="1" ht="17.100000000000001" customHeight="1" x14ac:dyDescent="0.15">
      <c r="A353" s="452"/>
      <c r="B353" s="453"/>
      <c r="C353" s="454"/>
      <c r="D353" s="461"/>
      <c r="E353" s="462"/>
      <c r="F353" s="462"/>
      <c r="G353" s="462"/>
      <c r="H353" s="462"/>
      <c r="I353" s="462"/>
      <c r="J353" s="462"/>
      <c r="K353" s="462"/>
      <c r="L353" s="462"/>
      <c r="M353" s="462"/>
      <c r="N353" s="462"/>
      <c r="O353" s="462"/>
      <c r="P353" s="462"/>
      <c r="Q353" s="462"/>
      <c r="R353" s="462"/>
      <c r="S353" s="462"/>
      <c r="T353" s="463"/>
      <c r="U353" s="633"/>
      <c r="V353" s="634"/>
      <c r="W353" s="635"/>
      <c r="X353" s="537"/>
      <c r="Y353" s="537"/>
      <c r="Z353" s="537"/>
    </row>
    <row r="354" spans="1:26" s="219" customFormat="1" ht="17.100000000000001" customHeight="1" x14ac:dyDescent="0.15">
      <c r="A354" s="452"/>
      <c r="B354" s="453"/>
      <c r="C354" s="454"/>
      <c r="D354" s="480" t="s">
        <v>478</v>
      </c>
      <c r="E354" s="481"/>
      <c r="F354" s="481"/>
      <c r="G354" s="481"/>
      <c r="H354" s="481"/>
      <c r="I354" s="481"/>
      <c r="J354" s="481"/>
      <c r="K354" s="481"/>
      <c r="L354" s="481"/>
      <c r="M354" s="481"/>
      <c r="N354" s="481"/>
      <c r="O354" s="481"/>
      <c r="P354" s="481"/>
      <c r="Q354" s="481"/>
      <c r="R354" s="481"/>
      <c r="S354" s="481"/>
      <c r="T354" s="482"/>
      <c r="U354" s="633"/>
      <c r="V354" s="634"/>
      <c r="W354" s="635"/>
      <c r="X354" s="568"/>
      <c r="Y354" s="568"/>
      <c r="Z354" s="568"/>
    </row>
    <row r="355" spans="1:26" s="219" customFormat="1" ht="17.100000000000001" customHeight="1" x14ac:dyDescent="0.15">
      <c r="A355" s="452"/>
      <c r="B355" s="453"/>
      <c r="C355" s="454"/>
      <c r="D355" s="476"/>
      <c r="E355" s="477"/>
      <c r="F355" s="477"/>
      <c r="G355" s="477"/>
      <c r="H355" s="477"/>
      <c r="I355" s="477"/>
      <c r="J355" s="477"/>
      <c r="K355" s="477"/>
      <c r="L355" s="477"/>
      <c r="M355" s="477"/>
      <c r="N355" s="477"/>
      <c r="O355" s="477"/>
      <c r="P355" s="477"/>
      <c r="Q355" s="477"/>
      <c r="R355" s="477"/>
      <c r="S355" s="477"/>
      <c r="T355" s="478"/>
      <c r="U355" s="633"/>
      <c r="V355" s="634"/>
      <c r="W355" s="635"/>
      <c r="X355" s="569"/>
      <c r="Y355" s="569"/>
      <c r="Z355" s="569"/>
    </row>
    <row r="356" spans="1:26" s="219" customFormat="1" ht="17.100000000000001" customHeight="1" x14ac:dyDescent="0.15">
      <c r="A356" s="452"/>
      <c r="B356" s="453"/>
      <c r="C356" s="454"/>
      <c r="D356" s="52" t="s">
        <v>102</v>
      </c>
      <c r="E356" s="453" t="s">
        <v>101</v>
      </c>
      <c r="F356" s="453"/>
      <c r="G356" s="453"/>
      <c r="H356" s="453"/>
      <c r="I356" s="453"/>
      <c r="J356" s="453"/>
      <c r="K356" s="453"/>
      <c r="L356" s="453"/>
      <c r="M356" s="453"/>
      <c r="N356" s="453"/>
      <c r="O356" s="453"/>
      <c r="P356" s="453"/>
      <c r="Q356" s="453"/>
      <c r="R356" s="453"/>
      <c r="S356" s="453"/>
      <c r="T356" s="454"/>
      <c r="U356" s="633"/>
      <c r="V356" s="634"/>
      <c r="W356" s="635"/>
      <c r="X356" s="569"/>
      <c r="Y356" s="569"/>
      <c r="Z356" s="569"/>
    </row>
    <row r="357" spans="1:26" s="219" customFormat="1" ht="17.100000000000001" customHeight="1" x14ac:dyDescent="0.15">
      <c r="A357" s="452"/>
      <c r="B357" s="453"/>
      <c r="C357" s="454"/>
      <c r="D357" s="74"/>
      <c r="E357" s="453"/>
      <c r="F357" s="453"/>
      <c r="G357" s="453"/>
      <c r="H357" s="453"/>
      <c r="I357" s="453"/>
      <c r="J357" s="453"/>
      <c r="K357" s="453"/>
      <c r="L357" s="453"/>
      <c r="M357" s="453"/>
      <c r="N357" s="453"/>
      <c r="O357" s="453"/>
      <c r="P357" s="453"/>
      <c r="Q357" s="453"/>
      <c r="R357" s="453"/>
      <c r="S357" s="453"/>
      <c r="T357" s="454"/>
      <c r="U357" s="633"/>
      <c r="V357" s="634"/>
      <c r="W357" s="635"/>
      <c r="X357" s="569"/>
      <c r="Y357" s="569"/>
      <c r="Z357" s="569"/>
    </row>
    <row r="358" spans="1:26" s="219" customFormat="1" ht="17.100000000000001" customHeight="1" x14ac:dyDescent="0.15">
      <c r="A358" s="452"/>
      <c r="B358" s="453"/>
      <c r="C358" s="454"/>
      <c r="D358" s="74"/>
      <c r="E358" s="453"/>
      <c r="F358" s="453"/>
      <c r="G358" s="453"/>
      <c r="H358" s="453"/>
      <c r="I358" s="453"/>
      <c r="J358" s="453"/>
      <c r="K358" s="453"/>
      <c r="L358" s="453"/>
      <c r="M358" s="453"/>
      <c r="N358" s="453"/>
      <c r="O358" s="453"/>
      <c r="P358" s="453"/>
      <c r="Q358" s="453"/>
      <c r="R358" s="453"/>
      <c r="S358" s="453"/>
      <c r="T358" s="454"/>
      <c r="U358" s="633"/>
      <c r="V358" s="634"/>
      <c r="W358" s="635"/>
      <c r="X358" s="569"/>
      <c r="Y358" s="569"/>
      <c r="Z358" s="569"/>
    </row>
    <row r="359" spans="1:26" s="219" customFormat="1" ht="17.100000000000001" customHeight="1" x14ac:dyDescent="0.15">
      <c r="A359" s="449" t="s">
        <v>294</v>
      </c>
      <c r="B359" s="450"/>
      <c r="C359" s="451"/>
      <c r="D359" s="458" t="s">
        <v>479</v>
      </c>
      <c r="E359" s="459"/>
      <c r="F359" s="459"/>
      <c r="G359" s="459"/>
      <c r="H359" s="459"/>
      <c r="I359" s="459"/>
      <c r="J359" s="459"/>
      <c r="K359" s="459"/>
      <c r="L359" s="459"/>
      <c r="M359" s="459"/>
      <c r="N359" s="459"/>
      <c r="O359" s="459"/>
      <c r="P359" s="459"/>
      <c r="Q359" s="459"/>
      <c r="R359" s="459"/>
      <c r="S359" s="459"/>
      <c r="T359" s="460"/>
      <c r="U359" s="464" t="s">
        <v>34</v>
      </c>
      <c r="V359" s="631"/>
      <c r="W359" s="632"/>
      <c r="X359" s="495"/>
      <c r="Y359" s="495"/>
      <c r="Z359" s="495"/>
    </row>
    <row r="360" spans="1:26" s="219" customFormat="1" ht="17.100000000000001" customHeight="1" x14ac:dyDescent="0.15">
      <c r="A360" s="452"/>
      <c r="B360" s="453"/>
      <c r="C360" s="454"/>
      <c r="D360" s="438"/>
      <c r="E360" s="439"/>
      <c r="F360" s="439"/>
      <c r="G360" s="439"/>
      <c r="H360" s="439"/>
      <c r="I360" s="439"/>
      <c r="J360" s="439"/>
      <c r="K360" s="439"/>
      <c r="L360" s="439"/>
      <c r="M360" s="439"/>
      <c r="N360" s="439"/>
      <c r="O360" s="439"/>
      <c r="P360" s="439"/>
      <c r="Q360" s="439"/>
      <c r="R360" s="439"/>
      <c r="S360" s="439"/>
      <c r="T360" s="440"/>
      <c r="U360" s="467"/>
      <c r="V360" s="634"/>
      <c r="W360" s="635"/>
      <c r="X360" s="569"/>
      <c r="Y360" s="569"/>
      <c r="Z360" s="569"/>
    </row>
    <row r="361" spans="1:26" s="219" customFormat="1" ht="17.100000000000001" customHeight="1" x14ac:dyDescent="0.15">
      <c r="A361" s="452"/>
      <c r="B361" s="453"/>
      <c r="C361" s="454"/>
      <c r="D361" s="438"/>
      <c r="E361" s="439"/>
      <c r="F361" s="439"/>
      <c r="G361" s="439"/>
      <c r="H361" s="439"/>
      <c r="I361" s="439"/>
      <c r="J361" s="439"/>
      <c r="K361" s="439"/>
      <c r="L361" s="439"/>
      <c r="M361" s="439"/>
      <c r="N361" s="439"/>
      <c r="O361" s="439"/>
      <c r="P361" s="439"/>
      <c r="Q361" s="439"/>
      <c r="R361" s="439"/>
      <c r="S361" s="439"/>
      <c r="T361" s="440"/>
      <c r="U361" s="633"/>
      <c r="V361" s="634"/>
      <c r="W361" s="635"/>
      <c r="X361" s="569"/>
      <c r="Y361" s="569"/>
      <c r="Z361" s="569"/>
    </row>
    <row r="362" spans="1:26" s="219" customFormat="1" ht="17.100000000000001" customHeight="1" x14ac:dyDescent="0.15">
      <c r="A362" s="452"/>
      <c r="B362" s="453"/>
      <c r="C362" s="454"/>
      <c r="D362" s="461"/>
      <c r="E362" s="462"/>
      <c r="F362" s="462"/>
      <c r="G362" s="462"/>
      <c r="H362" s="462"/>
      <c r="I362" s="462"/>
      <c r="J362" s="462"/>
      <c r="K362" s="462"/>
      <c r="L362" s="462"/>
      <c r="M362" s="462"/>
      <c r="N362" s="462"/>
      <c r="O362" s="462"/>
      <c r="P362" s="462"/>
      <c r="Q362" s="462"/>
      <c r="R362" s="462"/>
      <c r="S362" s="462"/>
      <c r="T362" s="463"/>
      <c r="U362" s="633"/>
      <c r="V362" s="634"/>
      <c r="W362" s="635"/>
      <c r="X362" s="496"/>
      <c r="Y362" s="496"/>
      <c r="Z362" s="496"/>
    </row>
    <row r="363" spans="1:26" s="219" customFormat="1" ht="17.100000000000001" customHeight="1" x14ac:dyDescent="0.15">
      <c r="A363" s="452"/>
      <c r="B363" s="453"/>
      <c r="C363" s="454"/>
      <c r="D363" s="434" t="s">
        <v>118</v>
      </c>
      <c r="E363" s="434"/>
      <c r="F363" s="434"/>
      <c r="G363" s="434"/>
      <c r="H363" s="434"/>
      <c r="I363" s="434"/>
      <c r="J363" s="434"/>
      <c r="K363" s="434"/>
      <c r="L363" s="434"/>
      <c r="M363" s="434"/>
      <c r="N363" s="434"/>
      <c r="O363" s="434"/>
      <c r="P363" s="434"/>
      <c r="Q363" s="434"/>
      <c r="R363" s="434"/>
      <c r="S363" s="434"/>
      <c r="T363" s="434"/>
      <c r="U363" s="633"/>
      <c r="V363" s="634"/>
      <c r="W363" s="635"/>
      <c r="X363" s="496"/>
      <c r="Y363" s="496"/>
      <c r="Z363" s="496"/>
    </row>
    <row r="364" spans="1:26" s="219" customFormat="1" ht="17.100000000000001" customHeight="1" x14ac:dyDescent="0.15">
      <c r="A364" s="452"/>
      <c r="B364" s="453"/>
      <c r="C364" s="454"/>
      <c r="D364" s="434"/>
      <c r="E364" s="434"/>
      <c r="F364" s="434"/>
      <c r="G364" s="434"/>
      <c r="H364" s="434"/>
      <c r="I364" s="434"/>
      <c r="J364" s="434"/>
      <c r="K364" s="434"/>
      <c r="L364" s="434"/>
      <c r="M364" s="434"/>
      <c r="N364" s="434"/>
      <c r="O364" s="434"/>
      <c r="P364" s="434"/>
      <c r="Q364" s="434"/>
      <c r="R364" s="434"/>
      <c r="S364" s="434"/>
      <c r="T364" s="434"/>
      <c r="U364" s="633"/>
      <c r="V364" s="634"/>
      <c r="W364" s="635"/>
      <c r="X364" s="675"/>
      <c r="Y364" s="675"/>
      <c r="Z364" s="675"/>
    </row>
    <row r="365" spans="1:26" s="219" customFormat="1" ht="17.100000000000001" customHeight="1" x14ac:dyDescent="0.15">
      <c r="A365" s="452"/>
      <c r="B365" s="453"/>
      <c r="C365" s="454"/>
      <c r="D365" s="435" t="s">
        <v>120</v>
      </c>
      <c r="E365" s="436"/>
      <c r="F365" s="436"/>
      <c r="G365" s="436"/>
      <c r="H365" s="436"/>
      <c r="I365" s="436"/>
      <c r="J365" s="436"/>
      <c r="K365" s="436"/>
      <c r="L365" s="436"/>
      <c r="M365" s="436"/>
      <c r="N365" s="436"/>
      <c r="O365" s="436"/>
      <c r="P365" s="436"/>
      <c r="Q365" s="436"/>
      <c r="R365" s="436"/>
      <c r="S365" s="436"/>
      <c r="T365" s="437"/>
      <c r="U365" s="633"/>
      <c r="V365" s="634"/>
      <c r="W365" s="635"/>
      <c r="X365" s="568"/>
      <c r="Y365" s="568"/>
      <c r="Z365" s="568"/>
    </row>
    <row r="366" spans="1:26" s="219" customFormat="1" ht="17.100000000000001" customHeight="1" x14ac:dyDescent="0.15">
      <c r="A366" s="452"/>
      <c r="B366" s="453"/>
      <c r="C366" s="454"/>
      <c r="D366" s="438"/>
      <c r="E366" s="439"/>
      <c r="F366" s="439"/>
      <c r="G366" s="439"/>
      <c r="H366" s="439"/>
      <c r="I366" s="439"/>
      <c r="J366" s="439"/>
      <c r="K366" s="439"/>
      <c r="L366" s="439"/>
      <c r="M366" s="439"/>
      <c r="N366" s="439"/>
      <c r="O366" s="439"/>
      <c r="P366" s="439"/>
      <c r="Q366" s="439"/>
      <c r="R366" s="439"/>
      <c r="S366" s="439"/>
      <c r="T366" s="440"/>
      <c r="U366" s="633"/>
      <c r="V366" s="634"/>
      <c r="W366" s="635"/>
      <c r="X366" s="569"/>
      <c r="Y366" s="569"/>
      <c r="Z366" s="569"/>
    </row>
    <row r="367" spans="1:26" s="219" customFormat="1" ht="17.100000000000001" customHeight="1" x14ac:dyDescent="0.15">
      <c r="A367" s="455"/>
      <c r="B367" s="456"/>
      <c r="C367" s="457"/>
      <c r="D367" s="441"/>
      <c r="E367" s="442"/>
      <c r="F367" s="442"/>
      <c r="G367" s="442"/>
      <c r="H367" s="442"/>
      <c r="I367" s="442"/>
      <c r="J367" s="442"/>
      <c r="K367" s="442"/>
      <c r="L367" s="442"/>
      <c r="M367" s="442"/>
      <c r="N367" s="442"/>
      <c r="O367" s="442"/>
      <c r="P367" s="442"/>
      <c r="Q367" s="442"/>
      <c r="R367" s="442"/>
      <c r="S367" s="442"/>
      <c r="T367" s="443"/>
      <c r="U367" s="636"/>
      <c r="V367" s="637"/>
      <c r="W367" s="638"/>
      <c r="X367" s="493"/>
      <c r="Y367" s="493"/>
      <c r="Z367" s="493"/>
    </row>
    <row r="368" spans="1:26" s="219" customFormat="1" ht="17.100000000000001" customHeight="1" x14ac:dyDescent="0.15">
      <c r="A368" s="452" t="s">
        <v>295</v>
      </c>
      <c r="B368" s="453"/>
      <c r="C368" s="454"/>
      <c r="D368" s="476" t="s">
        <v>481</v>
      </c>
      <c r="E368" s="477"/>
      <c r="F368" s="477"/>
      <c r="G368" s="477"/>
      <c r="H368" s="477"/>
      <c r="I368" s="477"/>
      <c r="J368" s="477"/>
      <c r="K368" s="477"/>
      <c r="L368" s="477"/>
      <c r="M368" s="477"/>
      <c r="N368" s="477"/>
      <c r="O368" s="477"/>
      <c r="P368" s="477"/>
      <c r="Q368" s="477"/>
      <c r="R368" s="477"/>
      <c r="S368" s="477"/>
      <c r="T368" s="478"/>
      <c r="U368" s="467" t="s">
        <v>35</v>
      </c>
      <c r="V368" s="468"/>
      <c r="W368" s="469"/>
      <c r="X368" s="601"/>
      <c r="Y368" s="601"/>
      <c r="Z368" s="601"/>
    </row>
    <row r="369" spans="1:26" s="219" customFormat="1" ht="17.100000000000001" customHeight="1" x14ac:dyDescent="0.15">
      <c r="A369" s="452"/>
      <c r="B369" s="453"/>
      <c r="C369" s="454"/>
      <c r="D369" s="476"/>
      <c r="E369" s="477"/>
      <c r="F369" s="477"/>
      <c r="G369" s="477"/>
      <c r="H369" s="477"/>
      <c r="I369" s="477"/>
      <c r="J369" s="477"/>
      <c r="K369" s="477"/>
      <c r="L369" s="477"/>
      <c r="M369" s="477"/>
      <c r="N369" s="477"/>
      <c r="O369" s="477"/>
      <c r="P369" s="477"/>
      <c r="Q369" s="477"/>
      <c r="R369" s="477"/>
      <c r="S369" s="477"/>
      <c r="T369" s="478"/>
      <c r="U369" s="467"/>
      <c r="V369" s="468"/>
      <c r="W369" s="469"/>
      <c r="X369" s="537"/>
      <c r="Y369" s="537"/>
      <c r="Z369" s="537"/>
    </row>
    <row r="370" spans="1:26" s="219" customFormat="1" ht="17.100000000000001" customHeight="1" x14ac:dyDescent="0.15">
      <c r="A370" s="452"/>
      <c r="B370" s="453"/>
      <c r="C370" s="454"/>
      <c r="D370" s="476"/>
      <c r="E370" s="477"/>
      <c r="F370" s="477"/>
      <c r="G370" s="477"/>
      <c r="H370" s="477"/>
      <c r="I370" s="477"/>
      <c r="J370" s="477"/>
      <c r="K370" s="477"/>
      <c r="L370" s="477"/>
      <c r="M370" s="477"/>
      <c r="N370" s="477"/>
      <c r="O370" s="477"/>
      <c r="P370" s="477"/>
      <c r="Q370" s="477"/>
      <c r="R370" s="477"/>
      <c r="S370" s="477"/>
      <c r="T370" s="478"/>
      <c r="U370" s="467"/>
      <c r="V370" s="468"/>
      <c r="W370" s="469"/>
      <c r="X370" s="537"/>
      <c r="Y370" s="537"/>
      <c r="Z370" s="537"/>
    </row>
    <row r="371" spans="1:26" ht="17.100000000000001" customHeight="1" x14ac:dyDescent="0.15">
      <c r="A371" s="452"/>
      <c r="B371" s="453"/>
      <c r="C371" s="454"/>
      <c r="D371" s="80" t="s">
        <v>461</v>
      </c>
      <c r="E371" s="477" t="s">
        <v>549</v>
      </c>
      <c r="F371" s="477"/>
      <c r="G371" s="477"/>
      <c r="H371" s="477"/>
      <c r="I371" s="477"/>
      <c r="J371" s="477"/>
      <c r="K371" s="477"/>
      <c r="L371" s="477"/>
      <c r="M371" s="477"/>
      <c r="N371" s="477"/>
      <c r="O371" s="477"/>
      <c r="P371" s="477"/>
      <c r="Q371" s="477"/>
      <c r="R371" s="477"/>
      <c r="S371" s="477"/>
      <c r="T371" s="478"/>
      <c r="U371" s="467"/>
      <c r="V371" s="468"/>
      <c r="W371" s="469"/>
      <c r="X371" s="537"/>
      <c r="Y371" s="537"/>
      <c r="Z371" s="537"/>
    </row>
    <row r="372" spans="1:26" s="219" customFormat="1" ht="17.100000000000001" customHeight="1" x14ac:dyDescent="0.15">
      <c r="A372" s="452"/>
      <c r="B372" s="453"/>
      <c r="C372" s="454"/>
      <c r="D372" s="167"/>
      <c r="E372" s="477"/>
      <c r="F372" s="477"/>
      <c r="G372" s="477"/>
      <c r="H372" s="477"/>
      <c r="I372" s="477"/>
      <c r="J372" s="477"/>
      <c r="K372" s="477"/>
      <c r="L372" s="477"/>
      <c r="M372" s="477"/>
      <c r="N372" s="477"/>
      <c r="O372" s="477"/>
      <c r="P372" s="477"/>
      <c r="Q372" s="477"/>
      <c r="R372" s="477"/>
      <c r="S372" s="477"/>
      <c r="T372" s="478"/>
      <c r="U372" s="467"/>
      <c r="V372" s="468"/>
      <c r="W372" s="469"/>
      <c r="X372" s="537"/>
      <c r="Y372" s="537"/>
      <c r="Z372" s="537"/>
    </row>
    <row r="373" spans="1:26" s="219" customFormat="1" ht="17.100000000000001" customHeight="1" x14ac:dyDescent="0.15">
      <c r="A373" s="452"/>
      <c r="B373" s="453"/>
      <c r="C373" s="454"/>
      <c r="D373" s="240"/>
      <c r="E373" s="477"/>
      <c r="F373" s="477"/>
      <c r="G373" s="477"/>
      <c r="H373" s="477"/>
      <c r="I373" s="477"/>
      <c r="J373" s="477"/>
      <c r="K373" s="477"/>
      <c r="L373" s="477"/>
      <c r="M373" s="477"/>
      <c r="N373" s="477"/>
      <c r="O373" s="477"/>
      <c r="P373" s="477"/>
      <c r="Q373" s="477"/>
      <c r="R373" s="477"/>
      <c r="S373" s="477"/>
      <c r="T373" s="478"/>
      <c r="U373" s="467"/>
      <c r="V373" s="468"/>
      <c r="W373" s="469"/>
      <c r="X373" s="537"/>
      <c r="Y373" s="537"/>
      <c r="Z373" s="537"/>
    </row>
    <row r="374" spans="1:26" s="219" customFormat="1" ht="17.100000000000001" customHeight="1" x14ac:dyDescent="0.15">
      <c r="A374" s="452"/>
      <c r="B374" s="453"/>
      <c r="C374" s="454"/>
      <c r="D374" s="167"/>
      <c r="E374" s="477"/>
      <c r="F374" s="477"/>
      <c r="G374" s="477"/>
      <c r="H374" s="477"/>
      <c r="I374" s="477"/>
      <c r="J374" s="477"/>
      <c r="K374" s="477"/>
      <c r="L374" s="477"/>
      <c r="M374" s="477"/>
      <c r="N374" s="477"/>
      <c r="O374" s="477"/>
      <c r="P374" s="477"/>
      <c r="Q374" s="477"/>
      <c r="R374" s="477"/>
      <c r="S374" s="477"/>
      <c r="T374" s="478"/>
      <c r="U374" s="467"/>
      <c r="V374" s="468"/>
      <c r="W374" s="469"/>
      <c r="X374" s="537"/>
      <c r="Y374" s="537"/>
      <c r="Z374" s="537"/>
    </row>
    <row r="375" spans="1:26" s="219" customFormat="1" ht="17.100000000000001" customHeight="1" x14ac:dyDescent="0.15">
      <c r="A375" s="452"/>
      <c r="B375" s="453"/>
      <c r="C375" s="454"/>
      <c r="D375" s="170"/>
      <c r="E375" s="500"/>
      <c r="F375" s="500"/>
      <c r="G375" s="500"/>
      <c r="H375" s="500"/>
      <c r="I375" s="500"/>
      <c r="J375" s="500"/>
      <c r="K375" s="500"/>
      <c r="L375" s="500"/>
      <c r="M375" s="500"/>
      <c r="N375" s="500"/>
      <c r="O375" s="500"/>
      <c r="P375" s="500"/>
      <c r="Q375" s="500"/>
      <c r="R375" s="500"/>
      <c r="S375" s="500"/>
      <c r="T375" s="501"/>
      <c r="U375" s="467"/>
      <c r="V375" s="468"/>
      <c r="W375" s="469"/>
      <c r="X375" s="538"/>
      <c r="Y375" s="538"/>
      <c r="Z375" s="538"/>
    </row>
    <row r="376" spans="1:26" s="219" customFormat="1" ht="17.100000000000001" customHeight="1" x14ac:dyDescent="0.15">
      <c r="A376" s="452"/>
      <c r="B376" s="453"/>
      <c r="C376" s="454"/>
      <c r="D376" s="480" t="s">
        <v>482</v>
      </c>
      <c r="E376" s="481"/>
      <c r="F376" s="481"/>
      <c r="G376" s="481"/>
      <c r="H376" s="481"/>
      <c r="I376" s="481"/>
      <c r="J376" s="481"/>
      <c r="K376" s="481"/>
      <c r="L376" s="481"/>
      <c r="M376" s="481"/>
      <c r="N376" s="481"/>
      <c r="O376" s="481"/>
      <c r="P376" s="481"/>
      <c r="Q376" s="481"/>
      <c r="R376" s="481"/>
      <c r="S376" s="481"/>
      <c r="T376" s="482"/>
      <c r="U376" s="467"/>
      <c r="V376" s="468"/>
      <c r="W376" s="469"/>
      <c r="X376" s="241"/>
      <c r="Y376" s="241"/>
      <c r="Z376" s="241"/>
    </row>
    <row r="377" spans="1:26" s="219" customFormat="1" ht="17.100000000000001" customHeight="1" x14ac:dyDescent="0.15">
      <c r="A377" s="452"/>
      <c r="B377" s="453"/>
      <c r="C377" s="454"/>
      <c r="D377" s="476"/>
      <c r="E377" s="477"/>
      <c r="F377" s="477"/>
      <c r="G377" s="477"/>
      <c r="H377" s="477"/>
      <c r="I377" s="477"/>
      <c r="J377" s="477"/>
      <c r="K377" s="477"/>
      <c r="L377" s="477"/>
      <c r="M377" s="477"/>
      <c r="N377" s="477"/>
      <c r="O377" s="477"/>
      <c r="P377" s="477"/>
      <c r="Q377" s="477"/>
      <c r="R377" s="477"/>
      <c r="S377" s="477"/>
      <c r="T377" s="478"/>
      <c r="U377" s="467"/>
      <c r="V377" s="468"/>
      <c r="W377" s="469"/>
      <c r="X377" s="241"/>
      <c r="Y377" s="241"/>
      <c r="Z377" s="241"/>
    </row>
    <row r="378" spans="1:26" s="219" customFormat="1" ht="17.100000000000001" customHeight="1" x14ac:dyDescent="0.15">
      <c r="A378" s="452"/>
      <c r="B378" s="453"/>
      <c r="C378" s="454"/>
      <c r="D378" s="80" t="s">
        <v>461</v>
      </c>
      <c r="E378" s="477" t="s">
        <v>480</v>
      </c>
      <c r="F378" s="477"/>
      <c r="G378" s="477"/>
      <c r="H378" s="477"/>
      <c r="I378" s="477"/>
      <c r="J378" s="477"/>
      <c r="K378" s="477"/>
      <c r="L378" s="477"/>
      <c r="M378" s="477"/>
      <c r="N378" s="477"/>
      <c r="O378" s="477"/>
      <c r="P378" s="477"/>
      <c r="Q378" s="477"/>
      <c r="R378" s="477"/>
      <c r="S378" s="477"/>
      <c r="T378" s="478"/>
      <c r="U378" s="467"/>
      <c r="V378" s="468"/>
      <c r="W378" s="469"/>
      <c r="X378" s="241"/>
      <c r="Y378" s="241"/>
      <c r="Z378" s="241"/>
    </row>
    <row r="379" spans="1:26" s="219" customFormat="1" ht="17.100000000000001" customHeight="1" x14ac:dyDescent="0.15">
      <c r="A379" s="452"/>
      <c r="B379" s="453"/>
      <c r="C379" s="454"/>
      <c r="D379" s="167"/>
      <c r="E379" s="477"/>
      <c r="F379" s="477"/>
      <c r="G379" s="477"/>
      <c r="H379" s="477"/>
      <c r="I379" s="477"/>
      <c r="J379" s="477"/>
      <c r="K379" s="477"/>
      <c r="L379" s="477"/>
      <c r="M379" s="477"/>
      <c r="N379" s="477"/>
      <c r="O379" s="477"/>
      <c r="P379" s="477"/>
      <c r="Q379" s="477"/>
      <c r="R379" s="477"/>
      <c r="S379" s="477"/>
      <c r="T379" s="478"/>
      <c r="U379" s="467"/>
      <c r="V379" s="468"/>
      <c r="W379" s="469"/>
      <c r="X379" s="241"/>
      <c r="Y379" s="241"/>
      <c r="Z379" s="241"/>
    </row>
    <row r="380" spans="1:26" s="219" customFormat="1" ht="17.100000000000001" customHeight="1" x14ac:dyDescent="0.15">
      <c r="A380" s="452"/>
      <c r="B380" s="453"/>
      <c r="C380" s="454"/>
      <c r="D380" s="167"/>
      <c r="E380" s="500"/>
      <c r="F380" s="500"/>
      <c r="G380" s="500"/>
      <c r="H380" s="500"/>
      <c r="I380" s="500"/>
      <c r="J380" s="500"/>
      <c r="K380" s="500"/>
      <c r="L380" s="500"/>
      <c r="M380" s="500"/>
      <c r="N380" s="500"/>
      <c r="O380" s="500"/>
      <c r="P380" s="500"/>
      <c r="Q380" s="500"/>
      <c r="R380" s="500"/>
      <c r="S380" s="500"/>
      <c r="T380" s="501"/>
      <c r="U380" s="467"/>
      <c r="V380" s="468"/>
      <c r="W380" s="469"/>
      <c r="X380" s="241"/>
      <c r="Y380" s="241"/>
      <c r="Z380" s="241"/>
    </row>
    <row r="381" spans="1:26" s="219" customFormat="1" ht="17.100000000000001" customHeight="1" x14ac:dyDescent="0.15">
      <c r="A381" s="452"/>
      <c r="B381" s="453"/>
      <c r="C381" s="454"/>
      <c r="D381" s="435" t="s">
        <v>304</v>
      </c>
      <c r="E381" s="436"/>
      <c r="F381" s="436"/>
      <c r="G381" s="436"/>
      <c r="H381" s="436"/>
      <c r="I381" s="436"/>
      <c r="J381" s="436"/>
      <c r="K381" s="436"/>
      <c r="L381" s="436"/>
      <c r="M381" s="436"/>
      <c r="N381" s="436"/>
      <c r="O381" s="436"/>
      <c r="P381" s="436"/>
      <c r="Q381" s="436"/>
      <c r="R381" s="436"/>
      <c r="S381" s="436"/>
      <c r="T381" s="437"/>
      <c r="U381" s="467"/>
      <c r="V381" s="468"/>
      <c r="W381" s="469"/>
      <c r="X381" s="536"/>
      <c r="Y381" s="536"/>
      <c r="Z381" s="536"/>
    </row>
    <row r="382" spans="1:26" s="219" customFormat="1" ht="17.100000000000001" customHeight="1" x14ac:dyDescent="0.15">
      <c r="A382" s="452"/>
      <c r="B382" s="453"/>
      <c r="C382" s="454"/>
      <c r="D382" s="438"/>
      <c r="E382" s="439"/>
      <c r="F382" s="439"/>
      <c r="G382" s="439"/>
      <c r="H382" s="439"/>
      <c r="I382" s="439"/>
      <c r="J382" s="439"/>
      <c r="K382" s="439"/>
      <c r="L382" s="439"/>
      <c r="M382" s="439"/>
      <c r="N382" s="439"/>
      <c r="O382" s="439"/>
      <c r="P382" s="439"/>
      <c r="Q382" s="439"/>
      <c r="R382" s="439"/>
      <c r="S382" s="439"/>
      <c r="T382" s="440"/>
      <c r="U382" s="467"/>
      <c r="V382" s="468"/>
      <c r="W382" s="469"/>
      <c r="X382" s="537"/>
      <c r="Y382" s="537"/>
      <c r="Z382" s="537"/>
    </row>
    <row r="383" spans="1:26" s="219" customFormat="1" ht="17.100000000000001" customHeight="1" x14ac:dyDescent="0.15">
      <c r="A383" s="452"/>
      <c r="B383" s="453"/>
      <c r="C383" s="454"/>
      <c r="D383" s="438"/>
      <c r="E383" s="439"/>
      <c r="F383" s="439"/>
      <c r="G383" s="439"/>
      <c r="H383" s="439"/>
      <c r="I383" s="439"/>
      <c r="J383" s="439"/>
      <c r="K383" s="439"/>
      <c r="L383" s="439"/>
      <c r="M383" s="439"/>
      <c r="N383" s="439"/>
      <c r="O383" s="439"/>
      <c r="P383" s="439"/>
      <c r="Q383" s="439"/>
      <c r="R383" s="439"/>
      <c r="S383" s="439"/>
      <c r="T383" s="440"/>
      <c r="U383" s="467"/>
      <c r="V383" s="468"/>
      <c r="W383" s="469"/>
      <c r="X383" s="537"/>
      <c r="Y383" s="537"/>
      <c r="Z383" s="537"/>
    </row>
    <row r="384" spans="1:26" s="219" customFormat="1" ht="17.100000000000001" customHeight="1" x14ac:dyDescent="0.15">
      <c r="A384" s="452"/>
      <c r="B384" s="453"/>
      <c r="C384" s="454"/>
      <c r="D384" s="461"/>
      <c r="E384" s="462"/>
      <c r="F384" s="462"/>
      <c r="G384" s="462"/>
      <c r="H384" s="462"/>
      <c r="I384" s="462"/>
      <c r="J384" s="462"/>
      <c r="K384" s="462"/>
      <c r="L384" s="462"/>
      <c r="M384" s="462"/>
      <c r="N384" s="462"/>
      <c r="O384" s="462"/>
      <c r="P384" s="462"/>
      <c r="Q384" s="462"/>
      <c r="R384" s="462"/>
      <c r="S384" s="462"/>
      <c r="T384" s="463"/>
      <c r="U384" s="467"/>
      <c r="V384" s="468"/>
      <c r="W384" s="469"/>
      <c r="X384" s="538"/>
      <c r="Y384" s="538"/>
      <c r="Z384" s="538"/>
    </row>
    <row r="385" spans="1:26" s="219" customFormat="1" ht="17.100000000000001" customHeight="1" x14ac:dyDescent="0.15">
      <c r="A385" s="452"/>
      <c r="B385" s="453"/>
      <c r="C385" s="454"/>
      <c r="D385" s="435" t="s">
        <v>103</v>
      </c>
      <c r="E385" s="436"/>
      <c r="F385" s="436"/>
      <c r="G385" s="436"/>
      <c r="H385" s="436"/>
      <c r="I385" s="436"/>
      <c r="J385" s="436"/>
      <c r="K385" s="436"/>
      <c r="L385" s="436"/>
      <c r="M385" s="436"/>
      <c r="N385" s="436"/>
      <c r="O385" s="436"/>
      <c r="P385" s="436"/>
      <c r="Q385" s="436"/>
      <c r="R385" s="436"/>
      <c r="S385" s="436"/>
      <c r="T385" s="437"/>
      <c r="U385" s="467"/>
      <c r="V385" s="468"/>
      <c r="W385" s="469"/>
      <c r="X385" s="536"/>
      <c r="Y385" s="536"/>
      <c r="Z385" s="536"/>
    </row>
    <row r="386" spans="1:26" s="219" customFormat="1" ht="17.100000000000001" customHeight="1" x14ac:dyDescent="0.15">
      <c r="A386" s="452"/>
      <c r="B386" s="453"/>
      <c r="C386" s="454"/>
      <c r="D386" s="438"/>
      <c r="E386" s="439"/>
      <c r="F386" s="439"/>
      <c r="G386" s="439"/>
      <c r="H386" s="439"/>
      <c r="I386" s="439"/>
      <c r="J386" s="439"/>
      <c r="K386" s="439"/>
      <c r="L386" s="439"/>
      <c r="M386" s="439"/>
      <c r="N386" s="439"/>
      <c r="O386" s="439"/>
      <c r="P386" s="439"/>
      <c r="Q386" s="439"/>
      <c r="R386" s="439"/>
      <c r="S386" s="439"/>
      <c r="T386" s="440"/>
      <c r="U386" s="467"/>
      <c r="V386" s="468"/>
      <c r="W386" s="469"/>
      <c r="X386" s="538"/>
      <c r="Y386" s="538"/>
      <c r="Z386" s="538"/>
    </row>
    <row r="387" spans="1:26" s="219" customFormat="1" ht="17.100000000000001" customHeight="1" x14ac:dyDescent="0.15">
      <c r="A387" s="452"/>
      <c r="B387" s="453"/>
      <c r="C387" s="454"/>
      <c r="D387" s="698" t="s">
        <v>305</v>
      </c>
      <c r="E387" s="699"/>
      <c r="F387" s="699"/>
      <c r="G387" s="699"/>
      <c r="H387" s="699"/>
      <c r="I387" s="699"/>
      <c r="J387" s="699"/>
      <c r="K387" s="699"/>
      <c r="L387" s="699"/>
      <c r="M387" s="699"/>
      <c r="N387" s="699"/>
      <c r="O387" s="699"/>
      <c r="P387" s="699"/>
      <c r="Q387" s="699"/>
      <c r="R387" s="699"/>
      <c r="S387" s="699"/>
      <c r="T387" s="700"/>
      <c r="U387" s="467"/>
      <c r="V387" s="468"/>
      <c r="W387" s="469"/>
      <c r="X387" s="536"/>
      <c r="Y387" s="536"/>
      <c r="Z387" s="536"/>
    </row>
    <row r="388" spans="1:26" s="219" customFormat="1" ht="17.100000000000001" customHeight="1" x14ac:dyDescent="0.15">
      <c r="A388" s="452"/>
      <c r="B388" s="453"/>
      <c r="C388" s="454"/>
      <c r="D388" s="701"/>
      <c r="E388" s="702"/>
      <c r="F388" s="702"/>
      <c r="G388" s="702"/>
      <c r="H388" s="702"/>
      <c r="I388" s="702"/>
      <c r="J388" s="702"/>
      <c r="K388" s="702"/>
      <c r="L388" s="702"/>
      <c r="M388" s="702"/>
      <c r="N388" s="702"/>
      <c r="O388" s="702"/>
      <c r="P388" s="702"/>
      <c r="Q388" s="702"/>
      <c r="R388" s="702"/>
      <c r="S388" s="702"/>
      <c r="T388" s="703"/>
      <c r="U388" s="467"/>
      <c r="V388" s="468"/>
      <c r="W388" s="469"/>
      <c r="X388" s="537"/>
      <c r="Y388" s="537"/>
      <c r="Z388" s="537"/>
    </row>
    <row r="389" spans="1:26" s="219" customFormat="1" ht="17.100000000000001" customHeight="1" x14ac:dyDescent="0.15">
      <c r="A389" s="452"/>
      <c r="B389" s="453"/>
      <c r="C389" s="454"/>
      <c r="D389" s="704"/>
      <c r="E389" s="705"/>
      <c r="F389" s="705"/>
      <c r="G389" s="705"/>
      <c r="H389" s="705"/>
      <c r="I389" s="705"/>
      <c r="J389" s="705"/>
      <c r="K389" s="705"/>
      <c r="L389" s="705"/>
      <c r="M389" s="705"/>
      <c r="N389" s="705"/>
      <c r="O389" s="705"/>
      <c r="P389" s="705"/>
      <c r="Q389" s="705"/>
      <c r="R389" s="705"/>
      <c r="S389" s="705"/>
      <c r="T389" s="706"/>
      <c r="U389" s="467"/>
      <c r="V389" s="468"/>
      <c r="W389" s="469"/>
      <c r="X389" s="538"/>
      <c r="Y389" s="538"/>
      <c r="Z389" s="538"/>
    </row>
    <row r="390" spans="1:26" s="219" customFormat="1" ht="17.100000000000001" customHeight="1" x14ac:dyDescent="0.15">
      <c r="A390" s="452"/>
      <c r="B390" s="453"/>
      <c r="C390" s="454"/>
      <c r="D390" s="593" t="s">
        <v>483</v>
      </c>
      <c r="E390" s="594"/>
      <c r="F390" s="594"/>
      <c r="G390" s="594"/>
      <c r="H390" s="594"/>
      <c r="I390" s="594"/>
      <c r="J390" s="594"/>
      <c r="K390" s="594"/>
      <c r="L390" s="594"/>
      <c r="M390" s="594"/>
      <c r="N390" s="594"/>
      <c r="O390" s="594"/>
      <c r="P390" s="594"/>
      <c r="Q390" s="594"/>
      <c r="R390" s="594"/>
      <c r="S390" s="594"/>
      <c r="T390" s="595"/>
      <c r="U390" s="467"/>
      <c r="V390" s="468"/>
      <c r="W390" s="469"/>
      <c r="X390" s="536"/>
      <c r="Y390" s="536"/>
      <c r="Z390" s="536"/>
    </row>
    <row r="391" spans="1:26" s="219" customFormat="1" ht="17.100000000000001" customHeight="1" x14ac:dyDescent="0.15">
      <c r="A391" s="452"/>
      <c r="B391" s="453"/>
      <c r="C391" s="454"/>
      <c r="D391" s="593"/>
      <c r="E391" s="594"/>
      <c r="F391" s="594"/>
      <c r="G391" s="594"/>
      <c r="H391" s="594"/>
      <c r="I391" s="594"/>
      <c r="J391" s="594"/>
      <c r="K391" s="594"/>
      <c r="L391" s="594"/>
      <c r="M391" s="594"/>
      <c r="N391" s="594"/>
      <c r="O391" s="594"/>
      <c r="P391" s="594"/>
      <c r="Q391" s="594"/>
      <c r="R391" s="594"/>
      <c r="S391" s="594"/>
      <c r="T391" s="595"/>
      <c r="U391" s="467"/>
      <c r="V391" s="468"/>
      <c r="W391" s="469"/>
      <c r="X391" s="537"/>
      <c r="Y391" s="537"/>
      <c r="Z391" s="537"/>
    </row>
    <row r="392" spans="1:26" s="219" customFormat="1" ht="17.100000000000001" customHeight="1" x14ac:dyDescent="0.15">
      <c r="A392" s="452"/>
      <c r="B392" s="453"/>
      <c r="C392" s="454"/>
      <c r="D392" s="593"/>
      <c r="E392" s="594"/>
      <c r="F392" s="594"/>
      <c r="G392" s="594"/>
      <c r="H392" s="594"/>
      <c r="I392" s="594"/>
      <c r="J392" s="594"/>
      <c r="K392" s="594"/>
      <c r="L392" s="594"/>
      <c r="M392" s="594"/>
      <c r="N392" s="594"/>
      <c r="O392" s="594"/>
      <c r="P392" s="594"/>
      <c r="Q392" s="594"/>
      <c r="R392" s="594"/>
      <c r="S392" s="594"/>
      <c r="T392" s="595"/>
      <c r="U392" s="467"/>
      <c r="V392" s="468"/>
      <c r="W392" s="469"/>
      <c r="X392" s="538"/>
      <c r="Y392" s="538"/>
      <c r="Z392" s="538"/>
    </row>
    <row r="393" spans="1:26" s="219" customFormat="1" ht="17.100000000000001" customHeight="1" x14ac:dyDescent="0.15">
      <c r="A393" s="452"/>
      <c r="B393" s="453"/>
      <c r="C393" s="454"/>
      <c r="D393" s="480" t="s">
        <v>585</v>
      </c>
      <c r="E393" s="481"/>
      <c r="F393" s="481"/>
      <c r="G393" s="481"/>
      <c r="H393" s="481"/>
      <c r="I393" s="481"/>
      <c r="J393" s="481"/>
      <c r="K393" s="481"/>
      <c r="L393" s="481"/>
      <c r="M393" s="481"/>
      <c r="N393" s="481"/>
      <c r="O393" s="481"/>
      <c r="P393" s="481"/>
      <c r="Q393" s="481"/>
      <c r="R393" s="481"/>
      <c r="S393" s="481"/>
      <c r="T393" s="482"/>
      <c r="U393" s="467"/>
      <c r="V393" s="468"/>
      <c r="W393" s="469"/>
      <c r="X393" s="536"/>
      <c r="Y393" s="536"/>
      <c r="Z393" s="536"/>
    </row>
    <row r="394" spans="1:26" s="219" customFormat="1" ht="17.100000000000001" customHeight="1" x14ac:dyDescent="0.15">
      <c r="A394" s="452"/>
      <c r="B394" s="453"/>
      <c r="C394" s="454"/>
      <c r="D394" s="476"/>
      <c r="E394" s="477"/>
      <c r="F394" s="477"/>
      <c r="G394" s="477"/>
      <c r="H394" s="477"/>
      <c r="I394" s="477"/>
      <c r="J394" s="477"/>
      <c r="K394" s="477"/>
      <c r="L394" s="477"/>
      <c r="M394" s="477"/>
      <c r="N394" s="477"/>
      <c r="O394" s="477"/>
      <c r="P394" s="477"/>
      <c r="Q394" s="477"/>
      <c r="R394" s="477"/>
      <c r="S394" s="477"/>
      <c r="T394" s="478"/>
      <c r="U394" s="467"/>
      <c r="V394" s="468"/>
      <c r="W394" s="469"/>
      <c r="X394" s="537"/>
      <c r="Y394" s="537"/>
      <c r="Z394" s="537"/>
    </row>
    <row r="395" spans="1:26" s="219" customFormat="1" ht="17.100000000000001" customHeight="1" x14ac:dyDescent="0.15">
      <c r="A395" s="455"/>
      <c r="B395" s="456"/>
      <c r="C395" s="457"/>
      <c r="D395" s="483"/>
      <c r="E395" s="484"/>
      <c r="F395" s="484"/>
      <c r="G395" s="484"/>
      <c r="H395" s="484"/>
      <c r="I395" s="484"/>
      <c r="J395" s="484"/>
      <c r="K395" s="484"/>
      <c r="L395" s="484"/>
      <c r="M395" s="484"/>
      <c r="N395" s="484"/>
      <c r="O395" s="484"/>
      <c r="P395" s="484"/>
      <c r="Q395" s="484"/>
      <c r="R395" s="484"/>
      <c r="S395" s="484"/>
      <c r="T395" s="485"/>
      <c r="U395" s="467"/>
      <c r="V395" s="468"/>
      <c r="W395" s="469"/>
      <c r="X395" s="668"/>
      <c r="Y395" s="668"/>
      <c r="Z395" s="668"/>
    </row>
    <row r="396" spans="1:26" s="219" customFormat="1" ht="17.100000000000001" customHeight="1" x14ac:dyDescent="0.15">
      <c r="A396" s="449" t="s">
        <v>296</v>
      </c>
      <c r="B396" s="450"/>
      <c r="C396" s="451"/>
      <c r="D396" s="458" t="s">
        <v>484</v>
      </c>
      <c r="E396" s="459"/>
      <c r="F396" s="459"/>
      <c r="G396" s="459"/>
      <c r="H396" s="459"/>
      <c r="I396" s="459"/>
      <c r="J396" s="459"/>
      <c r="K396" s="459"/>
      <c r="L396" s="459"/>
      <c r="M396" s="459"/>
      <c r="N396" s="459"/>
      <c r="O396" s="459"/>
      <c r="P396" s="459"/>
      <c r="Q396" s="459"/>
      <c r="R396" s="459"/>
      <c r="S396" s="459"/>
      <c r="T396" s="460"/>
      <c r="U396" s="464" t="s">
        <v>36</v>
      </c>
      <c r="V396" s="465"/>
      <c r="W396" s="466"/>
      <c r="X396" s="537"/>
      <c r="Y396" s="537"/>
      <c r="Z396" s="601"/>
    </row>
    <row r="397" spans="1:26" s="219" customFormat="1" ht="17.100000000000001" customHeight="1" x14ac:dyDescent="0.15">
      <c r="A397" s="452"/>
      <c r="B397" s="453"/>
      <c r="C397" s="454"/>
      <c r="D397" s="438"/>
      <c r="E397" s="439"/>
      <c r="F397" s="439"/>
      <c r="G397" s="439"/>
      <c r="H397" s="439"/>
      <c r="I397" s="439"/>
      <c r="J397" s="439"/>
      <c r="K397" s="439"/>
      <c r="L397" s="439"/>
      <c r="M397" s="439"/>
      <c r="N397" s="439"/>
      <c r="O397" s="439"/>
      <c r="P397" s="439"/>
      <c r="Q397" s="439"/>
      <c r="R397" s="439"/>
      <c r="S397" s="439"/>
      <c r="T397" s="440"/>
      <c r="U397" s="467"/>
      <c r="V397" s="468"/>
      <c r="W397" s="469"/>
      <c r="X397" s="537"/>
      <c r="Y397" s="537"/>
      <c r="Z397" s="537"/>
    </row>
    <row r="398" spans="1:26" s="219" customFormat="1" ht="17.100000000000001" customHeight="1" x14ac:dyDescent="0.15">
      <c r="A398" s="452"/>
      <c r="B398" s="453"/>
      <c r="C398" s="454"/>
      <c r="D398" s="438"/>
      <c r="E398" s="439"/>
      <c r="F398" s="439"/>
      <c r="G398" s="439"/>
      <c r="H398" s="439"/>
      <c r="I398" s="439"/>
      <c r="J398" s="439"/>
      <c r="K398" s="439"/>
      <c r="L398" s="439"/>
      <c r="M398" s="439"/>
      <c r="N398" s="439"/>
      <c r="O398" s="439"/>
      <c r="P398" s="439"/>
      <c r="Q398" s="439"/>
      <c r="R398" s="439"/>
      <c r="S398" s="439"/>
      <c r="T398" s="440"/>
      <c r="U398" s="467"/>
      <c r="V398" s="468"/>
      <c r="W398" s="469"/>
      <c r="X398" s="537"/>
      <c r="Y398" s="537"/>
      <c r="Z398" s="537"/>
    </row>
    <row r="399" spans="1:26" s="219" customFormat="1" ht="17.100000000000001" customHeight="1" x14ac:dyDescent="0.15">
      <c r="A399" s="452"/>
      <c r="B399" s="453"/>
      <c r="C399" s="454"/>
      <c r="D399" s="438"/>
      <c r="E399" s="439"/>
      <c r="F399" s="439"/>
      <c r="G399" s="439"/>
      <c r="H399" s="439"/>
      <c r="I399" s="439"/>
      <c r="J399" s="439"/>
      <c r="K399" s="439"/>
      <c r="L399" s="439"/>
      <c r="M399" s="439"/>
      <c r="N399" s="439"/>
      <c r="O399" s="439"/>
      <c r="P399" s="439"/>
      <c r="Q399" s="439"/>
      <c r="R399" s="439"/>
      <c r="S399" s="439"/>
      <c r="T399" s="440"/>
      <c r="U399" s="467"/>
      <c r="V399" s="468"/>
      <c r="W399" s="469"/>
      <c r="X399" s="538"/>
      <c r="Y399" s="538"/>
      <c r="Z399" s="668"/>
    </row>
    <row r="400" spans="1:26" s="219" customFormat="1" ht="17.100000000000001" customHeight="1" x14ac:dyDescent="0.15">
      <c r="A400" s="449" t="s">
        <v>297</v>
      </c>
      <c r="B400" s="450"/>
      <c r="C400" s="451"/>
      <c r="D400" s="458" t="s">
        <v>252</v>
      </c>
      <c r="E400" s="459"/>
      <c r="F400" s="459"/>
      <c r="G400" s="459"/>
      <c r="H400" s="459"/>
      <c r="I400" s="459"/>
      <c r="J400" s="459"/>
      <c r="K400" s="459"/>
      <c r="L400" s="459"/>
      <c r="M400" s="459"/>
      <c r="N400" s="459"/>
      <c r="O400" s="459"/>
      <c r="P400" s="459"/>
      <c r="Q400" s="459"/>
      <c r="R400" s="459"/>
      <c r="S400" s="459"/>
      <c r="T400" s="460"/>
      <c r="U400" s="464" t="s">
        <v>37</v>
      </c>
      <c r="V400" s="631"/>
      <c r="W400" s="632"/>
      <c r="X400" s="695"/>
      <c r="Y400" s="695"/>
      <c r="Z400" s="695"/>
    </row>
    <row r="401" spans="1:26" s="219" customFormat="1" ht="17.100000000000001" customHeight="1" x14ac:dyDescent="0.15">
      <c r="A401" s="452"/>
      <c r="B401" s="453"/>
      <c r="C401" s="454"/>
      <c r="D401" s="438"/>
      <c r="E401" s="439"/>
      <c r="F401" s="439"/>
      <c r="G401" s="439"/>
      <c r="H401" s="439"/>
      <c r="I401" s="439"/>
      <c r="J401" s="439"/>
      <c r="K401" s="439"/>
      <c r="L401" s="439"/>
      <c r="M401" s="439"/>
      <c r="N401" s="439"/>
      <c r="O401" s="439"/>
      <c r="P401" s="439"/>
      <c r="Q401" s="439"/>
      <c r="R401" s="439"/>
      <c r="S401" s="439"/>
      <c r="T401" s="440"/>
      <c r="U401" s="633"/>
      <c r="V401" s="634"/>
      <c r="W401" s="635"/>
      <c r="X401" s="696"/>
      <c r="Y401" s="696"/>
      <c r="Z401" s="696"/>
    </row>
    <row r="402" spans="1:26" s="219" customFormat="1" ht="17.100000000000001" customHeight="1" x14ac:dyDescent="0.15">
      <c r="A402" s="452"/>
      <c r="B402" s="453"/>
      <c r="C402" s="454"/>
      <c r="D402" s="80" t="s">
        <v>38</v>
      </c>
      <c r="E402" s="439" t="s">
        <v>306</v>
      </c>
      <c r="F402" s="439"/>
      <c r="G402" s="439"/>
      <c r="H402" s="439"/>
      <c r="I402" s="439"/>
      <c r="J402" s="439"/>
      <c r="K402" s="439"/>
      <c r="L402" s="439"/>
      <c r="M402" s="439"/>
      <c r="N402" s="439"/>
      <c r="O402" s="439"/>
      <c r="P402" s="439"/>
      <c r="Q402" s="439"/>
      <c r="R402" s="439"/>
      <c r="S402" s="439"/>
      <c r="T402" s="440"/>
      <c r="U402" s="633"/>
      <c r="V402" s="634"/>
      <c r="W402" s="635"/>
      <c r="X402" s="696"/>
      <c r="Y402" s="696"/>
      <c r="Z402" s="696"/>
    </row>
    <row r="403" spans="1:26" s="219" customFormat="1" ht="17.100000000000001" customHeight="1" x14ac:dyDescent="0.15">
      <c r="A403" s="452"/>
      <c r="B403" s="453"/>
      <c r="C403" s="454"/>
      <c r="D403" s="80"/>
      <c r="E403" s="439"/>
      <c r="F403" s="439"/>
      <c r="G403" s="439"/>
      <c r="H403" s="439"/>
      <c r="I403" s="439"/>
      <c r="J403" s="439"/>
      <c r="K403" s="439"/>
      <c r="L403" s="439"/>
      <c r="M403" s="439"/>
      <c r="N403" s="439"/>
      <c r="O403" s="439"/>
      <c r="P403" s="439"/>
      <c r="Q403" s="439"/>
      <c r="R403" s="439"/>
      <c r="S403" s="439"/>
      <c r="T403" s="440"/>
      <c r="U403" s="633"/>
      <c r="V403" s="634"/>
      <c r="W403" s="635"/>
      <c r="X403" s="696"/>
      <c r="Y403" s="696"/>
      <c r="Z403" s="696"/>
    </row>
    <row r="404" spans="1:26" s="219" customFormat="1" ht="17.100000000000001" customHeight="1" x14ac:dyDescent="0.15">
      <c r="A404" s="452"/>
      <c r="B404" s="453"/>
      <c r="C404" s="454"/>
      <c r="D404" s="80" t="s">
        <v>13</v>
      </c>
      <c r="E404" s="439" t="s">
        <v>104</v>
      </c>
      <c r="F404" s="439"/>
      <c r="G404" s="439"/>
      <c r="H404" s="439"/>
      <c r="I404" s="439"/>
      <c r="J404" s="439"/>
      <c r="K404" s="439"/>
      <c r="L404" s="439"/>
      <c r="M404" s="439"/>
      <c r="N404" s="439"/>
      <c r="O404" s="439"/>
      <c r="P404" s="439"/>
      <c r="Q404" s="439"/>
      <c r="R404" s="439"/>
      <c r="S404" s="439"/>
      <c r="T404" s="440"/>
      <c r="U404" s="633"/>
      <c r="V404" s="634"/>
      <c r="W404" s="635"/>
      <c r="X404" s="696"/>
      <c r="Y404" s="696"/>
      <c r="Z404" s="696"/>
    </row>
    <row r="405" spans="1:26" s="219" customFormat="1" ht="17.100000000000001" customHeight="1" x14ac:dyDescent="0.15">
      <c r="A405" s="455"/>
      <c r="B405" s="456"/>
      <c r="C405" s="457"/>
      <c r="D405" s="242"/>
      <c r="E405" s="442"/>
      <c r="F405" s="442"/>
      <c r="G405" s="442"/>
      <c r="H405" s="442"/>
      <c r="I405" s="442"/>
      <c r="J405" s="442"/>
      <c r="K405" s="442"/>
      <c r="L405" s="442"/>
      <c r="M405" s="442"/>
      <c r="N405" s="442"/>
      <c r="O405" s="442"/>
      <c r="P405" s="442"/>
      <c r="Q405" s="442"/>
      <c r="R405" s="442"/>
      <c r="S405" s="442"/>
      <c r="T405" s="443"/>
      <c r="U405" s="636"/>
      <c r="V405" s="637"/>
      <c r="W405" s="638"/>
      <c r="X405" s="697"/>
      <c r="Y405" s="697"/>
      <c r="Z405" s="697"/>
    </row>
    <row r="406" spans="1:26" s="219" customFormat="1" ht="17.100000000000001" customHeight="1" x14ac:dyDescent="0.15">
      <c r="A406" s="449" t="s">
        <v>298</v>
      </c>
      <c r="B406" s="450"/>
      <c r="C406" s="451"/>
      <c r="D406" s="473" t="s">
        <v>253</v>
      </c>
      <c r="E406" s="474"/>
      <c r="F406" s="474"/>
      <c r="G406" s="474"/>
      <c r="H406" s="474"/>
      <c r="I406" s="474"/>
      <c r="J406" s="474"/>
      <c r="K406" s="474"/>
      <c r="L406" s="474"/>
      <c r="M406" s="474"/>
      <c r="N406" s="474"/>
      <c r="O406" s="474"/>
      <c r="P406" s="474"/>
      <c r="Q406" s="474"/>
      <c r="R406" s="474"/>
      <c r="S406" s="474"/>
      <c r="T406" s="475"/>
      <c r="U406" s="464" t="s">
        <v>39</v>
      </c>
      <c r="V406" s="465"/>
      <c r="W406" s="466"/>
      <c r="X406" s="537"/>
      <c r="Y406" s="537"/>
      <c r="Z406" s="537"/>
    </row>
    <row r="407" spans="1:26" s="219" customFormat="1" ht="17.100000000000001" customHeight="1" x14ac:dyDescent="0.15">
      <c r="A407" s="452"/>
      <c r="B407" s="453"/>
      <c r="C407" s="454"/>
      <c r="D407" s="476"/>
      <c r="E407" s="477"/>
      <c r="F407" s="477"/>
      <c r="G407" s="477"/>
      <c r="H407" s="477"/>
      <c r="I407" s="477"/>
      <c r="J407" s="477"/>
      <c r="K407" s="477"/>
      <c r="L407" s="477"/>
      <c r="M407" s="477"/>
      <c r="N407" s="477"/>
      <c r="O407" s="477"/>
      <c r="P407" s="477"/>
      <c r="Q407" s="477"/>
      <c r="R407" s="477"/>
      <c r="S407" s="477"/>
      <c r="T407" s="478"/>
      <c r="U407" s="467"/>
      <c r="V407" s="468"/>
      <c r="W407" s="469"/>
      <c r="X407" s="537"/>
      <c r="Y407" s="537"/>
      <c r="Z407" s="537"/>
    </row>
    <row r="408" spans="1:26" s="219" customFormat="1" ht="17.100000000000001" customHeight="1" x14ac:dyDescent="0.15">
      <c r="A408" s="455"/>
      <c r="B408" s="456"/>
      <c r="C408" s="457"/>
      <c r="D408" s="483"/>
      <c r="E408" s="484"/>
      <c r="F408" s="484"/>
      <c r="G408" s="484"/>
      <c r="H408" s="484"/>
      <c r="I408" s="484"/>
      <c r="J408" s="484"/>
      <c r="K408" s="484"/>
      <c r="L408" s="484"/>
      <c r="M408" s="484"/>
      <c r="N408" s="484"/>
      <c r="O408" s="484"/>
      <c r="P408" s="484"/>
      <c r="Q408" s="484"/>
      <c r="R408" s="484"/>
      <c r="S408" s="484"/>
      <c r="T408" s="485"/>
      <c r="U408" s="470"/>
      <c r="V408" s="471"/>
      <c r="W408" s="472"/>
      <c r="X408" s="668"/>
      <c r="Y408" s="668"/>
      <c r="Z408" s="668"/>
    </row>
    <row r="409" spans="1:26" s="219" customFormat="1" ht="17.100000000000001" customHeight="1" x14ac:dyDescent="0.15">
      <c r="A409" s="449" t="s">
        <v>299</v>
      </c>
      <c r="B409" s="450"/>
      <c r="C409" s="451"/>
      <c r="D409" s="458" t="s">
        <v>497</v>
      </c>
      <c r="E409" s="459"/>
      <c r="F409" s="459"/>
      <c r="G409" s="459"/>
      <c r="H409" s="459"/>
      <c r="I409" s="459"/>
      <c r="J409" s="459"/>
      <c r="K409" s="459"/>
      <c r="L409" s="459"/>
      <c r="M409" s="459"/>
      <c r="N409" s="459"/>
      <c r="O409" s="459"/>
      <c r="P409" s="459"/>
      <c r="Q409" s="459"/>
      <c r="R409" s="459"/>
      <c r="S409" s="459"/>
      <c r="T409" s="460"/>
      <c r="U409" s="464" t="s">
        <v>550</v>
      </c>
      <c r="V409" s="465"/>
      <c r="W409" s="466"/>
      <c r="X409" s="495"/>
      <c r="Y409" s="495"/>
      <c r="Z409" s="495"/>
    </row>
    <row r="410" spans="1:26" s="219" customFormat="1" ht="17.100000000000001" customHeight="1" x14ac:dyDescent="0.15">
      <c r="A410" s="452"/>
      <c r="B410" s="453"/>
      <c r="C410" s="454"/>
      <c r="D410" s="438"/>
      <c r="E410" s="439"/>
      <c r="F410" s="439"/>
      <c r="G410" s="439"/>
      <c r="H410" s="439"/>
      <c r="I410" s="439"/>
      <c r="J410" s="439"/>
      <c r="K410" s="439"/>
      <c r="L410" s="439"/>
      <c r="M410" s="439"/>
      <c r="N410" s="439"/>
      <c r="O410" s="439"/>
      <c r="P410" s="439"/>
      <c r="Q410" s="439"/>
      <c r="R410" s="439"/>
      <c r="S410" s="439"/>
      <c r="T410" s="440"/>
      <c r="U410" s="467"/>
      <c r="V410" s="468"/>
      <c r="W410" s="469"/>
      <c r="X410" s="569"/>
      <c r="Y410" s="569"/>
      <c r="Z410" s="569"/>
    </row>
    <row r="411" spans="1:26" s="219" customFormat="1" ht="17.100000000000001" customHeight="1" x14ac:dyDescent="0.15">
      <c r="A411" s="452"/>
      <c r="B411" s="453"/>
      <c r="C411" s="454"/>
      <c r="D411" s="480" t="s">
        <v>498</v>
      </c>
      <c r="E411" s="481"/>
      <c r="F411" s="481"/>
      <c r="G411" s="481"/>
      <c r="H411" s="481"/>
      <c r="I411" s="481"/>
      <c r="J411" s="481"/>
      <c r="K411" s="481"/>
      <c r="L411" s="481"/>
      <c r="M411" s="481"/>
      <c r="N411" s="481"/>
      <c r="O411" s="481"/>
      <c r="P411" s="481"/>
      <c r="Q411" s="481"/>
      <c r="R411" s="481"/>
      <c r="S411" s="481"/>
      <c r="T411" s="482"/>
      <c r="U411" s="467"/>
      <c r="V411" s="468"/>
      <c r="W411" s="469"/>
      <c r="X411" s="568"/>
      <c r="Y411" s="568"/>
      <c r="Z411" s="568"/>
    </row>
    <row r="412" spans="1:26" s="219" customFormat="1" ht="17.100000000000001" customHeight="1" x14ac:dyDescent="0.15">
      <c r="A412" s="452"/>
      <c r="B412" s="453"/>
      <c r="C412" s="454"/>
      <c r="D412" s="476"/>
      <c r="E412" s="477"/>
      <c r="F412" s="477"/>
      <c r="G412" s="477"/>
      <c r="H412" s="477"/>
      <c r="I412" s="477"/>
      <c r="J412" s="477"/>
      <c r="K412" s="477"/>
      <c r="L412" s="477"/>
      <c r="M412" s="477"/>
      <c r="N412" s="477"/>
      <c r="O412" s="477"/>
      <c r="P412" s="477"/>
      <c r="Q412" s="477"/>
      <c r="R412" s="477"/>
      <c r="S412" s="477"/>
      <c r="T412" s="478"/>
      <c r="U412" s="467"/>
      <c r="V412" s="468"/>
      <c r="W412" s="469"/>
      <c r="X412" s="569"/>
      <c r="Y412" s="569"/>
      <c r="Z412" s="569"/>
    </row>
    <row r="413" spans="1:26" s="219" customFormat="1" ht="17.100000000000001" customHeight="1" x14ac:dyDescent="0.15">
      <c r="A413" s="452"/>
      <c r="B413" s="453"/>
      <c r="C413" s="454"/>
      <c r="D413" s="476"/>
      <c r="E413" s="477"/>
      <c r="F413" s="477"/>
      <c r="G413" s="477"/>
      <c r="H413" s="477"/>
      <c r="I413" s="477"/>
      <c r="J413" s="477"/>
      <c r="K413" s="477"/>
      <c r="L413" s="477"/>
      <c r="M413" s="477"/>
      <c r="N413" s="477"/>
      <c r="O413" s="477"/>
      <c r="P413" s="477"/>
      <c r="Q413" s="477"/>
      <c r="R413" s="477"/>
      <c r="S413" s="477"/>
      <c r="T413" s="478"/>
      <c r="U413" s="467"/>
      <c r="V413" s="468"/>
      <c r="W413" s="469"/>
      <c r="X413" s="569"/>
      <c r="Y413" s="569"/>
      <c r="Z413" s="569"/>
    </row>
    <row r="414" spans="1:26" s="219" customFormat="1" ht="17.100000000000001" customHeight="1" x14ac:dyDescent="0.15">
      <c r="A414" s="452"/>
      <c r="B414" s="453"/>
      <c r="C414" s="454"/>
      <c r="D414" s="499"/>
      <c r="E414" s="500"/>
      <c r="F414" s="500"/>
      <c r="G414" s="500"/>
      <c r="H414" s="500"/>
      <c r="I414" s="500"/>
      <c r="J414" s="500"/>
      <c r="K414" s="500"/>
      <c r="L414" s="500"/>
      <c r="M414" s="500"/>
      <c r="N414" s="500"/>
      <c r="O414" s="500"/>
      <c r="P414" s="500"/>
      <c r="Q414" s="500"/>
      <c r="R414" s="500"/>
      <c r="S414" s="500"/>
      <c r="T414" s="501"/>
      <c r="U414" s="467"/>
      <c r="V414" s="468"/>
      <c r="W414" s="469"/>
      <c r="X414" s="496"/>
      <c r="Y414" s="496"/>
      <c r="Z414" s="496"/>
    </row>
    <row r="415" spans="1:26" s="219" customFormat="1" ht="17.100000000000001" customHeight="1" x14ac:dyDescent="0.15">
      <c r="A415" s="452"/>
      <c r="B415" s="453"/>
      <c r="C415" s="454"/>
      <c r="D415" s="480" t="s">
        <v>499</v>
      </c>
      <c r="E415" s="481"/>
      <c r="F415" s="481"/>
      <c r="G415" s="481"/>
      <c r="H415" s="481"/>
      <c r="I415" s="481"/>
      <c r="J415" s="481"/>
      <c r="K415" s="481"/>
      <c r="L415" s="481"/>
      <c r="M415" s="481"/>
      <c r="N415" s="481"/>
      <c r="O415" s="481"/>
      <c r="P415" s="481"/>
      <c r="Q415" s="481"/>
      <c r="R415" s="481"/>
      <c r="S415" s="481"/>
      <c r="T415" s="482"/>
      <c r="U415" s="467"/>
      <c r="V415" s="468"/>
      <c r="W415" s="469"/>
      <c r="X415" s="580"/>
      <c r="Y415" s="578"/>
      <c r="Z415" s="579"/>
    </row>
    <row r="416" spans="1:26" s="219" customFormat="1" ht="17.100000000000001" customHeight="1" x14ac:dyDescent="0.15">
      <c r="A416" s="452"/>
      <c r="B416" s="453"/>
      <c r="C416" s="454"/>
      <c r="D416" s="476"/>
      <c r="E416" s="477"/>
      <c r="F416" s="477"/>
      <c r="G416" s="477"/>
      <c r="H416" s="477"/>
      <c r="I416" s="477"/>
      <c r="J416" s="477"/>
      <c r="K416" s="477"/>
      <c r="L416" s="477"/>
      <c r="M416" s="477"/>
      <c r="N416" s="477"/>
      <c r="O416" s="477"/>
      <c r="P416" s="477"/>
      <c r="Q416" s="477"/>
      <c r="R416" s="477"/>
      <c r="S416" s="477"/>
      <c r="T416" s="478"/>
      <c r="U416" s="467"/>
      <c r="V416" s="468"/>
      <c r="W416" s="469"/>
      <c r="X416" s="581"/>
      <c r="Y416" s="578"/>
      <c r="Z416" s="579"/>
    </row>
    <row r="417" spans="1:26" s="219" customFormat="1" ht="17.100000000000001" customHeight="1" x14ac:dyDescent="0.15">
      <c r="A417" s="452"/>
      <c r="B417" s="453"/>
      <c r="C417" s="454"/>
      <c r="D417" s="476"/>
      <c r="E417" s="477"/>
      <c r="F417" s="477"/>
      <c r="G417" s="477"/>
      <c r="H417" s="477"/>
      <c r="I417" s="477"/>
      <c r="J417" s="477"/>
      <c r="K417" s="477"/>
      <c r="L417" s="477"/>
      <c r="M417" s="477"/>
      <c r="N417" s="477"/>
      <c r="O417" s="477"/>
      <c r="P417" s="477"/>
      <c r="Q417" s="477"/>
      <c r="R417" s="477"/>
      <c r="S417" s="477"/>
      <c r="T417" s="478"/>
      <c r="U417" s="467"/>
      <c r="V417" s="468"/>
      <c r="W417" s="469"/>
      <c r="X417" s="581"/>
      <c r="Y417" s="578"/>
      <c r="Z417" s="579"/>
    </row>
    <row r="418" spans="1:26" s="219" customFormat="1" ht="17.100000000000001" customHeight="1" x14ac:dyDescent="0.15">
      <c r="A418" s="452"/>
      <c r="B418" s="453"/>
      <c r="C418" s="454"/>
      <c r="D418" s="476"/>
      <c r="E418" s="477"/>
      <c r="F418" s="477"/>
      <c r="G418" s="477"/>
      <c r="H418" s="477"/>
      <c r="I418" s="477"/>
      <c r="J418" s="477"/>
      <c r="K418" s="477"/>
      <c r="L418" s="477"/>
      <c r="M418" s="477"/>
      <c r="N418" s="477"/>
      <c r="O418" s="477"/>
      <c r="P418" s="477"/>
      <c r="Q418" s="477"/>
      <c r="R418" s="477"/>
      <c r="S418" s="477"/>
      <c r="T418" s="478"/>
      <c r="U418" s="467"/>
      <c r="V418" s="468"/>
      <c r="W418" s="469"/>
      <c r="X418" s="581"/>
      <c r="Y418" s="578"/>
      <c r="Z418" s="579"/>
    </row>
    <row r="419" spans="1:26" s="219" customFormat="1" ht="17.100000000000001" customHeight="1" x14ac:dyDescent="0.15">
      <c r="A419" s="452"/>
      <c r="B419" s="453"/>
      <c r="C419" s="454"/>
      <c r="D419" s="499"/>
      <c r="E419" s="500"/>
      <c r="F419" s="500"/>
      <c r="G419" s="500"/>
      <c r="H419" s="500"/>
      <c r="I419" s="500"/>
      <c r="J419" s="500"/>
      <c r="K419" s="500"/>
      <c r="L419" s="500"/>
      <c r="M419" s="500"/>
      <c r="N419" s="500"/>
      <c r="O419" s="500"/>
      <c r="P419" s="500"/>
      <c r="Q419" s="500"/>
      <c r="R419" s="500"/>
      <c r="S419" s="500"/>
      <c r="T419" s="501"/>
      <c r="U419" s="467"/>
      <c r="V419" s="468"/>
      <c r="W419" s="469"/>
      <c r="X419" s="582"/>
      <c r="Y419" s="578"/>
      <c r="Z419" s="579"/>
    </row>
    <row r="420" spans="1:26" s="219" customFormat="1" ht="17.100000000000001" customHeight="1" x14ac:dyDescent="0.15">
      <c r="A420" s="452"/>
      <c r="B420" s="453"/>
      <c r="C420" s="454"/>
      <c r="D420" s="480" t="s">
        <v>500</v>
      </c>
      <c r="E420" s="481"/>
      <c r="F420" s="481"/>
      <c r="G420" s="481"/>
      <c r="H420" s="481"/>
      <c r="I420" s="481"/>
      <c r="J420" s="481"/>
      <c r="K420" s="481"/>
      <c r="L420" s="481"/>
      <c r="M420" s="481"/>
      <c r="N420" s="481"/>
      <c r="O420" s="481"/>
      <c r="P420" s="481"/>
      <c r="Q420" s="481"/>
      <c r="R420" s="481"/>
      <c r="S420" s="481"/>
      <c r="T420" s="482"/>
      <c r="U420" s="467"/>
      <c r="V420" s="468"/>
      <c r="W420" s="469"/>
      <c r="X420" s="580"/>
      <c r="Y420" s="578"/>
      <c r="Z420" s="579"/>
    </row>
    <row r="421" spans="1:26" s="219" customFormat="1" ht="17.100000000000001" customHeight="1" x14ac:dyDescent="0.15">
      <c r="A421" s="452"/>
      <c r="B421" s="453"/>
      <c r="C421" s="454"/>
      <c r="D421" s="499"/>
      <c r="E421" s="500"/>
      <c r="F421" s="500"/>
      <c r="G421" s="500"/>
      <c r="H421" s="500"/>
      <c r="I421" s="500"/>
      <c r="J421" s="500"/>
      <c r="K421" s="500"/>
      <c r="L421" s="500"/>
      <c r="M421" s="500"/>
      <c r="N421" s="500"/>
      <c r="O421" s="500"/>
      <c r="P421" s="500"/>
      <c r="Q421" s="500"/>
      <c r="R421" s="500"/>
      <c r="S421" s="500"/>
      <c r="T421" s="501"/>
      <c r="U421" s="467"/>
      <c r="V421" s="468"/>
      <c r="W421" s="469"/>
      <c r="X421" s="582"/>
      <c r="Y421" s="578"/>
      <c r="Z421" s="579"/>
    </row>
    <row r="422" spans="1:26" s="219" customFormat="1" ht="17.100000000000001" customHeight="1" x14ac:dyDescent="0.15">
      <c r="A422" s="452"/>
      <c r="B422" s="453"/>
      <c r="C422" s="454"/>
      <c r="D422" s="476" t="s">
        <v>586</v>
      </c>
      <c r="E422" s="477"/>
      <c r="F422" s="477"/>
      <c r="G422" s="477"/>
      <c r="H422" s="477"/>
      <c r="I422" s="477"/>
      <c r="J422" s="477"/>
      <c r="K422" s="477"/>
      <c r="L422" s="477"/>
      <c r="M422" s="477"/>
      <c r="N422" s="477"/>
      <c r="O422" s="477"/>
      <c r="P422" s="477"/>
      <c r="Q422" s="477"/>
      <c r="R422" s="477"/>
      <c r="S422" s="477"/>
      <c r="T422" s="478"/>
      <c r="U422" s="467"/>
      <c r="V422" s="468"/>
      <c r="W422" s="469"/>
      <c r="X422" s="580"/>
      <c r="Y422" s="578"/>
      <c r="Z422" s="579"/>
    </row>
    <row r="423" spans="1:26" s="219" customFormat="1" ht="17.100000000000001" customHeight="1" x14ac:dyDescent="0.15">
      <c r="A423" s="452"/>
      <c r="B423" s="453"/>
      <c r="C423" s="454"/>
      <c r="D423" s="476"/>
      <c r="E423" s="477"/>
      <c r="F423" s="477"/>
      <c r="G423" s="477"/>
      <c r="H423" s="477"/>
      <c r="I423" s="477"/>
      <c r="J423" s="477"/>
      <c r="K423" s="477"/>
      <c r="L423" s="477"/>
      <c r="M423" s="477"/>
      <c r="N423" s="477"/>
      <c r="O423" s="477"/>
      <c r="P423" s="477"/>
      <c r="Q423" s="477"/>
      <c r="R423" s="477"/>
      <c r="S423" s="477"/>
      <c r="T423" s="478"/>
      <c r="U423" s="467"/>
      <c r="V423" s="468"/>
      <c r="W423" s="469"/>
      <c r="X423" s="581"/>
      <c r="Y423" s="578"/>
      <c r="Z423" s="579"/>
    </row>
    <row r="424" spans="1:26" s="219" customFormat="1" ht="17.100000000000001" customHeight="1" x14ac:dyDescent="0.15">
      <c r="A424" s="452"/>
      <c r="B424" s="453"/>
      <c r="C424" s="454"/>
      <c r="D424" s="476"/>
      <c r="E424" s="477"/>
      <c r="F424" s="477"/>
      <c r="G424" s="477"/>
      <c r="H424" s="477"/>
      <c r="I424" s="477"/>
      <c r="J424" s="477"/>
      <c r="K424" s="477"/>
      <c r="L424" s="477"/>
      <c r="M424" s="477"/>
      <c r="N424" s="477"/>
      <c r="O424" s="477"/>
      <c r="P424" s="477"/>
      <c r="Q424" s="477"/>
      <c r="R424" s="477"/>
      <c r="S424" s="477"/>
      <c r="T424" s="478"/>
      <c r="U424" s="467"/>
      <c r="V424" s="468"/>
      <c r="W424" s="469"/>
      <c r="X424" s="581"/>
      <c r="Y424" s="578"/>
      <c r="Z424" s="579"/>
    </row>
    <row r="425" spans="1:26" s="219" customFormat="1" ht="17.100000000000001" customHeight="1" x14ac:dyDescent="0.15">
      <c r="A425" s="455"/>
      <c r="B425" s="456"/>
      <c r="C425" s="457"/>
      <c r="D425" s="483"/>
      <c r="E425" s="484"/>
      <c r="F425" s="484"/>
      <c r="G425" s="484"/>
      <c r="H425" s="484"/>
      <c r="I425" s="484"/>
      <c r="J425" s="484"/>
      <c r="K425" s="484"/>
      <c r="L425" s="484"/>
      <c r="M425" s="484"/>
      <c r="N425" s="484"/>
      <c r="O425" s="484"/>
      <c r="P425" s="484"/>
      <c r="Q425" s="484"/>
      <c r="R425" s="484"/>
      <c r="S425" s="484"/>
      <c r="T425" s="485"/>
      <c r="U425" s="470"/>
      <c r="V425" s="471"/>
      <c r="W425" s="472"/>
      <c r="X425" s="582"/>
      <c r="Y425" s="578"/>
      <c r="Z425" s="579"/>
    </row>
    <row r="426" spans="1:26" s="219" customFormat="1" ht="17.100000000000001" customHeight="1" x14ac:dyDescent="0.15">
      <c r="A426" s="449" t="s">
        <v>300</v>
      </c>
      <c r="B426" s="450"/>
      <c r="C426" s="451"/>
      <c r="D426" s="473" t="s">
        <v>501</v>
      </c>
      <c r="E426" s="474"/>
      <c r="F426" s="474"/>
      <c r="G426" s="474"/>
      <c r="H426" s="474"/>
      <c r="I426" s="474"/>
      <c r="J426" s="474"/>
      <c r="K426" s="474"/>
      <c r="L426" s="474"/>
      <c r="M426" s="474"/>
      <c r="N426" s="474"/>
      <c r="O426" s="474"/>
      <c r="P426" s="474"/>
      <c r="Q426" s="474"/>
      <c r="R426" s="474"/>
      <c r="S426" s="474"/>
      <c r="T426" s="475"/>
      <c r="U426" s="464" t="s">
        <v>44</v>
      </c>
      <c r="V426" s="465"/>
      <c r="W426" s="466"/>
      <c r="X426" s="497"/>
      <c r="Y426" s="497"/>
      <c r="Z426" s="497"/>
    </row>
    <row r="427" spans="1:26" s="219" customFormat="1" ht="17.100000000000001" customHeight="1" x14ac:dyDescent="0.15">
      <c r="A427" s="452"/>
      <c r="B427" s="453"/>
      <c r="C427" s="454"/>
      <c r="D427" s="476"/>
      <c r="E427" s="477"/>
      <c r="F427" s="477"/>
      <c r="G427" s="477"/>
      <c r="H427" s="477"/>
      <c r="I427" s="477"/>
      <c r="J427" s="477"/>
      <c r="K427" s="477"/>
      <c r="L427" s="477"/>
      <c r="M427" s="477"/>
      <c r="N427" s="477"/>
      <c r="O427" s="477"/>
      <c r="P427" s="477"/>
      <c r="Q427" s="477"/>
      <c r="R427" s="477"/>
      <c r="S427" s="477"/>
      <c r="T427" s="478"/>
      <c r="U427" s="467"/>
      <c r="V427" s="468"/>
      <c r="W427" s="469"/>
      <c r="X427" s="497"/>
      <c r="Y427" s="497"/>
      <c r="Z427" s="497"/>
    </row>
    <row r="428" spans="1:26" s="219" customFormat="1" ht="17.100000000000001" customHeight="1" x14ac:dyDescent="0.15">
      <c r="A428" s="452"/>
      <c r="B428" s="453"/>
      <c r="C428" s="454"/>
      <c r="D428" s="476"/>
      <c r="E428" s="477"/>
      <c r="F428" s="477"/>
      <c r="G428" s="477"/>
      <c r="H428" s="477"/>
      <c r="I428" s="477"/>
      <c r="J428" s="477"/>
      <c r="K428" s="477"/>
      <c r="L428" s="477"/>
      <c r="M428" s="477"/>
      <c r="N428" s="477"/>
      <c r="O428" s="477"/>
      <c r="P428" s="477"/>
      <c r="Q428" s="477"/>
      <c r="R428" s="477"/>
      <c r="S428" s="477"/>
      <c r="T428" s="478"/>
      <c r="U428" s="467"/>
      <c r="V428" s="468"/>
      <c r="W428" s="469"/>
      <c r="X428" s="497"/>
      <c r="Y428" s="497"/>
      <c r="Z428" s="497"/>
    </row>
    <row r="429" spans="1:26" s="219" customFormat="1" ht="17.100000000000001" customHeight="1" x14ac:dyDescent="0.15">
      <c r="A429" s="452"/>
      <c r="B429" s="453"/>
      <c r="C429" s="454"/>
      <c r="D429" s="80" t="s">
        <v>70</v>
      </c>
      <c r="E429" s="453" t="s">
        <v>502</v>
      </c>
      <c r="F429" s="453"/>
      <c r="G429" s="453"/>
      <c r="H429" s="453"/>
      <c r="I429" s="453"/>
      <c r="J429" s="453"/>
      <c r="K429" s="453"/>
      <c r="L429" s="453"/>
      <c r="M429" s="453"/>
      <c r="N429" s="453"/>
      <c r="O429" s="453"/>
      <c r="P429" s="453"/>
      <c r="Q429" s="453"/>
      <c r="R429" s="453"/>
      <c r="S429" s="453"/>
      <c r="T429" s="454"/>
      <c r="U429" s="467"/>
      <c r="V429" s="468"/>
      <c r="W429" s="469"/>
      <c r="X429" s="497"/>
      <c r="Y429" s="497"/>
      <c r="Z429" s="497"/>
    </row>
    <row r="430" spans="1:26" s="219" customFormat="1" ht="17.100000000000001" customHeight="1" x14ac:dyDescent="0.15">
      <c r="A430" s="452"/>
      <c r="B430" s="453"/>
      <c r="C430" s="454"/>
      <c r="D430" s="172"/>
      <c r="E430" s="453"/>
      <c r="F430" s="453"/>
      <c r="G430" s="453"/>
      <c r="H430" s="453"/>
      <c r="I430" s="453"/>
      <c r="J430" s="453"/>
      <c r="K430" s="453"/>
      <c r="L430" s="453"/>
      <c r="M430" s="453"/>
      <c r="N430" s="453"/>
      <c r="O430" s="453"/>
      <c r="P430" s="453"/>
      <c r="Q430" s="453"/>
      <c r="R430" s="453"/>
      <c r="S430" s="453"/>
      <c r="T430" s="454"/>
      <c r="U430" s="467"/>
      <c r="V430" s="468"/>
      <c r="W430" s="469"/>
      <c r="X430" s="497"/>
      <c r="Y430" s="497"/>
      <c r="Z430" s="497"/>
    </row>
    <row r="431" spans="1:26" s="219" customFormat="1" ht="17.100000000000001" customHeight="1" x14ac:dyDescent="0.15">
      <c r="A431" s="455"/>
      <c r="B431" s="456"/>
      <c r="C431" s="457"/>
      <c r="D431" s="172"/>
      <c r="E431" s="456"/>
      <c r="F431" s="456"/>
      <c r="G431" s="456"/>
      <c r="H431" s="456"/>
      <c r="I431" s="456"/>
      <c r="J431" s="456"/>
      <c r="K431" s="456"/>
      <c r="L431" s="456"/>
      <c r="M431" s="456"/>
      <c r="N431" s="456"/>
      <c r="O431" s="456"/>
      <c r="P431" s="456"/>
      <c r="Q431" s="456"/>
      <c r="R431" s="456"/>
      <c r="S431" s="456"/>
      <c r="T431" s="457"/>
      <c r="U431" s="470"/>
      <c r="V431" s="471"/>
      <c r="W431" s="472"/>
      <c r="X431" s="497"/>
      <c r="Y431" s="497"/>
      <c r="Z431" s="497"/>
    </row>
    <row r="432" spans="1:26" s="219" customFormat="1" ht="17.100000000000001" customHeight="1" x14ac:dyDescent="0.15">
      <c r="A432" s="449" t="s">
        <v>301</v>
      </c>
      <c r="B432" s="450"/>
      <c r="C432" s="451"/>
      <c r="D432" s="458" t="s">
        <v>117</v>
      </c>
      <c r="E432" s="459"/>
      <c r="F432" s="459"/>
      <c r="G432" s="459"/>
      <c r="H432" s="459"/>
      <c r="I432" s="459"/>
      <c r="J432" s="459"/>
      <c r="K432" s="459"/>
      <c r="L432" s="459"/>
      <c r="M432" s="459"/>
      <c r="N432" s="459"/>
      <c r="O432" s="459"/>
      <c r="P432" s="459"/>
      <c r="Q432" s="459"/>
      <c r="R432" s="459"/>
      <c r="S432" s="459"/>
      <c r="T432" s="460"/>
      <c r="U432" s="464" t="s">
        <v>45</v>
      </c>
      <c r="V432" s="631"/>
      <c r="W432" s="631"/>
      <c r="X432" s="693"/>
      <c r="Y432" s="693"/>
      <c r="Z432" s="693"/>
    </row>
    <row r="433" spans="1:26" s="219" customFormat="1" ht="17.100000000000001" customHeight="1" x14ac:dyDescent="0.15">
      <c r="A433" s="452"/>
      <c r="B433" s="453"/>
      <c r="C433" s="454"/>
      <c r="D433" s="461"/>
      <c r="E433" s="462"/>
      <c r="F433" s="462"/>
      <c r="G433" s="462"/>
      <c r="H433" s="462"/>
      <c r="I433" s="462"/>
      <c r="J433" s="462"/>
      <c r="K433" s="462"/>
      <c r="L433" s="462"/>
      <c r="M433" s="462"/>
      <c r="N433" s="462"/>
      <c r="O433" s="462"/>
      <c r="P433" s="462"/>
      <c r="Q433" s="462"/>
      <c r="R433" s="462"/>
      <c r="S433" s="462"/>
      <c r="T433" s="463"/>
      <c r="U433" s="633"/>
      <c r="V433" s="634"/>
      <c r="W433" s="634"/>
      <c r="X433" s="694"/>
      <c r="Y433" s="694"/>
      <c r="Z433" s="694"/>
    </row>
    <row r="434" spans="1:26" s="219" customFormat="1" ht="17.100000000000001" customHeight="1" x14ac:dyDescent="0.15">
      <c r="A434" s="452"/>
      <c r="B434" s="453"/>
      <c r="C434" s="454"/>
      <c r="D434" s="480" t="s">
        <v>503</v>
      </c>
      <c r="E434" s="481"/>
      <c r="F434" s="481"/>
      <c r="G434" s="481"/>
      <c r="H434" s="481"/>
      <c r="I434" s="481"/>
      <c r="J434" s="481"/>
      <c r="K434" s="481"/>
      <c r="L434" s="481"/>
      <c r="M434" s="481"/>
      <c r="N434" s="481"/>
      <c r="O434" s="481"/>
      <c r="P434" s="481"/>
      <c r="Q434" s="481"/>
      <c r="R434" s="481"/>
      <c r="S434" s="481"/>
      <c r="T434" s="482"/>
      <c r="U434" s="633"/>
      <c r="V434" s="634"/>
      <c r="W434" s="634"/>
      <c r="X434" s="508"/>
      <c r="Y434" s="503"/>
      <c r="Z434" s="503"/>
    </row>
    <row r="435" spans="1:26" s="219" customFormat="1" ht="17.100000000000001" customHeight="1" x14ac:dyDescent="0.15">
      <c r="A435" s="452"/>
      <c r="B435" s="453"/>
      <c r="C435" s="454"/>
      <c r="D435" s="476"/>
      <c r="E435" s="477"/>
      <c r="F435" s="477"/>
      <c r="G435" s="477"/>
      <c r="H435" s="477"/>
      <c r="I435" s="477"/>
      <c r="J435" s="477"/>
      <c r="K435" s="477"/>
      <c r="L435" s="477"/>
      <c r="M435" s="477"/>
      <c r="N435" s="477"/>
      <c r="O435" s="477"/>
      <c r="P435" s="477"/>
      <c r="Q435" s="477"/>
      <c r="R435" s="477"/>
      <c r="S435" s="477"/>
      <c r="T435" s="478"/>
      <c r="U435" s="633"/>
      <c r="V435" s="634"/>
      <c r="W435" s="634"/>
      <c r="X435" s="447"/>
      <c r="Y435" s="447"/>
      <c r="Z435" s="447"/>
    </row>
    <row r="436" spans="1:26" s="219" customFormat="1" ht="17.100000000000001" customHeight="1" x14ac:dyDescent="0.15">
      <c r="A436" s="452"/>
      <c r="B436" s="453"/>
      <c r="C436" s="454"/>
      <c r="D436" s="499"/>
      <c r="E436" s="500"/>
      <c r="F436" s="500"/>
      <c r="G436" s="500"/>
      <c r="H436" s="500"/>
      <c r="I436" s="500"/>
      <c r="J436" s="500"/>
      <c r="K436" s="500"/>
      <c r="L436" s="500"/>
      <c r="M436" s="500"/>
      <c r="N436" s="500"/>
      <c r="O436" s="500"/>
      <c r="P436" s="500"/>
      <c r="Q436" s="500"/>
      <c r="R436" s="500"/>
      <c r="S436" s="500"/>
      <c r="T436" s="501"/>
      <c r="U436" s="633"/>
      <c r="V436" s="634"/>
      <c r="W436" s="634"/>
      <c r="X436" s="448"/>
      <c r="Y436" s="448"/>
      <c r="Z436" s="448"/>
    </row>
    <row r="437" spans="1:26" s="219" customFormat="1" ht="17.100000000000001" customHeight="1" x14ac:dyDescent="0.15">
      <c r="A437" s="452"/>
      <c r="B437" s="453"/>
      <c r="C437" s="454"/>
      <c r="D437" s="476" t="s">
        <v>504</v>
      </c>
      <c r="E437" s="477"/>
      <c r="F437" s="477"/>
      <c r="G437" s="477"/>
      <c r="H437" s="477"/>
      <c r="I437" s="477"/>
      <c r="J437" s="477"/>
      <c r="K437" s="477"/>
      <c r="L437" s="477"/>
      <c r="M437" s="477"/>
      <c r="N437" s="477"/>
      <c r="O437" s="477"/>
      <c r="P437" s="477"/>
      <c r="Q437" s="477"/>
      <c r="R437" s="477"/>
      <c r="S437" s="477"/>
      <c r="T437" s="478"/>
      <c r="U437" s="633"/>
      <c r="V437" s="634"/>
      <c r="W437" s="634"/>
      <c r="X437" s="692"/>
      <c r="Y437" s="692"/>
      <c r="Z437" s="692"/>
    </row>
    <row r="438" spans="1:26" s="219" customFormat="1" ht="17.100000000000001" customHeight="1" x14ac:dyDescent="0.15">
      <c r="A438" s="452"/>
      <c r="B438" s="453"/>
      <c r="C438" s="454"/>
      <c r="D438" s="476"/>
      <c r="E438" s="477"/>
      <c r="F438" s="477"/>
      <c r="G438" s="477"/>
      <c r="H438" s="477"/>
      <c r="I438" s="477"/>
      <c r="J438" s="477"/>
      <c r="K438" s="477"/>
      <c r="L438" s="477"/>
      <c r="M438" s="477"/>
      <c r="N438" s="477"/>
      <c r="O438" s="477"/>
      <c r="P438" s="477"/>
      <c r="Q438" s="477"/>
      <c r="R438" s="477"/>
      <c r="S438" s="477"/>
      <c r="T438" s="478"/>
      <c r="U438" s="633"/>
      <c r="V438" s="634"/>
      <c r="W438" s="634"/>
      <c r="X438" s="494"/>
      <c r="Y438" s="494"/>
      <c r="Z438" s="494"/>
    </row>
    <row r="439" spans="1:26" s="219" customFormat="1" ht="17.100000000000001" customHeight="1" x14ac:dyDescent="0.15">
      <c r="A439" s="455"/>
      <c r="B439" s="456"/>
      <c r="C439" s="457"/>
      <c r="D439" s="483"/>
      <c r="E439" s="484"/>
      <c r="F439" s="484"/>
      <c r="G439" s="484"/>
      <c r="H439" s="484"/>
      <c r="I439" s="484"/>
      <c r="J439" s="484"/>
      <c r="K439" s="484"/>
      <c r="L439" s="484"/>
      <c r="M439" s="484"/>
      <c r="N439" s="484"/>
      <c r="O439" s="484"/>
      <c r="P439" s="484"/>
      <c r="Q439" s="484"/>
      <c r="R439" s="484"/>
      <c r="S439" s="484"/>
      <c r="T439" s="485"/>
      <c r="U439" s="636"/>
      <c r="V439" s="637"/>
      <c r="W439" s="637"/>
      <c r="X439" s="494"/>
      <c r="Y439" s="494"/>
      <c r="Z439" s="494"/>
    </row>
    <row r="440" spans="1:26" s="219" customFormat="1" ht="17.100000000000001" customHeight="1" x14ac:dyDescent="0.15">
      <c r="A440" s="449" t="s">
        <v>307</v>
      </c>
      <c r="B440" s="450"/>
      <c r="C440" s="451"/>
      <c r="D440" s="458" t="s">
        <v>505</v>
      </c>
      <c r="E440" s="459"/>
      <c r="F440" s="459"/>
      <c r="G440" s="459"/>
      <c r="H440" s="459"/>
      <c r="I440" s="459"/>
      <c r="J440" s="459"/>
      <c r="K440" s="459"/>
      <c r="L440" s="459"/>
      <c r="M440" s="459"/>
      <c r="N440" s="459"/>
      <c r="O440" s="459"/>
      <c r="P440" s="459"/>
      <c r="Q440" s="459"/>
      <c r="R440" s="459"/>
      <c r="S440" s="459"/>
      <c r="T440" s="460"/>
      <c r="U440" s="464" t="s">
        <v>46</v>
      </c>
      <c r="V440" s="465"/>
      <c r="W440" s="466"/>
      <c r="X440" s="552"/>
      <c r="Y440" s="552"/>
      <c r="Z440" s="552"/>
    </row>
    <row r="441" spans="1:26" s="219" customFormat="1" ht="17.100000000000001" customHeight="1" x14ac:dyDescent="0.15">
      <c r="A441" s="455"/>
      <c r="B441" s="456"/>
      <c r="C441" s="457"/>
      <c r="D441" s="441"/>
      <c r="E441" s="442"/>
      <c r="F441" s="442"/>
      <c r="G441" s="442"/>
      <c r="H441" s="442"/>
      <c r="I441" s="442"/>
      <c r="J441" s="442"/>
      <c r="K441" s="442"/>
      <c r="L441" s="442"/>
      <c r="M441" s="442"/>
      <c r="N441" s="442"/>
      <c r="O441" s="442"/>
      <c r="P441" s="442"/>
      <c r="Q441" s="442"/>
      <c r="R441" s="442"/>
      <c r="S441" s="442"/>
      <c r="T441" s="443"/>
      <c r="U441" s="470"/>
      <c r="V441" s="471"/>
      <c r="W441" s="472"/>
      <c r="X441" s="552"/>
      <c r="Y441" s="552"/>
      <c r="Z441" s="552"/>
    </row>
    <row r="442" spans="1:26" s="219" customFormat="1" ht="17.100000000000001" customHeight="1" x14ac:dyDescent="0.15">
      <c r="A442" s="452" t="s">
        <v>308</v>
      </c>
      <c r="B442" s="453"/>
      <c r="C442" s="454"/>
      <c r="D442" s="476" t="s">
        <v>506</v>
      </c>
      <c r="E442" s="477"/>
      <c r="F442" s="477"/>
      <c r="G442" s="477"/>
      <c r="H442" s="477"/>
      <c r="I442" s="477"/>
      <c r="J442" s="477"/>
      <c r="K442" s="477"/>
      <c r="L442" s="477"/>
      <c r="M442" s="477"/>
      <c r="N442" s="477"/>
      <c r="O442" s="477"/>
      <c r="P442" s="477"/>
      <c r="Q442" s="477"/>
      <c r="R442" s="477"/>
      <c r="S442" s="477"/>
      <c r="T442" s="478"/>
      <c r="U442" s="467" t="s">
        <v>309</v>
      </c>
      <c r="V442" s="468"/>
      <c r="W442" s="469"/>
      <c r="X442" s="597"/>
      <c r="Y442" s="597"/>
      <c r="Z442" s="597"/>
    </row>
    <row r="443" spans="1:26" s="219" customFormat="1" ht="17.100000000000001" customHeight="1" x14ac:dyDescent="0.15">
      <c r="A443" s="452"/>
      <c r="B443" s="453"/>
      <c r="C443" s="454"/>
      <c r="D443" s="476"/>
      <c r="E443" s="477"/>
      <c r="F443" s="477"/>
      <c r="G443" s="477"/>
      <c r="H443" s="477"/>
      <c r="I443" s="477"/>
      <c r="J443" s="477"/>
      <c r="K443" s="477"/>
      <c r="L443" s="477"/>
      <c r="M443" s="477"/>
      <c r="N443" s="477"/>
      <c r="O443" s="477"/>
      <c r="P443" s="477"/>
      <c r="Q443" s="477"/>
      <c r="R443" s="477"/>
      <c r="S443" s="477"/>
      <c r="T443" s="478"/>
      <c r="U443" s="467"/>
      <c r="V443" s="468"/>
      <c r="W443" s="469"/>
      <c r="X443" s="597"/>
      <c r="Y443" s="597"/>
      <c r="Z443" s="597"/>
    </row>
    <row r="444" spans="1:26" s="219" customFormat="1" ht="16.5" customHeight="1" x14ac:dyDescent="0.15">
      <c r="A444" s="452"/>
      <c r="B444" s="453"/>
      <c r="C444" s="454"/>
      <c r="D444" s="476"/>
      <c r="E444" s="477"/>
      <c r="F444" s="477"/>
      <c r="G444" s="477"/>
      <c r="H444" s="477"/>
      <c r="I444" s="477"/>
      <c r="J444" s="477"/>
      <c r="K444" s="477"/>
      <c r="L444" s="477"/>
      <c r="M444" s="477"/>
      <c r="N444" s="477"/>
      <c r="O444" s="477"/>
      <c r="P444" s="477"/>
      <c r="Q444" s="477"/>
      <c r="R444" s="477"/>
      <c r="S444" s="477"/>
      <c r="T444" s="478"/>
      <c r="U444" s="467"/>
      <c r="V444" s="468"/>
      <c r="W444" s="469"/>
      <c r="X444" s="597"/>
      <c r="Y444" s="597"/>
      <c r="Z444" s="597"/>
    </row>
    <row r="445" spans="1:26" s="219" customFormat="1" ht="17.100000000000001" customHeight="1" x14ac:dyDescent="0.15">
      <c r="A445" s="455"/>
      <c r="B445" s="456"/>
      <c r="C445" s="457"/>
      <c r="D445" s="483"/>
      <c r="E445" s="484"/>
      <c r="F445" s="484"/>
      <c r="G445" s="484"/>
      <c r="H445" s="484"/>
      <c r="I445" s="484"/>
      <c r="J445" s="484"/>
      <c r="K445" s="484"/>
      <c r="L445" s="484"/>
      <c r="M445" s="484"/>
      <c r="N445" s="484"/>
      <c r="O445" s="484"/>
      <c r="P445" s="484"/>
      <c r="Q445" s="484"/>
      <c r="R445" s="484"/>
      <c r="S445" s="484"/>
      <c r="T445" s="485"/>
      <c r="U445" s="470"/>
      <c r="V445" s="471"/>
      <c r="W445" s="472"/>
      <c r="X445" s="707"/>
      <c r="Y445" s="707"/>
      <c r="Z445" s="707"/>
    </row>
    <row r="446" spans="1:26" s="219" customFormat="1" ht="17.100000000000001" customHeight="1" x14ac:dyDescent="0.15">
      <c r="A446" s="449" t="s">
        <v>551</v>
      </c>
      <c r="B446" s="450"/>
      <c r="C446" s="451"/>
      <c r="D446" s="458" t="s">
        <v>507</v>
      </c>
      <c r="E446" s="459"/>
      <c r="F446" s="459"/>
      <c r="G446" s="459"/>
      <c r="H446" s="459"/>
      <c r="I446" s="459"/>
      <c r="J446" s="459"/>
      <c r="K446" s="459"/>
      <c r="L446" s="459"/>
      <c r="M446" s="459"/>
      <c r="N446" s="459"/>
      <c r="O446" s="459"/>
      <c r="P446" s="459"/>
      <c r="Q446" s="459"/>
      <c r="R446" s="459"/>
      <c r="S446" s="459"/>
      <c r="T446" s="460"/>
      <c r="U446" s="464" t="s">
        <v>47</v>
      </c>
      <c r="V446" s="465"/>
      <c r="W446" s="466"/>
      <c r="X446" s="653"/>
      <c r="Y446" s="653"/>
      <c r="Z446" s="653"/>
    </row>
    <row r="447" spans="1:26" s="219" customFormat="1" ht="17.100000000000001" customHeight="1" x14ac:dyDescent="0.15">
      <c r="A447" s="452"/>
      <c r="B447" s="453"/>
      <c r="C447" s="454"/>
      <c r="D447" s="438"/>
      <c r="E447" s="439"/>
      <c r="F447" s="439"/>
      <c r="G447" s="439"/>
      <c r="H447" s="439"/>
      <c r="I447" s="439"/>
      <c r="J447" s="439"/>
      <c r="K447" s="439"/>
      <c r="L447" s="439"/>
      <c r="M447" s="439"/>
      <c r="N447" s="439"/>
      <c r="O447" s="439"/>
      <c r="P447" s="439"/>
      <c r="Q447" s="439"/>
      <c r="R447" s="439"/>
      <c r="S447" s="439"/>
      <c r="T447" s="440"/>
      <c r="U447" s="467"/>
      <c r="V447" s="468"/>
      <c r="W447" s="469"/>
      <c r="X447" s="653"/>
      <c r="Y447" s="653"/>
      <c r="Z447" s="653"/>
    </row>
    <row r="448" spans="1:26" s="219" customFormat="1" ht="17.100000000000001" customHeight="1" x14ac:dyDescent="0.15">
      <c r="A448" s="455"/>
      <c r="B448" s="456"/>
      <c r="C448" s="457"/>
      <c r="D448" s="441"/>
      <c r="E448" s="442"/>
      <c r="F448" s="442"/>
      <c r="G448" s="442"/>
      <c r="H448" s="442"/>
      <c r="I448" s="442"/>
      <c r="J448" s="442"/>
      <c r="K448" s="442"/>
      <c r="L448" s="442"/>
      <c r="M448" s="442"/>
      <c r="N448" s="442"/>
      <c r="O448" s="442"/>
      <c r="P448" s="442"/>
      <c r="Q448" s="442"/>
      <c r="R448" s="442"/>
      <c r="S448" s="442"/>
      <c r="T448" s="443"/>
      <c r="U448" s="470"/>
      <c r="V448" s="471"/>
      <c r="W448" s="472"/>
      <c r="X448" s="653"/>
      <c r="Y448" s="653"/>
      <c r="Z448" s="653"/>
    </row>
    <row r="449" spans="1:26" s="219" customFormat="1" ht="17.100000000000001" customHeight="1" x14ac:dyDescent="0.15">
      <c r="A449" s="449" t="s">
        <v>310</v>
      </c>
      <c r="B449" s="450"/>
      <c r="C449" s="451"/>
      <c r="D449" s="562" t="s">
        <v>508</v>
      </c>
      <c r="E449" s="563"/>
      <c r="F449" s="563"/>
      <c r="G449" s="563"/>
      <c r="H449" s="563"/>
      <c r="I449" s="563"/>
      <c r="J449" s="563"/>
      <c r="K449" s="563"/>
      <c r="L449" s="563"/>
      <c r="M449" s="563"/>
      <c r="N449" s="563"/>
      <c r="O449" s="563"/>
      <c r="P449" s="563"/>
      <c r="Q449" s="563"/>
      <c r="R449" s="563"/>
      <c r="S449" s="563"/>
      <c r="T449" s="564"/>
      <c r="U449" s="464" t="s">
        <v>48</v>
      </c>
      <c r="V449" s="465"/>
      <c r="W449" s="466"/>
      <c r="X449" s="503"/>
      <c r="Y449" s="503"/>
      <c r="Z449" s="503"/>
    </row>
    <row r="450" spans="1:26" s="219" customFormat="1" ht="17.100000000000001" customHeight="1" x14ac:dyDescent="0.15">
      <c r="A450" s="452"/>
      <c r="B450" s="453"/>
      <c r="C450" s="454"/>
      <c r="D450" s="565"/>
      <c r="E450" s="566"/>
      <c r="F450" s="566"/>
      <c r="G450" s="566"/>
      <c r="H450" s="566"/>
      <c r="I450" s="566"/>
      <c r="J450" s="566"/>
      <c r="K450" s="566"/>
      <c r="L450" s="566"/>
      <c r="M450" s="566"/>
      <c r="N450" s="566"/>
      <c r="O450" s="566"/>
      <c r="P450" s="566"/>
      <c r="Q450" s="566"/>
      <c r="R450" s="566"/>
      <c r="S450" s="566"/>
      <c r="T450" s="567"/>
      <c r="U450" s="467"/>
      <c r="V450" s="468"/>
      <c r="W450" s="469"/>
      <c r="X450" s="447"/>
      <c r="Y450" s="447"/>
      <c r="Z450" s="447"/>
    </row>
    <row r="451" spans="1:26" s="219" customFormat="1" ht="17.100000000000001" customHeight="1" x14ac:dyDescent="0.15">
      <c r="A451" s="452"/>
      <c r="B451" s="453"/>
      <c r="C451" s="454"/>
      <c r="D451" s="565"/>
      <c r="E451" s="566"/>
      <c r="F451" s="566"/>
      <c r="G451" s="566"/>
      <c r="H451" s="566"/>
      <c r="I451" s="566"/>
      <c r="J451" s="566"/>
      <c r="K451" s="566"/>
      <c r="L451" s="566"/>
      <c r="M451" s="566"/>
      <c r="N451" s="566"/>
      <c r="O451" s="566"/>
      <c r="P451" s="566"/>
      <c r="Q451" s="566"/>
      <c r="R451" s="566"/>
      <c r="S451" s="566"/>
      <c r="T451" s="567"/>
      <c r="U451" s="467"/>
      <c r="V451" s="468"/>
      <c r="W451" s="469"/>
      <c r="X451" s="448"/>
      <c r="Y451" s="448"/>
      <c r="Z451" s="448"/>
    </row>
    <row r="452" spans="1:26" s="219" customFormat="1" ht="17.100000000000001" customHeight="1" x14ac:dyDescent="0.15">
      <c r="A452" s="452"/>
      <c r="B452" s="453"/>
      <c r="C452" s="454"/>
      <c r="D452" s="243"/>
      <c r="E452" s="865" t="s">
        <v>312</v>
      </c>
      <c r="F452" s="865"/>
      <c r="G452" s="865"/>
      <c r="H452" s="865"/>
      <c r="I452" s="865"/>
      <c r="J452" s="865"/>
      <c r="K452" s="865"/>
      <c r="L452" s="865"/>
      <c r="M452" s="865"/>
      <c r="N452" s="865"/>
      <c r="O452" s="865"/>
      <c r="P452" s="865"/>
      <c r="Q452" s="865"/>
      <c r="R452" s="865"/>
      <c r="S452" s="865"/>
      <c r="T452" s="866"/>
      <c r="U452" s="467"/>
      <c r="V452" s="468"/>
      <c r="W452" s="469"/>
      <c r="X452" s="568"/>
      <c r="Y452" s="568"/>
      <c r="Z452" s="568"/>
    </row>
    <row r="453" spans="1:26" s="219" customFormat="1" ht="17.100000000000001" customHeight="1" x14ac:dyDescent="0.15">
      <c r="A453" s="452"/>
      <c r="B453" s="453"/>
      <c r="C453" s="454"/>
      <c r="D453" s="243"/>
      <c r="E453" s="566"/>
      <c r="F453" s="566"/>
      <c r="G453" s="566"/>
      <c r="H453" s="566"/>
      <c r="I453" s="566"/>
      <c r="J453" s="566"/>
      <c r="K453" s="566"/>
      <c r="L453" s="566"/>
      <c r="M453" s="566"/>
      <c r="N453" s="566"/>
      <c r="O453" s="566"/>
      <c r="P453" s="566"/>
      <c r="Q453" s="566"/>
      <c r="R453" s="566"/>
      <c r="S453" s="566"/>
      <c r="T453" s="567"/>
      <c r="U453" s="467"/>
      <c r="V453" s="468"/>
      <c r="W453" s="469"/>
      <c r="X453" s="569"/>
      <c r="Y453" s="569"/>
      <c r="Z453" s="569"/>
    </row>
    <row r="454" spans="1:26" s="219" customFormat="1" ht="17.100000000000001" customHeight="1" x14ac:dyDescent="0.15">
      <c r="A454" s="452"/>
      <c r="B454" s="453"/>
      <c r="C454" s="454"/>
      <c r="D454" s="243"/>
      <c r="E454" s="566"/>
      <c r="F454" s="566"/>
      <c r="G454" s="566"/>
      <c r="H454" s="566"/>
      <c r="I454" s="566"/>
      <c r="J454" s="566"/>
      <c r="K454" s="566"/>
      <c r="L454" s="566"/>
      <c r="M454" s="566"/>
      <c r="N454" s="566"/>
      <c r="O454" s="566"/>
      <c r="P454" s="566"/>
      <c r="Q454" s="566"/>
      <c r="R454" s="566"/>
      <c r="S454" s="566"/>
      <c r="T454" s="567"/>
      <c r="U454" s="467"/>
      <c r="V454" s="468"/>
      <c r="W454" s="469"/>
      <c r="X454" s="569"/>
      <c r="Y454" s="569"/>
      <c r="Z454" s="569"/>
    </row>
    <row r="455" spans="1:26" s="219" customFormat="1" ht="17.100000000000001" customHeight="1" x14ac:dyDescent="0.15">
      <c r="A455" s="452"/>
      <c r="B455" s="453"/>
      <c r="C455" s="454"/>
      <c r="D455" s="243"/>
      <c r="E455" s="566"/>
      <c r="F455" s="566"/>
      <c r="G455" s="566"/>
      <c r="H455" s="566"/>
      <c r="I455" s="566"/>
      <c r="J455" s="566"/>
      <c r="K455" s="566"/>
      <c r="L455" s="566"/>
      <c r="M455" s="566"/>
      <c r="N455" s="566"/>
      <c r="O455" s="566"/>
      <c r="P455" s="566"/>
      <c r="Q455" s="566"/>
      <c r="R455" s="566"/>
      <c r="S455" s="566"/>
      <c r="T455" s="567"/>
      <c r="U455" s="467"/>
      <c r="V455" s="468"/>
      <c r="W455" s="469"/>
      <c r="X455" s="569"/>
      <c r="Y455" s="569"/>
      <c r="Z455" s="569"/>
    </row>
    <row r="456" spans="1:26" s="219" customFormat="1" ht="17.100000000000001" customHeight="1" x14ac:dyDescent="0.15">
      <c r="A456" s="452"/>
      <c r="B456" s="453"/>
      <c r="C456" s="454"/>
      <c r="D456" s="244"/>
      <c r="E456" s="817"/>
      <c r="F456" s="817"/>
      <c r="G456" s="817"/>
      <c r="H456" s="817"/>
      <c r="I456" s="817"/>
      <c r="J456" s="817"/>
      <c r="K456" s="817"/>
      <c r="L456" s="817"/>
      <c r="M456" s="817"/>
      <c r="N456" s="817"/>
      <c r="O456" s="817"/>
      <c r="P456" s="817"/>
      <c r="Q456" s="817"/>
      <c r="R456" s="817"/>
      <c r="S456" s="817"/>
      <c r="T456" s="867"/>
      <c r="U456" s="467"/>
      <c r="V456" s="468"/>
      <c r="W456" s="469"/>
      <c r="X456" s="496"/>
      <c r="Y456" s="496"/>
      <c r="Z456" s="496"/>
    </row>
    <row r="457" spans="1:26" s="219" customFormat="1" ht="17.100000000000001" customHeight="1" x14ac:dyDescent="0.15">
      <c r="A457" s="452"/>
      <c r="B457" s="453"/>
      <c r="C457" s="454"/>
      <c r="D457" s="480" t="s">
        <v>509</v>
      </c>
      <c r="E457" s="481"/>
      <c r="F457" s="481"/>
      <c r="G457" s="481"/>
      <c r="H457" s="481"/>
      <c r="I457" s="481"/>
      <c r="J457" s="481"/>
      <c r="K457" s="481"/>
      <c r="L457" s="481"/>
      <c r="M457" s="481"/>
      <c r="N457" s="481"/>
      <c r="O457" s="481"/>
      <c r="P457" s="481"/>
      <c r="Q457" s="481"/>
      <c r="R457" s="481"/>
      <c r="S457" s="481"/>
      <c r="T457" s="482"/>
      <c r="U457" s="467"/>
      <c r="V457" s="468"/>
      <c r="W457" s="469"/>
      <c r="X457" s="570"/>
      <c r="Y457" s="570"/>
      <c r="Z457" s="570"/>
    </row>
    <row r="458" spans="1:26" s="219" customFormat="1" ht="17.100000000000001" customHeight="1" x14ac:dyDescent="0.15">
      <c r="A458" s="452"/>
      <c r="B458" s="453"/>
      <c r="C458" s="454"/>
      <c r="D458" s="476"/>
      <c r="E458" s="500"/>
      <c r="F458" s="500"/>
      <c r="G458" s="500"/>
      <c r="H458" s="500"/>
      <c r="I458" s="500"/>
      <c r="J458" s="500"/>
      <c r="K458" s="500"/>
      <c r="L458" s="500"/>
      <c r="M458" s="500"/>
      <c r="N458" s="500"/>
      <c r="O458" s="500"/>
      <c r="P458" s="500"/>
      <c r="Q458" s="500"/>
      <c r="R458" s="500"/>
      <c r="S458" s="500"/>
      <c r="T458" s="501"/>
      <c r="U458" s="467"/>
      <c r="V458" s="468"/>
      <c r="W458" s="469"/>
      <c r="X458" s="571"/>
      <c r="Y458" s="571"/>
      <c r="Z458" s="571"/>
    </row>
    <row r="459" spans="1:26" s="219" customFormat="1" ht="17.100000000000001" customHeight="1" x14ac:dyDescent="0.15">
      <c r="A459" s="452"/>
      <c r="B459" s="453"/>
      <c r="C459" s="454"/>
      <c r="D459" s="245"/>
      <c r="E459" s="481" t="s">
        <v>511</v>
      </c>
      <c r="F459" s="481"/>
      <c r="G459" s="481"/>
      <c r="H459" s="481"/>
      <c r="I459" s="481"/>
      <c r="J459" s="481"/>
      <c r="K459" s="481"/>
      <c r="L459" s="481"/>
      <c r="M459" s="481"/>
      <c r="N459" s="481"/>
      <c r="O459" s="481"/>
      <c r="P459" s="481"/>
      <c r="Q459" s="481"/>
      <c r="R459" s="481"/>
      <c r="S459" s="481"/>
      <c r="T459" s="482"/>
      <c r="U459" s="467"/>
      <c r="V459" s="468"/>
      <c r="W459" s="469"/>
      <c r="X459" s="503"/>
      <c r="Y459" s="503"/>
      <c r="Z459" s="503"/>
    </row>
    <row r="460" spans="1:26" s="219" customFormat="1" ht="17.100000000000001" customHeight="1" x14ac:dyDescent="0.15">
      <c r="A460" s="452"/>
      <c r="B460" s="453"/>
      <c r="C460" s="454"/>
      <c r="D460" s="245"/>
      <c r="E460" s="477"/>
      <c r="F460" s="477"/>
      <c r="G460" s="477"/>
      <c r="H460" s="477"/>
      <c r="I460" s="477"/>
      <c r="J460" s="477"/>
      <c r="K460" s="477"/>
      <c r="L460" s="477"/>
      <c r="M460" s="477"/>
      <c r="N460" s="477"/>
      <c r="O460" s="477"/>
      <c r="P460" s="477"/>
      <c r="Q460" s="477"/>
      <c r="R460" s="477"/>
      <c r="S460" s="477"/>
      <c r="T460" s="478"/>
      <c r="U460" s="467"/>
      <c r="V460" s="468"/>
      <c r="W460" s="469"/>
      <c r="X460" s="447"/>
      <c r="Y460" s="447"/>
      <c r="Z460" s="447"/>
    </row>
    <row r="461" spans="1:26" s="219" customFormat="1" ht="17.100000000000001" customHeight="1" x14ac:dyDescent="0.15">
      <c r="A461" s="452"/>
      <c r="B461" s="453"/>
      <c r="C461" s="454"/>
      <c r="D461" s="246"/>
      <c r="E461" s="500"/>
      <c r="F461" s="500"/>
      <c r="G461" s="500"/>
      <c r="H461" s="500"/>
      <c r="I461" s="500"/>
      <c r="J461" s="500"/>
      <c r="K461" s="500"/>
      <c r="L461" s="500"/>
      <c r="M461" s="500"/>
      <c r="N461" s="500"/>
      <c r="O461" s="500"/>
      <c r="P461" s="500"/>
      <c r="Q461" s="500"/>
      <c r="R461" s="500"/>
      <c r="S461" s="500"/>
      <c r="T461" s="501"/>
      <c r="U461" s="467"/>
      <c r="V461" s="468"/>
      <c r="W461" s="469"/>
      <c r="X461" s="448"/>
      <c r="Y461" s="448"/>
      <c r="Z461" s="448"/>
    </row>
    <row r="462" spans="1:26" s="219" customFormat="1" ht="17.100000000000001" customHeight="1" x14ac:dyDescent="0.15">
      <c r="A462" s="452"/>
      <c r="B462" s="453"/>
      <c r="C462" s="454"/>
      <c r="D462" s="480" t="s">
        <v>510</v>
      </c>
      <c r="E462" s="481"/>
      <c r="F462" s="481"/>
      <c r="G462" s="481"/>
      <c r="H462" s="481"/>
      <c r="I462" s="481"/>
      <c r="J462" s="481"/>
      <c r="K462" s="481"/>
      <c r="L462" s="481"/>
      <c r="M462" s="481"/>
      <c r="N462" s="481"/>
      <c r="O462" s="481"/>
      <c r="P462" s="481"/>
      <c r="Q462" s="481"/>
      <c r="R462" s="481"/>
      <c r="S462" s="481"/>
      <c r="T462" s="482"/>
      <c r="U462" s="467"/>
      <c r="V462" s="468"/>
      <c r="W462" s="469"/>
      <c r="X462" s="568"/>
      <c r="Y462" s="568"/>
      <c r="Z462" s="568"/>
    </row>
    <row r="463" spans="1:26" s="219" customFormat="1" ht="17.100000000000001" customHeight="1" x14ac:dyDescent="0.15">
      <c r="A463" s="452"/>
      <c r="B463" s="453"/>
      <c r="C463" s="454"/>
      <c r="D463" s="476"/>
      <c r="E463" s="477"/>
      <c r="F463" s="477"/>
      <c r="G463" s="477"/>
      <c r="H463" s="477"/>
      <c r="I463" s="477"/>
      <c r="J463" s="477"/>
      <c r="K463" s="477"/>
      <c r="L463" s="477"/>
      <c r="M463" s="477"/>
      <c r="N463" s="477"/>
      <c r="O463" s="477"/>
      <c r="P463" s="477"/>
      <c r="Q463" s="477"/>
      <c r="R463" s="477"/>
      <c r="S463" s="477"/>
      <c r="T463" s="478"/>
      <c r="U463" s="467"/>
      <c r="V463" s="468"/>
      <c r="W463" s="469"/>
      <c r="X463" s="569"/>
      <c r="Y463" s="569"/>
      <c r="Z463" s="569"/>
    </row>
    <row r="464" spans="1:26" s="219" customFormat="1" ht="17.100000000000001" customHeight="1" x14ac:dyDescent="0.15">
      <c r="A464" s="452"/>
      <c r="B464" s="453"/>
      <c r="C464" s="454"/>
      <c r="D464" s="476"/>
      <c r="E464" s="477"/>
      <c r="F464" s="477"/>
      <c r="G464" s="477"/>
      <c r="H464" s="477"/>
      <c r="I464" s="477"/>
      <c r="J464" s="477"/>
      <c r="K464" s="477"/>
      <c r="L464" s="477"/>
      <c r="M464" s="477"/>
      <c r="N464" s="477"/>
      <c r="O464" s="477"/>
      <c r="P464" s="477"/>
      <c r="Q464" s="477"/>
      <c r="R464" s="477"/>
      <c r="S464" s="477"/>
      <c r="T464" s="478"/>
      <c r="U464" s="467"/>
      <c r="V464" s="468"/>
      <c r="W464" s="469"/>
      <c r="X464" s="569"/>
      <c r="Y464" s="569"/>
      <c r="Z464" s="569"/>
    </row>
    <row r="465" spans="1:26" s="219" customFormat="1" ht="17.100000000000001" customHeight="1" x14ac:dyDescent="0.15">
      <c r="A465" s="452"/>
      <c r="B465" s="453"/>
      <c r="C465" s="454"/>
      <c r="D465" s="476"/>
      <c r="E465" s="477"/>
      <c r="F465" s="477"/>
      <c r="G465" s="477"/>
      <c r="H465" s="477"/>
      <c r="I465" s="477"/>
      <c r="J465" s="477"/>
      <c r="K465" s="477"/>
      <c r="L465" s="477"/>
      <c r="M465" s="477"/>
      <c r="N465" s="477"/>
      <c r="O465" s="477"/>
      <c r="P465" s="477"/>
      <c r="Q465" s="477"/>
      <c r="R465" s="477"/>
      <c r="S465" s="477"/>
      <c r="T465" s="478"/>
      <c r="U465" s="467"/>
      <c r="V465" s="468"/>
      <c r="W465" s="469"/>
      <c r="X465" s="569"/>
      <c r="Y465" s="569"/>
      <c r="Z465" s="569"/>
    </row>
    <row r="466" spans="1:26" s="219" customFormat="1" ht="17.100000000000001" customHeight="1" x14ac:dyDescent="0.15">
      <c r="A466" s="452"/>
      <c r="B466" s="453"/>
      <c r="C466" s="454"/>
      <c r="D466" s="476"/>
      <c r="E466" s="500"/>
      <c r="F466" s="500"/>
      <c r="G466" s="500"/>
      <c r="H466" s="500"/>
      <c r="I466" s="500"/>
      <c r="J466" s="500"/>
      <c r="K466" s="500"/>
      <c r="L466" s="500"/>
      <c r="M466" s="500"/>
      <c r="N466" s="500"/>
      <c r="O466" s="500"/>
      <c r="P466" s="500"/>
      <c r="Q466" s="500"/>
      <c r="R466" s="500"/>
      <c r="S466" s="500"/>
      <c r="T466" s="501"/>
      <c r="U466" s="467"/>
      <c r="V466" s="468"/>
      <c r="W466" s="469"/>
      <c r="X466" s="496"/>
      <c r="Y466" s="496"/>
      <c r="Z466" s="496"/>
    </row>
    <row r="467" spans="1:26" s="219" customFormat="1" ht="17.100000000000001" customHeight="1" x14ac:dyDescent="0.15">
      <c r="A467" s="452"/>
      <c r="B467" s="453"/>
      <c r="C467" s="454"/>
      <c r="D467" s="245"/>
      <c r="E467" s="481" t="s">
        <v>313</v>
      </c>
      <c r="F467" s="481"/>
      <c r="G467" s="481"/>
      <c r="H467" s="481"/>
      <c r="I467" s="481"/>
      <c r="J467" s="481"/>
      <c r="K467" s="481"/>
      <c r="L467" s="481"/>
      <c r="M467" s="481"/>
      <c r="N467" s="481"/>
      <c r="O467" s="481"/>
      <c r="P467" s="481"/>
      <c r="Q467" s="481"/>
      <c r="R467" s="481"/>
      <c r="S467" s="481"/>
      <c r="T467" s="482"/>
      <c r="U467" s="467"/>
      <c r="V467" s="468"/>
      <c r="W467" s="469"/>
      <c r="X467" s="572"/>
      <c r="Y467" s="572"/>
      <c r="Z467" s="572"/>
    </row>
    <row r="468" spans="1:26" s="219" customFormat="1" ht="17.100000000000001" customHeight="1" x14ac:dyDescent="0.15">
      <c r="A468" s="452"/>
      <c r="B468" s="453"/>
      <c r="C468" s="454"/>
      <c r="D468" s="246"/>
      <c r="E468" s="500"/>
      <c r="F468" s="500"/>
      <c r="G468" s="500"/>
      <c r="H468" s="500"/>
      <c r="I468" s="500"/>
      <c r="J468" s="500"/>
      <c r="K468" s="500"/>
      <c r="L468" s="500"/>
      <c r="M468" s="500"/>
      <c r="N468" s="500"/>
      <c r="O468" s="500"/>
      <c r="P468" s="500"/>
      <c r="Q468" s="500"/>
      <c r="R468" s="500"/>
      <c r="S468" s="500"/>
      <c r="T468" s="501"/>
      <c r="U468" s="467"/>
      <c r="V468" s="468"/>
      <c r="W468" s="469"/>
      <c r="X468" s="571"/>
      <c r="Y468" s="571"/>
      <c r="Z468" s="571"/>
    </row>
    <row r="469" spans="1:26" s="219" customFormat="1" ht="17.100000000000001" customHeight="1" x14ac:dyDescent="0.15">
      <c r="A469" s="452"/>
      <c r="B469" s="453"/>
      <c r="C469" s="454"/>
      <c r="D469" s="480" t="s">
        <v>512</v>
      </c>
      <c r="E469" s="481"/>
      <c r="F469" s="481"/>
      <c r="G469" s="481"/>
      <c r="H469" s="481"/>
      <c r="I469" s="481"/>
      <c r="J469" s="481"/>
      <c r="K469" s="481"/>
      <c r="L469" s="481"/>
      <c r="M469" s="481"/>
      <c r="N469" s="481"/>
      <c r="O469" s="481"/>
      <c r="P469" s="481"/>
      <c r="Q469" s="481"/>
      <c r="R469" s="481"/>
      <c r="S469" s="481"/>
      <c r="T469" s="482"/>
      <c r="U469" s="467"/>
      <c r="V469" s="468"/>
      <c r="W469" s="469"/>
      <c r="X469" s="559"/>
      <c r="Y469" s="559"/>
      <c r="Z469" s="559"/>
    </row>
    <row r="470" spans="1:26" s="219" customFormat="1" ht="17.100000000000001" customHeight="1" x14ac:dyDescent="0.15">
      <c r="A470" s="452"/>
      <c r="B470" s="453"/>
      <c r="C470" s="454"/>
      <c r="D470" s="476"/>
      <c r="E470" s="477"/>
      <c r="F470" s="477"/>
      <c r="G470" s="477"/>
      <c r="H470" s="477"/>
      <c r="I470" s="477"/>
      <c r="J470" s="477"/>
      <c r="K470" s="477"/>
      <c r="L470" s="477"/>
      <c r="M470" s="477"/>
      <c r="N470" s="477"/>
      <c r="O470" s="477"/>
      <c r="P470" s="477"/>
      <c r="Q470" s="477"/>
      <c r="R470" s="477"/>
      <c r="S470" s="477"/>
      <c r="T470" s="478"/>
      <c r="U470" s="467"/>
      <c r="V470" s="468"/>
      <c r="W470" s="469"/>
      <c r="X470" s="560"/>
      <c r="Y470" s="560"/>
      <c r="Z470" s="560"/>
    </row>
    <row r="471" spans="1:26" s="219" customFormat="1" ht="17.100000000000001" customHeight="1" x14ac:dyDescent="0.15">
      <c r="A471" s="452"/>
      <c r="B471" s="453"/>
      <c r="C471" s="454"/>
      <c r="D471" s="476"/>
      <c r="E471" s="477"/>
      <c r="F471" s="477"/>
      <c r="G471" s="477"/>
      <c r="H471" s="477"/>
      <c r="I471" s="477"/>
      <c r="J471" s="477"/>
      <c r="K471" s="477"/>
      <c r="L471" s="477"/>
      <c r="M471" s="477"/>
      <c r="N471" s="477"/>
      <c r="O471" s="477"/>
      <c r="P471" s="477"/>
      <c r="Q471" s="477"/>
      <c r="R471" s="477"/>
      <c r="S471" s="477"/>
      <c r="T471" s="478"/>
      <c r="U471" s="467"/>
      <c r="V471" s="468"/>
      <c r="W471" s="469"/>
      <c r="X471" s="560"/>
      <c r="Y471" s="560"/>
      <c r="Z471" s="560"/>
    </row>
    <row r="472" spans="1:26" s="219" customFormat="1" ht="17.100000000000001" customHeight="1" x14ac:dyDescent="0.15">
      <c r="A472" s="452"/>
      <c r="B472" s="453"/>
      <c r="C472" s="454"/>
      <c r="D472" s="476"/>
      <c r="E472" s="477"/>
      <c r="F472" s="477"/>
      <c r="G472" s="477"/>
      <c r="H472" s="477"/>
      <c r="I472" s="477"/>
      <c r="J472" s="477"/>
      <c r="K472" s="477"/>
      <c r="L472" s="477"/>
      <c r="M472" s="477"/>
      <c r="N472" s="477"/>
      <c r="O472" s="477"/>
      <c r="P472" s="477"/>
      <c r="Q472" s="477"/>
      <c r="R472" s="477"/>
      <c r="S472" s="477"/>
      <c r="T472" s="478"/>
      <c r="U472" s="467"/>
      <c r="V472" s="468"/>
      <c r="W472" s="469"/>
      <c r="X472" s="561"/>
      <c r="Y472" s="561"/>
      <c r="Z472" s="561"/>
    </row>
    <row r="473" spans="1:26" s="219" customFormat="1" ht="17.100000000000001" customHeight="1" x14ac:dyDescent="0.15">
      <c r="A473" s="452"/>
      <c r="B473" s="453"/>
      <c r="C473" s="454"/>
      <c r="D473" s="245"/>
      <c r="E473" s="871" t="s">
        <v>314</v>
      </c>
      <c r="F473" s="481"/>
      <c r="G473" s="481"/>
      <c r="H473" s="481"/>
      <c r="I473" s="481"/>
      <c r="J473" s="481"/>
      <c r="K473" s="481"/>
      <c r="L473" s="481"/>
      <c r="M473" s="481"/>
      <c r="N473" s="481"/>
      <c r="O473" s="481"/>
      <c r="P473" s="481"/>
      <c r="Q473" s="481"/>
      <c r="R473" s="481"/>
      <c r="S473" s="481"/>
      <c r="T473" s="482"/>
      <c r="U473" s="467"/>
      <c r="V473" s="468"/>
      <c r="W473" s="469"/>
      <c r="X473" s="570"/>
      <c r="Y473" s="570"/>
      <c r="Z473" s="570"/>
    </row>
    <row r="474" spans="1:26" s="219" customFormat="1" ht="17.100000000000001" customHeight="1" x14ac:dyDescent="0.15">
      <c r="A474" s="455"/>
      <c r="B474" s="456"/>
      <c r="C474" s="457"/>
      <c r="D474" s="247"/>
      <c r="E474" s="872"/>
      <c r="F474" s="484"/>
      <c r="G474" s="484"/>
      <c r="H474" s="484"/>
      <c r="I474" s="484"/>
      <c r="J474" s="484"/>
      <c r="K474" s="484"/>
      <c r="L474" s="484"/>
      <c r="M474" s="484"/>
      <c r="N474" s="484"/>
      <c r="O474" s="484"/>
      <c r="P474" s="484"/>
      <c r="Q474" s="484"/>
      <c r="R474" s="484"/>
      <c r="S474" s="484"/>
      <c r="T474" s="485"/>
      <c r="U474" s="470"/>
      <c r="V474" s="471"/>
      <c r="W474" s="472"/>
      <c r="X474" s="653"/>
      <c r="Y474" s="653"/>
      <c r="Z474" s="653"/>
    </row>
    <row r="475" spans="1:26" s="219" customFormat="1" ht="17.100000000000001" customHeight="1" x14ac:dyDescent="0.15">
      <c r="A475" s="449" t="s">
        <v>315</v>
      </c>
      <c r="B475" s="450"/>
      <c r="C475" s="451"/>
      <c r="D475" s="473" t="s">
        <v>513</v>
      </c>
      <c r="E475" s="474"/>
      <c r="F475" s="474"/>
      <c r="G475" s="474"/>
      <c r="H475" s="474"/>
      <c r="I475" s="474"/>
      <c r="J475" s="474"/>
      <c r="K475" s="474"/>
      <c r="L475" s="474"/>
      <c r="M475" s="474"/>
      <c r="N475" s="474"/>
      <c r="O475" s="474"/>
      <c r="P475" s="474"/>
      <c r="Q475" s="474"/>
      <c r="R475" s="474"/>
      <c r="S475" s="474"/>
      <c r="T475" s="475"/>
      <c r="U475" s="464" t="s">
        <v>49</v>
      </c>
      <c r="V475" s="465"/>
      <c r="W475" s="466"/>
      <c r="X475" s="624"/>
      <c r="Y475" s="624"/>
      <c r="Z475" s="624"/>
    </row>
    <row r="476" spans="1:26" s="219" customFormat="1" ht="17.100000000000001" customHeight="1" x14ac:dyDescent="0.15">
      <c r="A476" s="452"/>
      <c r="B476" s="453"/>
      <c r="C476" s="454"/>
      <c r="D476" s="476"/>
      <c r="E476" s="477"/>
      <c r="F476" s="477"/>
      <c r="G476" s="477"/>
      <c r="H476" s="477"/>
      <c r="I476" s="477"/>
      <c r="J476" s="477"/>
      <c r="K476" s="477"/>
      <c r="L476" s="477"/>
      <c r="M476" s="477"/>
      <c r="N476" s="477"/>
      <c r="O476" s="477"/>
      <c r="P476" s="477"/>
      <c r="Q476" s="477"/>
      <c r="R476" s="477"/>
      <c r="S476" s="477"/>
      <c r="T476" s="478"/>
      <c r="U476" s="467"/>
      <c r="V476" s="468"/>
      <c r="W476" s="469"/>
      <c r="X476" s="587"/>
      <c r="Y476" s="587"/>
      <c r="Z476" s="587"/>
    </row>
    <row r="477" spans="1:26" s="219" customFormat="1" ht="17.100000000000001" customHeight="1" x14ac:dyDescent="0.15">
      <c r="A477" s="452"/>
      <c r="B477" s="453"/>
      <c r="C477" s="454"/>
      <c r="D477" s="480" t="s">
        <v>514</v>
      </c>
      <c r="E477" s="481"/>
      <c r="F477" s="481"/>
      <c r="G477" s="481"/>
      <c r="H477" s="481"/>
      <c r="I477" s="481"/>
      <c r="J477" s="481"/>
      <c r="K477" s="481"/>
      <c r="L477" s="481"/>
      <c r="M477" s="481"/>
      <c r="N477" s="481"/>
      <c r="O477" s="481"/>
      <c r="P477" s="481"/>
      <c r="Q477" s="481"/>
      <c r="R477" s="481"/>
      <c r="S477" s="481"/>
      <c r="T477" s="482"/>
      <c r="U477" s="467"/>
      <c r="V477" s="468"/>
      <c r="W477" s="469"/>
      <c r="X477" s="539"/>
      <c r="Y477" s="539"/>
      <c r="Z477" s="539"/>
    </row>
    <row r="478" spans="1:26" s="219" customFormat="1" ht="17.100000000000001" customHeight="1" x14ac:dyDescent="0.15">
      <c r="A478" s="452"/>
      <c r="B478" s="453"/>
      <c r="C478" s="454"/>
      <c r="D478" s="476"/>
      <c r="E478" s="477"/>
      <c r="F478" s="477"/>
      <c r="G478" s="477"/>
      <c r="H478" s="477"/>
      <c r="I478" s="477"/>
      <c r="J478" s="477"/>
      <c r="K478" s="477"/>
      <c r="L478" s="477"/>
      <c r="M478" s="477"/>
      <c r="N478" s="477"/>
      <c r="O478" s="477"/>
      <c r="P478" s="477"/>
      <c r="Q478" s="477"/>
      <c r="R478" s="477"/>
      <c r="S478" s="477"/>
      <c r="T478" s="478"/>
      <c r="U478" s="467"/>
      <c r="V478" s="468"/>
      <c r="W478" s="469"/>
      <c r="X478" s="539"/>
      <c r="Y478" s="539"/>
      <c r="Z478" s="539"/>
    </row>
    <row r="479" spans="1:26" s="219" customFormat="1" ht="17.100000000000001" customHeight="1" x14ac:dyDescent="0.15">
      <c r="A479" s="455"/>
      <c r="B479" s="456"/>
      <c r="C479" s="457"/>
      <c r="D479" s="483"/>
      <c r="E479" s="484"/>
      <c r="F479" s="484"/>
      <c r="G479" s="484"/>
      <c r="H479" s="484"/>
      <c r="I479" s="484"/>
      <c r="J479" s="484"/>
      <c r="K479" s="484"/>
      <c r="L479" s="484"/>
      <c r="M479" s="484"/>
      <c r="N479" s="484"/>
      <c r="O479" s="484"/>
      <c r="P479" s="484"/>
      <c r="Q479" s="484"/>
      <c r="R479" s="484"/>
      <c r="S479" s="484"/>
      <c r="T479" s="485"/>
      <c r="U479" s="470"/>
      <c r="V479" s="471"/>
      <c r="W479" s="472"/>
      <c r="X479" s="539"/>
      <c r="Y479" s="539"/>
      <c r="Z479" s="539"/>
    </row>
    <row r="480" spans="1:26" s="219" customFormat="1" ht="17.100000000000001" customHeight="1" x14ac:dyDescent="0.15">
      <c r="A480" s="449" t="s">
        <v>311</v>
      </c>
      <c r="B480" s="450"/>
      <c r="C480" s="451"/>
      <c r="D480" s="458" t="s">
        <v>515</v>
      </c>
      <c r="E480" s="873"/>
      <c r="F480" s="873"/>
      <c r="G480" s="873"/>
      <c r="H480" s="873"/>
      <c r="I480" s="873"/>
      <c r="J480" s="873"/>
      <c r="K480" s="873"/>
      <c r="L480" s="873"/>
      <c r="M480" s="873"/>
      <c r="N480" s="873"/>
      <c r="O480" s="873"/>
      <c r="P480" s="873"/>
      <c r="Q480" s="873"/>
      <c r="R480" s="873"/>
      <c r="S480" s="873"/>
      <c r="T480" s="874"/>
      <c r="U480" s="464" t="s">
        <v>50</v>
      </c>
      <c r="V480" s="465"/>
      <c r="W480" s="466"/>
      <c r="X480" s="301"/>
      <c r="Y480" s="301"/>
      <c r="Z480" s="301"/>
    </row>
    <row r="481" spans="1:26" s="219" customFormat="1" ht="17.100000000000001" customHeight="1" x14ac:dyDescent="0.15">
      <c r="A481" s="452"/>
      <c r="B481" s="453"/>
      <c r="C481" s="454"/>
      <c r="D481" s="875"/>
      <c r="E481" s="876"/>
      <c r="F481" s="876"/>
      <c r="G481" s="876"/>
      <c r="H481" s="876"/>
      <c r="I481" s="876"/>
      <c r="J481" s="876"/>
      <c r="K481" s="876"/>
      <c r="L481" s="876"/>
      <c r="M481" s="876"/>
      <c r="N481" s="876"/>
      <c r="O481" s="876"/>
      <c r="P481" s="876"/>
      <c r="Q481" s="876"/>
      <c r="R481" s="876"/>
      <c r="S481" s="876"/>
      <c r="T481" s="877"/>
      <c r="U481" s="467"/>
      <c r="V481" s="468"/>
      <c r="W481" s="469"/>
      <c r="X481" s="302"/>
      <c r="Y481" s="302"/>
      <c r="Z481" s="302"/>
    </row>
    <row r="482" spans="1:26" s="219" customFormat="1" ht="17.100000000000001" customHeight="1" x14ac:dyDescent="0.15">
      <c r="A482" s="452"/>
      <c r="B482" s="453"/>
      <c r="C482" s="454"/>
      <c r="D482" s="875"/>
      <c r="E482" s="876"/>
      <c r="F482" s="876"/>
      <c r="G482" s="876"/>
      <c r="H482" s="876"/>
      <c r="I482" s="876"/>
      <c r="J482" s="876"/>
      <c r="K482" s="876"/>
      <c r="L482" s="876"/>
      <c r="M482" s="876"/>
      <c r="N482" s="876"/>
      <c r="O482" s="876"/>
      <c r="P482" s="876"/>
      <c r="Q482" s="876"/>
      <c r="R482" s="876"/>
      <c r="S482" s="876"/>
      <c r="T482" s="877"/>
      <c r="U482" s="467"/>
      <c r="V482" s="468"/>
      <c r="W482" s="469"/>
      <c r="X482" s="302"/>
      <c r="Y482" s="302"/>
      <c r="Z482" s="302"/>
    </row>
    <row r="483" spans="1:26" s="219" customFormat="1" ht="17.100000000000001" customHeight="1" x14ac:dyDescent="0.15">
      <c r="A483" s="452"/>
      <c r="B483" s="453"/>
      <c r="C483" s="454"/>
      <c r="D483" s="878"/>
      <c r="E483" s="879"/>
      <c r="F483" s="879"/>
      <c r="G483" s="879"/>
      <c r="H483" s="879"/>
      <c r="I483" s="879"/>
      <c r="J483" s="879"/>
      <c r="K483" s="879"/>
      <c r="L483" s="879"/>
      <c r="M483" s="879"/>
      <c r="N483" s="879"/>
      <c r="O483" s="879"/>
      <c r="P483" s="879"/>
      <c r="Q483" s="879"/>
      <c r="R483" s="879"/>
      <c r="S483" s="879"/>
      <c r="T483" s="880"/>
      <c r="U483" s="467"/>
      <c r="V483" s="468"/>
      <c r="W483" s="469"/>
      <c r="X483" s="303"/>
      <c r="Y483" s="303"/>
      <c r="Z483" s="303"/>
    </row>
    <row r="484" spans="1:26" s="219" customFormat="1" ht="17.100000000000001" customHeight="1" x14ac:dyDescent="0.15">
      <c r="A484" s="452"/>
      <c r="B484" s="453"/>
      <c r="C484" s="454"/>
      <c r="D484" s="435" t="s">
        <v>516</v>
      </c>
      <c r="E484" s="436"/>
      <c r="F484" s="436"/>
      <c r="G484" s="436"/>
      <c r="H484" s="436"/>
      <c r="I484" s="436"/>
      <c r="J484" s="436"/>
      <c r="K484" s="436"/>
      <c r="L484" s="436"/>
      <c r="M484" s="436"/>
      <c r="N484" s="436"/>
      <c r="O484" s="436"/>
      <c r="P484" s="436"/>
      <c r="Q484" s="436"/>
      <c r="R484" s="436"/>
      <c r="S484" s="436"/>
      <c r="T484" s="437"/>
      <c r="U484" s="467"/>
      <c r="V484" s="468"/>
      <c r="W484" s="469"/>
      <c r="X484" s="855"/>
      <c r="Y484" s="855"/>
      <c r="Z484" s="855"/>
    </row>
    <row r="485" spans="1:26" s="219" customFormat="1" ht="17.100000000000001" customHeight="1" x14ac:dyDescent="0.15">
      <c r="A485" s="452"/>
      <c r="B485" s="453"/>
      <c r="C485" s="454"/>
      <c r="D485" s="438"/>
      <c r="E485" s="439"/>
      <c r="F485" s="439"/>
      <c r="G485" s="439"/>
      <c r="H485" s="439"/>
      <c r="I485" s="439"/>
      <c r="J485" s="439"/>
      <c r="K485" s="439"/>
      <c r="L485" s="439"/>
      <c r="M485" s="439"/>
      <c r="N485" s="439"/>
      <c r="O485" s="439"/>
      <c r="P485" s="439"/>
      <c r="Q485" s="439"/>
      <c r="R485" s="439"/>
      <c r="S485" s="439"/>
      <c r="T485" s="440"/>
      <c r="U485" s="467"/>
      <c r="V485" s="468"/>
      <c r="W485" s="469"/>
      <c r="X485" s="855"/>
      <c r="Y485" s="855"/>
      <c r="Z485" s="855"/>
    </row>
    <row r="486" spans="1:26" s="219" customFormat="1" ht="17.100000000000001" customHeight="1" x14ac:dyDescent="0.15">
      <c r="A486" s="452"/>
      <c r="B486" s="453"/>
      <c r="C486" s="454"/>
      <c r="D486" s="435" t="s">
        <v>635</v>
      </c>
      <c r="E486" s="436"/>
      <c r="F486" s="436"/>
      <c r="G486" s="436"/>
      <c r="H486" s="436"/>
      <c r="I486" s="436"/>
      <c r="J486" s="436"/>
      <c r="K486" s="436"/>
      <c r="L486" s="436"/>
      <c r="M486" s="436"/>
      <c r="N486" s="436"/>
      <c r="O486" s="436"/>
      <c r="P486" s="436"/>
      <c r="Q486" s="436"/>
      <c r="R486" s="436"/>
      <c r="S486" s="436"/>
      <c r="T486" s="437"/>
      <c r="U486" s="467"/>
      <c r="V486" s="468"/>
      <c r="W486" s="469"/>
      <c r="X486" s="708"/>
      <c r="Y486" s="708"/>
      <c r="Z486" s="708"/>
    </row>
    <row r="487" spans="1:26" s="219" customFormat="1" ht="17.100000000000001" customHeight="1" x14ac:dyDescent="0.15">
      <c r="A487" s="455"/>
      <c r="B487" s="456"/>
      <c r="C487" s="457"/>
      <c r="D487" s="441"/>
      <c r="E487" s="442"/>
      <c r="F487" s="442"/>
      <c r="G487" s="442"/>
      <c r="H487" s="442"/>
      <c r="I487" s="442"/>
      <c r="J487" s="442"/>
      <c r="K487" s="442"/>
      <c r="L487" s="442"/>
      <c r="M487" s="442"/>
      <c r="N487" s="442"/>
      <c r="O487" s="442"/>
      <c r="P487" s="442"/>
      <c r="Q487" s="442"/>
      <c r="R487" s="442"/>
      <c r="S487" s="442"/>
      <c r="T487" s="443"/>
      <c r="U487" s="470"/>
      <c r="V487" s="471"/>
      <c r="W487" s="472"/>
      <c r="X487" s="572"/>
      <c r="Y487" s="572"/>
      <c r="Z487" s="572"/>
    </row>
    <row r="488" spans="1:26" s="219" customFormat="1" ht="17.100000000000001" customHeight="1" x14ac:dyDescent="0.15">
      <c r="A488" s="449" t="s">
        <v>517</v>
      </c>
      <c r="B488" s="450"/>
      <c r="C488" s="451"/>
      <c r="D488" s="473" t="s">
        <v>518</v>
      </c>
      <c r="E488" s="474"/>
      <c r="F488" s="474"/>
      <c r="G488" s="474"/>
      <c r="H488" s="474"/>
      <c r="I488" s="474"/>
      <c r="J488" s="474"/>
      <c r="K488" s="474"/>
      <c r="L488" s="474"/>
      <c r="M488" s="474"/>
      <c r="N488" s="474"/>
      <c r="O488" s="474"/>
      <c r="P488" s="474"/>
      <c r="Q488" s="474"/>
      <c r="R488" s="474"/>
      <c r="S488" s="474"/>
      <c r="T488" s="475"/>
      <c r="U488" s="464" t="s">
        <v>318</v>
      </c>
      <c r="V488" s="465"/>
      <c r="W488" s="466"/>
      <c r="X488" s="248"/>
      <c r="Y488" s="248"/>
      <c r="Z488" s="248"/>
    </row>
    <row r="489" spans="1:26" s="219" customFormat="1" ht="17.100000000000001" customHeight="1" x14ac:dyDescent="0.15">
      <c r="A489" s="452"/>
      <c r="B489" s="453"/>
      <c r="C489" s="454"/>
      <c r="D489" s="499"/>
      <c r="E489" s="500"/>
      <c r="F489" s="500"/>
      <c r="G489" s="500"/>
      <c r="H489" s="500"/>
      <c r="I489" s="500"/>
      <c r="J489" s="500"/>
      <c r="K489" s="500"/>
      <c r="L489" s="500"/>
      <c r="M489" s="500"/>
      <c r="N489" s="500"/>
      <c r="O489" s="500"/>
      <c r="P489" s="500"/>
      <c r="Q489" s="500"/>
      <c r="R489" s="500"/>
      <c r="S489" s="500"/>
      <c r="T489" s="501"/>
      <c r="U489" s="467"/>
      <c r="V489" s="468"/>
      <c r="W489" s="469"/>
      <c r="X489" s="249"/>
      <c r="Y489" s="249"/>
      <c r="Z489" s="249"/>
    </row>
    <row r="490" spans="1:26" s="219" customFormat="1" ht="17.100000000000001" customHeight="1" x14ac:dyDescent="0.15">
      <c r="A490" s="452"/>
      <c r="B490" s="453"/>
      <c r="C490" s="454"/>
      <c r="D490" s="476" t="s">
        <v>526</v>
      </c>
      <c r="E490" s="477"/>
      <c r="F490" s="477"/>
      <c r="G490" s="477"/>
      <c r="H490" s="477"/>
      <c r="I490" s="477"/>
      <c r="J490" s="477"/>
      <c r="K490" s="477"/>
      <c r="L490" s="477"/>
      <c r="M490" s="477"/>
      <c r="N490" s="477"/>
      <c r="O490" s="477"/>
      <c r="P490" s="477"/>
      <c r="Q490" s="477"/>
      <c r="R490" s="477"/>
      <c r="S490" s="477"/>
      <c r="T490" s="478"/>
      <c r="U490" s="467"/>
      <c r="V490" s="468"/>
      <c r="W490" s="469"/>
      <c r="X490" s="539"/>
      <c r="Y490" s="539"/>
      <c r="Z490" s="539"/>
    </row>
    <row r="491" spans="1:26" s="219" customFormat="1" ht="17.100000000000001" customHeight="1" x14ac:dyDescent="0.15">
      <c r="A491" s="452"/>
      <c r="B491" s="453"/>
      <c r="C491" s="454"/>
      <c r="D491" s="476"/>
      <c r="E491" s="477"/>
      <c r="F491" s="477"/>
      <c r="G491" s="477"/>
      <c r="H491" s="477"/>
      <c r="I491" s="477"/>
      <c r="J491" s="477"/>
      <c r="K491" s="477"/>
      <c r="L491" s="477"/>
      <c r="M491" s="477"/>
      <c r="N491" s="477"/>
      <c r="O491" s="477"/>
      <c r="P491" s="477"/>
      <c r="Q491" s="477"/>
      <c r="R491" s="477"/>
      <c r="S491" s="477"/>
      <c r="T491" s="478"/>
      <c r="U491" s="467"/>
      <c r="V491" s="468"/>
      <c r="W491" s="469"/>
      <c r="X491" s="539"/>
      <c r="Y491" s="539"/>
      <c r="Z491" s="539"/>
    </row>
    <row r="492" spans="1:26" s="219" customFormat="1" ht="17.100000000000001" customHeight="1" x14ac:dyDescent="0.15">
      <c r="A492" s="452"/>
      <c r="B492" s="453"/>
      <c r="C492" s="454"/>
      <c r="D492" s="499"/>
      <c r="E492" s="500"/>
      <c r="F492" s="500"/>
      <c r="G492" s="500"/>
      <c r="H492" s="500"/>
      <c r="I492" s="500"/>
      <c r="J492" s="500"/>
      <c r="K492" s="500"/>
      <c r="L492" s="500"/>
      <c r="M492" s="500"/>
      <c r="N492" s="500"/>
      <c r="O492" s="500"/>
      <c r="P492" s="500"/>
      <c r="Q492" s="500"/>
      <c r="R492" s="500"/>
      <c r="S492" s="500"/>
      <c r="T492" s="501"/>
      <c r="U492" s="467"/>
      <c r="V492" s="468"/>
      <c r="W492" s="469"/>
      <c r="X492" s="708"/>
      <c r="Y492" s="708"/>
      <c r="Z492" s="708"/>
    </row>
    <row r="493" spans="1:26" s="219" customFormat="1" ht="17.100000000000001" customHeight="1" x14ac:dyDescent="0.15">
      <c r="A493" s="452"/>
      <c r="B493" s="453"/>
      <c r="C493" s="454"/>
      <c r="D493" s="480" t="s">
        <v>519</v>
      </c>
      <c r="E493" s="481"/>
      <c r="F493" s="481"/>
      <c r="G493" s="481"/>
      <c r="H493" s="481"/>
      <c r="I493" s="481"/>
      <c r="J493" s="481"/>
      <c r="K493" s="481"/>
      <c r="L493" s="481"/>
      <c r="M493" s="481"/>
      <c r="N493" s="481"/>
      <c r="O493" s="481"/>
      <c r="P493" s="481"/>
      <c r="Q493" s="481"/>
      <c r="R493" s="481"/>
      <c r="S493" s="481"/>
      <c r="T493" s="482"/>
      <c r="U493" s="467"/>
      <c r="V493" s="468"/>
      <c r="W493" s="469"/>
      <c r="X493" s="892"/>
      <c r="Y493" s="892"/>
      <c r="Z493" s="892"/>
    </row>
    <row r="494" spans="1:26" s="219" customFormat="1" ht="17.100000000000001" customHeight="1" x14ac:dyDescent="0.15">
      <c r="A494" s="452"/>
      <c r="B494" s="453"/>
      <c r="C494" s="454"/>
      <c r="D494" s="476"/>
      <c r="E494" s="477"/>
      <c r="F494" s="477"/>
      <c r="G494" s="477"/>
      <c r="H494" s="477"/>
      <c r="I494" s="477"/>
      <c r="J494" s="477"/>
      <c r="K494" s="477"/>
      <c r="L494" s="477"/>
      <c r="M494" s="477"/>
      <c r="N494" s="477"/>
      <c r="O494" s="477"/>
      <c r="P494" s="477"/>
      <c r="Q494" s="477"/>
      <c r="R494" s="477"/>
      <c r="S494" s="477"/>
      <c r="T494" s="478"/>
      <c r="U494" s="467"/>
      <c r="V494" s="468"/>
      <c r="W494" s="469"/>
      <c r="X494" s="539"/>
      <c r="Y494" s="539"/>
      <c r="Z494" s="539"/>
    </row>
    <row r="495" spans="1:26" s="219" customFormat="1" ht="17.100000000000001" customHeight="1" x14ac:dyDescent="0.15">
      <c r="A495" s="452"/>
      <c r="B495" s="453"/>
      <c r="C495" s="454"/>
      <c r="D495" s="80" t="s">
        <v>70</v>
      </c>
      <c r="E495" s="477" t="s">
        <v>520</v>
      </c>
      <c r="F495" s="477"/>
      <c r="G495" s="477"/>
      <c r="H495" s="477"/>
      <c r="I495" s="477"/>
      <c r="J495" s="477"/>
      <c r="K495" s="477"/>
      <c r="L495" s="477"/>
      <c r="M495" s="477"/>
      <c r="N495" s="477"/>
      <c r="O495" s="477"/>
      <c r="P495" s="477"/>
      <c r="Q495" s="477"/>
      <c r="R495" s="477"/>
      <c r="S495" s="477"/>
      <c r="T495" s="478"/>
      <c r="U495" s="467"/>
      <c r="V495" s="468"/>
      <c r="W495" s="469"/>
      <c r="X495" s="539"/>
      <c r="Y495" s="539"/>
      <c r="Z495" s="539"/>
    </row>
    <row r="496" spans="1:26" s="219" customFormat="1" ht="17.100000000000001" customHeight="1" x14ac:dyDescent="0.15">
      <c r="A496" s="452"/>
      <c r="B496" s="453"/>
      <c r="C496" s="454"/>
      <c r="D496" s="172"/>
      <c r="E496" s="477"/>
      <c r="F496" s="477"/>
      <c r="G496" s="477"/>
      <c r="H496" s="477"/>
      <c r="I496" s="477"/>
      <c r="J496" s="477"/>
      <c r="K496" s="477"/>
      <c r="L496" s="477"/>
      <c r="M496" s="477"/>
      <c r="N496" s="477"/>
      <c r="O496" s="477"/>
      <c r="P496" s="477"/>
      <c r="Q496" s="477"/>
      <c r="R496" s="477"/>
      <c r="S496" s="477"/>
      <c r="T496" s="478"/>
      <c r="U496" s="467"/>
      <c r="V496" s="468"/>
      <c r="W496" s="469"/>
      <c r="X496" s="539"/>
      <c r="Y496" s="539"/>
      <c r="Z496" s="539"/>
    </row>
    <row r="497" spans="1:26" s="219" customFormat="1" ht="17.100000000000001" customHeight="1" x14ac:dyDescent="0.15">
      <c r="A497" s="452"/>
      <c r="B497" s="453"/>
      <c r="C497" s="454"/>
      <c r="D497" s="172"/>
      <c r="E497" s="477"/>
      <c r="F497" s="477"/>
      <c r="G497" s="477"/>
      <c r="H497" s="477"/>
      <c r="I497" s="477"/>
      <c r="J497" s="477"/>
      <c r="K497" s="477"/>
      <c r="L497" s="477"/>
      <c r="M497" s="477"/>
      <c r="N497" s="477"/>
      <c r="O497" s="477"/>
      <c r="P497" s="477"/>
      <c r="Q497" s="477"/>
      <c r="R497" s="477"/>
      <c r="S497" s="477"/>
      <c r="T497" s="478"/>
      <c r="U497" s="467"/>
      <c r="V497" s="468"/>
      <c r="W497" s="469"/>
      <c r="X497" s="539"/>
      <c r="Y497" s="539"/>
      <c r="Z497" s="539"/>
    </row>
    <row r="498" spans="1:26" s="219" customFormat="1" ht="17.100000000000001" customHeight="1" x14ac:dyDescent="0.15">
      <c r="A498" s="452"/>
      <c r="B498" s="453"/>
      <c r="C498" s="454"/>
      <c r="D498" s="172"/>
      <c r="E498" s="477"/>
      <c r="F498" s="477"/>
      <c r="G498" s="477"/>
      <c r="H498" s="477"/>
      <c r="I498" s="477"/>
      <c r="J498" s="477"/>
      <c r="K498" s="477"/>
      <c r="L498" s="477"/>
      <c r="M498" s="477"/>
      <c r="N498" s="477"/>
      <c r="O498" s="477"/>
      <c r="P498" s="477"/>
      <c r="Q498" s="477"/>
      <c r="R498" s="477"/>
      <c r="S498" s="477"/>
      <c r="T498" s="478"/>
      <c r="U498" s="467"/>
      <c r="V498" s="468"/>
      <c r="W498" s="469"/>
      <c r="X498" s="539"/>
      <c r="Y498" s="539"/>
      <c r="Z498" s="539"/>
    </row>
    <row r="499" spans="1:26" s="219" customFormat="1" ht="17.100000000000001" customHeight="1" x14ac:dyDescent="0.15">
      <c r="A499" s="452"/>
      <c r="B499" s="453"/>
      <c r="C499" s="454"/>
      <c r="D499" s="172"/>
      <c r="E499" s="477"/>
      <c r="F499" s="477"/>
      <c r="G499" s="477"/>
      <c r="H499" s="477"/>
      <c r="I499" s="477"/>
      <c r="J499" s="477"/>
      <c r="K499" s="477"/>
      <c r="L499" s="477"/>
      <c r="M499" s="477"/>
      <c r="N499" s="477"/>
      <c r="O499" s="477"/>
      <c r="P499" s="477"/>
      <c r="Q499" s="477"/>
      <c r="R499" s="477"/>
      <c r="S499" s="477"/>
      <c r="T499" s="478"/>
      <c r="U499" s="467"/>
      <c r="V499" s="468"/>
      <c r="W499" s="469"/>
      <c r="X499" s="539"/>
      <c r="Y499" s="539"/>
      <c r="Z499" s="539"/>
    </row>
    <row r="500" spans="1:26" s="219" customFormat="1" ht="17.100000000000001" customHeight="1" x14ac:dyDescent="0.15">
      <c r="A500" s="452"/>
      <c r="B500" s="453"/>
      <c r="C500" s="454"/>
      <c r="D500" s="172"/>
      <c r="E500" s="477"/>
      <c r="F500" s="477"/>
      <c r="G500" s="477"/>
      <c r="H500" s="477"/>
      <c r="I500" s="477"/>
      <c r="J500" s="477"/>
      <c r="K500" s="477"/>
      <c r="L500" s="477"/>
      <c r="M500" s="477"/>
      <c r="N500" s="477"/>
      <c r="O500" s="477"/>
      <c r="P500" s="477"/>
      <c r="Q500" s="477"/>
      <c r="R500" s="477"/>
      <c r="S500" s="477"/>
      <c r="T500" s="478"/>
      <c r="U500" s="467"/>
      <c r="V500" s="468"/>
      <c r="W500" s="469"/>
      <c r="X500" s="539"/>
      <c r="Y500" s="539"/>
      <c r="Z500" s="539"/>
    </row>
    <row r="501" spans="1:26" s="219" customFormat="1" ht="17.100000000000001" customHeight="1" x14ac:dyDescent="0.15">
      <c r="A501" s="452"/>
      <c r="B501" s="453"/>
      <c r="C501" s="454"/>
      <c r="D501" s="172"/>
      <c r="E501" s="477"/>
      <c r="F501" s="477"/>
      <c r="G501" s="477"/>
      <c r="H501" s="477"/>
      <c r="I501" s="477"/>
      <c r="J501" s="477"/>
      <c r="K501" s="477"/>
      <c r="L501" s="477"/>
      <c r="M501" s="477"/>
      <c r="N501" s="477"/>
      <c r="O501" s="477"/>
      <c r="P501" s="477"/>
      <c r="Q501" s="477"/>
      <c r="R501" s="477"/>
      <c r="S501" s="477"/>
      <c r="T501" s="478"/>
      <c r="U501" s="467"/>
      <c r="V501" s="468"/>
      <c r="W501" s="469"/>
      <c r="X501" s="539"/>
      <c r="Y501" s="539"/>
      <c r="Z501" s="539"/>
    </row>
    <row r="502" spans="1:26" s="219" customFormat="1" ht="17.100000000000001" customHeight="1" x14ac:dyDescent="0.15">
      <c r="A502" s="452"/>
      <c r="B502" s="453"/>
      <c r="C502" s="454"/>
      <c r="D502" s="172"/>
      <c r="E502" s="477"/>
      <c r="F502" s="477"/>
      <c r="G502" s="477"/>
      <c r="H502" s="477"/>
      <c r="I502" s="477"/>
      <c r="J502" s="477"/>
      <c r="K502" s="477"/>
      <c r="L502" s="477"/>
      <c r="M502" s="477"/>
      <c r="N502" s="477"/>
      <c r="O502" s="477"/>
      <c r="P502" s="477"/>
      <c r="Q502" s="477"/>
      <c r="R502" s="477"/>
      <c r="S502" s="477"/>
      <c r="T502" s="478"/>
      <c r="U502" s="467"/>
      <c r="V502" s="468"/>
      <c r="W502" s="469"/>
      <c r="X502" s="539"/>
      <c r="Y502" s="539"/>
      <c r="Z502" s="539"/>
    </row>
    <row r="503" spans="1:26" s="219" customFormat="1" ht="17.100000000000001" customHeight="1" x14ac:dyDescent="0.15">
      <c r="A503" s="452"/>
      <c r="B503" s="453"/>
      <c r="C503" s="454"/>
      <c r="D503" s="172"/>
      <c r="E503" s="477"/>
      <c r="F503" s="477"/>
      <c r="G503" s="477"/>
      <c r="H503" s="477"/>
      <c r="I503" s="477"/>
      <c r="J503" s="477"/>
      <c r="K503" s="477"/>
      <c r="L503" s="477"/>
      <c r="M503" s="477"/>
      <c r="N503" s="477"/>
      <c r="O503" s="477"/>
      <c r="P503" s="477"/>
      <c r="Q503" s="477"/>
      <c r="R503" s="477"/>
      <c r="S503" s="477"/>
      <c r="T503" s="478"/>
      <c r="U503" s="467"/>
      <c r="V503" s="468"/>
      <c r="W503" s="469"/>
      <c r="X503" s="539"/>
      <c r="Y503" s="539"/>
      <c r="Z503" s="539"/>
    </row>
    <row r="504" spans="1:26" s="219" customFormat="1" ht="17.100000000000001" customHeight="1" x14ac:dyDescent="0.15">
      <c r="A504" s="452"/>
      <c r="B504" s="453"/>
      <c r="C504" s="454"/>
      <c r="D504" s="172"/>
      <c r="E504" s="500"/>
      <c r="F504" s="500"/>
      <c r="G504" s="500"/>
      <c r="H504" s="500"/>
      <c r="I504" s="500"/>
      <c r="J504" s="500"/>
      <c r="K504" s="500"/>
      <c r="L504" s="500"/>
      <c r="M504" s="500"/>
      <c r="N504" s="500"/>
      <c r="O504" s="500"/>
      <c r="P504" s="500"/>
      <c r="Q504" s="500"/>
      <c r="R504" s="500"/>
      <c r="S504" s="500"/>
      <c r="T504" s="501"/>
      <c r="U504" s="467"/>
      <c r="V504" s="468"/>
      <c r="W504" s="469"/>
      <c r="X504" s="708"/>
      <c r="Y504" s="708"/>
      <c r="Z504" s="708"/>
    </row>
    <row r="505" spans="1:26" s="219" customFormat="1" ht="17.100000000000001" customHeight="1" x14ac:dyDescent="0.15">
      <c r="A505" s="452"/>
      <c r="B505" s="453"/>
      <c r="C505" s="454"/>
      <c r="D505" s="480" t="s">
        <v>521</v>
      </c>
      <c r="E505" s="481"/>
      <c r="F505" s="481"/>
      <c r="G505" s="481"/>
      <c r="H505" s="481"/>
      <c r="I505" s="481"/>
      <c r="J505" s="481"/>
      <c r="K505" s="481"/>
      <c r="L505" s="481"/>
      <c r="M505" s="481"/>
      <c r="N505" s="481"/>
      <c r="O505" s="481"/>
      <c r="P505" s="481"/>
      <c r="Q505" s="481"/>
      <c r="R505" s="481"/>
      <c r="S505" s="481"/>
      <c r="T505" s="482"/>
      <c r="U505" s="467"/>
      <c r="V505" s="468"/>
      <c r="W505" s="469"/>
      <c r="X505" s="855"/>
      <c r="Y505" s="855"/>
      <c r="Z505" s="855"/>
    </row>
    <row r="506" spans="1:26" s="219" customFormat="1" ht="17.100000000000001" customHeight="1" x14ac:dyDescent="0.15">
      <c r="A506" s="452"/>
      <c r="B506" s="453"/>
      <c r="C506" s="454"/>
      <c r="D506" s="476"/>
      <c r="E506" s="477"/>
      <c r="F506" s="477"/>
      <c r="G506" s="477"/>
      <c r="H506" s="477"/>
      <c r="I506" s="477"/>
      <c r="J506" s="477"/>
      <c r="K506" s="477"/>
      <c r="L506" s="477"/>
      <c r="M506" s="477"/>
      <c r="N506" s="477"/>
      <c r="O506" s="477"/>
      <c r="P506" s="477"/>
      <c r="Q506" s="477"/>
      <c r="R506" s="477"/>
      <c r="S506" s="477"/>
      <c r="T506" s="478"/>
      <c r="U506" s="467"/>
      <c r="V506" s="468"/>
      <c r="W506" s="469"/>
      <c r="X506" s="855"/>
      <c r="Y506" s="855"/>
      <c r="Z506" s="855"/>
    </row>
    <row r="507" spans="1:26" s="219" customFormat="1" ht="17.100000000000001" customHeight="1" x14ac:dyDescent="0.15">
      <c r="A507" s="452"/>
      <c r="B507" s="453"/>
      <c r="C507" s="454"/>
      <c r="D507" s="499"/>
      <c r="E507" s="500"/>
      <c r="F507" s="500"/>
      <c r="G507" s="500"/>
      <c r="H507" s="500"/>
      <c r="I507" s="500"/>
      <c r="J507" s="500"/>
      <c r="K507" s="500"/>
      <c r="L507" s="500"/>
      <c r="M507" s="500"/>
      <c r="N507" s="500"/>
      <c r="O507" s="500"/>
      <c r="P507" s="500"/>
      <c r="Q507" s="500"/>
      <c r="R507" s="500"/>
      <c r="S507" s="500"/>
      <c r="T507" s="501"/>
      <c r="U507" s="467"/>
      <c r="V507" s="468"/>
      <c r="W507" s="469"/>
      <c r="X507" s="855"/>
      <c r="Y507" s="855"/>
      <c r="Z507" s="855"/>
    </row>
    <row r="508" spans="1:26" s="219" customFormat="1" ht="17.100000000000001" customHeight="1" x14ac:dyDescent="0.15">
      <c r="A508" s="452"/>
      <c r="B508" s="453"/>
      <c r="C508" s="454"/>
      <c r="D508" s="476" t="s">
        <v>522</v>
      </c>
      <c r="E508" s="477"/>
      <c r="F508" s="477"/>
      <c r="G508" s="477"/>
      <c r="H508" s="477"/>
      <c r="I508" s="477"/>
      <c r="J508" s="477"/>
      <c r="K508" s="477"/>
      <c r="L508" s="477"/>
      <c r="M508" s="477"/>
      <c r="N508" s="477"/>
      <c r="O508" s="477"/>
      <c r="P508" s="477"/>
      <c r="Q508" s="477"/>
      <c r="R508" s="477"/>
      <c r="S508" s="477"/>
      <c r="T508" s="478"/>
      <c r="U508" s="467"/>
      <c r="V508" s="468"/>
      <c r="W508" s="469"/>
      <c r="X508" s="892"/>
      <c r="Y508" s="892"/>
      <c r="Z508" s="892"/>
    </row>
    <row r="509" spans="1:26" s="219" customFormat="1" ht="17.100000000000001" customHeight="1" x14ac:dyDescent="0.15">
      <c r="A509" s="452"/>
      <c r="B509" s="453"/>
      <c r="C509" s="454"/>
      <c r="D509" s="476"/>
      <c r="E509" s="477"/>
      <c r="F509" s="477"/>
      <c r="G509" s="477"/>
      <c r="H509" s="477"/>
      <c r="I509" s="477"/>
      <c r="J509" s="477"/>
      <c r="K509" s="477"/>
      <c r="L509" s="477"/>
      <c r="M509" s="477"/>
      <c r="N509" s="477"/>
      <c r="O509" s="477"/>
      <c r="P509" s="477"/>
      <c r="Q509" s="477"/>
      <c r="R509" s="477"/>
      <c r="S509" s="477"/>
      <c r="T509" s="478"/>
      <c r="U509" s="467"/>
      <c r="V509" s="468"/>
      <c r="W509" s="469"/>
      <c r="X509" s="539"/>
      <c r="Y509" s="539"/>
      <c r="Z509" s="539"/>
    </row>
    <row r="510" spans="1:26" s="219" customFormat="1" ht="17.100000000000001" customHeight="1" x14ac:dyDescent="0.15">
      <c r="A510" s="452"/>
      <c r="B510" s="453"/>
      <c r="C510" s="454"/>
      <c r="D510" s="80" t="s">
        <v>70</v>
      </c>
      <c r="E510" s="477" t="s">
        <v>525</v>
      </c>
      <c r="F510" s="477"/>
      <c r="G510" s="477"/>
      <c r="H510" s="477"/>
      <c r="I510" s="477"/>
      <c r="J510" s="477"/>
      <c r="K510" s="477"/>
      <c r="L510" s="477"/>
      <c r="M510" s="477"/>
      <c r="N510" s="477"/>
      <c r="O510" s="477"/>
      <c r="P510" s="477"/>
      <c r="Q510" s="477"/>
      <c r="R510" s="477"/>
      <c r="S510" s="477"/>
      <c r="T510" s="478"/>
      <c r="U510" s="467"/>
      <c r="V510" s="468"/>
      <c r="W510" s="469"/>
      <c r="X510" s="539"/>
      <c r="Y510" s="539"/>
      <c r="Z510" s="539"/>
    </row>
    <row r="511" spans="1:26" s="219" customFormat="1" ht="17.100000000000001" customHeight="1" x14ac:dyDescent="0.15">
      <c r="A511" s="455"/>
      <c r="B511" s="456"/>
      <c r="C511" s="457"/>
      <c r="D511" s="174"/>
      <c r="E511" s="484"/>
      <c r="F511" s="484"/>
      <c r="G511" s="484"/>
      <c r="H511" s="484"/>
      <c r="I511" s="484"/>
      <c r="J511" s="484"/>
      <c r="K511" s="484"/>
      <c r="L511" s="484"/>
      <c r="M511" s="484"/>
      <c r="N511" s="484"/>
      <c r="O511" s="484"/>
      <c r="P511" s="484"/>
      <c r="Q511" s="484"/>
      <c r="R511" s="484"/>
      <c r="S511" s="484"/>
      <c r="T511" s="485"/>
      <c r="U511" s="470"/>
      <c r="V511" s="471"/>
      <c r="W511" s="472"/>
      <c r="X511" s="570"/>
      <c r="Y511" s="570"/>
      <c r="Z511" s="570"/>
    </row>
    <row r="512" spans="1:26" s="219" customFormat="1" ht="17.100000000000001" customHeight="1" x14ac:dyDescent="0.15">
      <c r="A512" s="674" t="s">
        <v>316</v>
      </c>
      <c r="B512" s="674"/>
      <c r="C512" s="674"/>
      <c r="D512" s="479" t="s">
        <v>523</v>
      </c>
      <c r="E512" s="479"/>
      <c r="F512" s="479"/>
      <c r="G512" s="479"/>
      <c r="H512" s="479"/>
      <c r="I512" s="479"/>
      <c r="J512" s="479"/>
      <c r="K512" s="479"/>
      <c r="L512" s="479"/>
      <c r="M512" s="479"/>
      <c r="N512" s="479"/>
      <c r="O512" s="479"/>
      <c r="P512" s="479"/>
      <c r="Q512" s="479"/>
      <c r="R512" s="479"/>
      <c r="S512" s="479"/>
      <c r="T512" s="479"/>
      <c r="U512" s="498" t="s">
        <v>51</v>
      </c>
      <c r="V512" s="498"/>
      <c r="W512" s="498"/>
      <c r="X512" s="552"/>
      <c r="Y512" s="552"/>
      <c r="Z512" s="552"/>
    </row>
    <row r="513" spans="1:26" s="219" customFormat="1" ht="17.100000000000001" customHeight="1" x14ac:dyDescent="0.15">
      <c r="A513" s="674"/>
      <c r="B513" s="674"/>
      <c r="C513" s="674"/>
      <c r="D513" s="479"/>
      <c r="E513" s="479"/>
      <c r="F513" s="479"/>
      <c r="G513" s="479"/>
      <c r="H513" s="479"/>
      <c r="I513" s="479"/>
      <c r="J513" s="479"/>
      <c r="K513" s="479"/>
      <c r="L513" s="479"/>
      <c r="M513" s="479"/>
      <c r="N513" s="479"/>
      <c r="O513" s="479"/>
      <c r="P513" s="479"/>
      <c r="Q513" s="479"/>
      <c r="R513" s="479"/>
      <c r="S513" s="479"/>
      <c r="T513" s="479"/>
      <c r="U513" s="498"/>
      <c r="V513" s="498"/>
      <c r="W513" s="498"/>
      <c r="X513" s="552"/>
      <c r="Y513" s="552"/>
      <c r="Z513" s="552"/>
    </row>
    <row r="514" spans="1:26" s="219" customFormat="1" ht="17.100000000000001" customHeight="1" x14ac:dyDescent="0.15">
      <c r="A514" s="450" t="s">
        <v>317</v>
      </c>
      <c r="B514" s="450"/>
      <c r="C514" s="450"/>
      <c r="D514" s="845" t="s">
        <v>319</v>
      </c>
      <c r="E514" s="846"/>
      <c r="F514" s="846"/>
      <c r="G514" s="846"/>
      <c r="H514" s="846"/>
      <c r="I514" s="846"/>
      <c r="J514" s="846"/>
      <c r="K514" s="846"/>
      <c r="L514" s="846"/>
      <c r="M514" s="846"/>
      <c r="N514" s="846"/>
      <c r="O514" s="846"/>
      <c r="P514" s="846"/>
      <c r="Q514" s="846"/>
      <c r="R514" s="846"/>
      <c r="S514" s="846"/>
      <c r="T514" s="847"/>
      <c r="U514" s="464" t="s">
        <v>52</v>
      </c>
      <c r="V514" s="465"/>
      <c r="W514" s="466"/>
      <c r="X514" s="624"/>
      <c r="Y514" s="624"/>
      <c r="Z514" s="624"/>
    </row>
    <row r="515" spans="1:26" s="219" customFormat="1" ht="17.100000000000001" customHeight="1" x14ac:dyDescent="0.15">
      <c r="A515" s="453"/>
      <c r="B515" s="453"/>
      <c r="C515" s="453"/>
      <c r="D515" s="848"/>
      <c r="E515" s="849"/>
      <c r="F515" s="849"/>
      <c r="G515" s="849"/>
      <c r="H515" s="849"/>
      <c r="I515" s="849"/>
      <c r="J515" s="849"/>
      <c r="K515" s="849"/>
      <c r="L515" s="849"/>
      <c r="M515" s="849"/>
      <c r="N515" s="849"/>
      <c r="O515" s="849"/>
      <c r="P515" s="849"/>
      <c r="Q515" s="849"/>
      <c r="R515" s="849"/>
      <c r="S515" s="849"/>
      <c r="T515" s="850"/>
      <c r="U515" s="851"/>
      <c r="V515" s="852"/>
      <c r="W515" s="853"/>
      <c r="X515" s="587"/>
      <c r="Y515" s="587"/>
      <c r="Z515" s="587"/>
    </row>
    <row r="516" spans="1:26" s="219" customFormat="1" ht="17.100000000000001" customHeight="1" x14ac:dyDescent="0.15">
      <c r="A516" s="453"/>
      <c r="B516" s="453"/>
      <c r="C516" s="453"/>
      <c r="D516" s="476" t="s">
        <v>524</v>
      </c>
      <c r="E516" s="477"/>
      <c r="F516" s="477"/>
      <c r="G516" s="477"/>
      <c r="H516" s="477"/>
      <c r="I516" s="477"/>
      <c r="J516" s="477"/>
      <c r="K516" s="477"/>
      <c r="L516" s="477"/>
      <c r="M516" s="477"/>
      <c r="N516" s="477"/>
      <c r="O516" s="477"/>
      <c r="P516" s="477"/>
      <c r="Q516" s="477"/>
      <c r="R516" s="477"/>
      <c r="S516" s="477"/>
      <c r="T516" s="477"/>
      <c r="U516" s="477"/>
      <c r="V516" s="477"/>
      <c r="W516" s="477"/>
      <c r="X516" s="477"/>
      <c r="Y516" s="862" t="s">
        <v>53</v>
      </c>
      <c r="Z516" s="863"/>
    </row>
    <row r="517" spans="1:26" s="219" customFormat="1" ht="17.100000000000001" customHeight="1" x14ac:dyDescent="0.15">
      <c r="A517" s="453"/>
      <c r="B517" s="453"/>
      <c r="C517" s="453"/>
      <c r="D517" s="476"/>
      <c r="E517" s="477"/>
      <c r="F517" s="477"/>
      <c r="G517" s="477"/>
      <c r="H517" s="477"/>
      <c r="I517" s="477"/>
      <c r="J517" s="477"/>
      <c r="K517" s="477"/>
      <c r="L517" s="477"/>
      <c r="M517" s="477"/>
      <c r="N517" s="477"/>
      <c r="O517" s="477"/>
      <c r="P517" s="477"/>
      <c r="Q517" s="477"/>
      <c r="R517" s="477"/>
      <c r="S517" s="477"/>
      <c r="T517" s="477"/>
      <c r="U517" s="477"/>
      <c r="V517" s="477"/>
      <c r="W517" s="477"/>
      <c r="X517" s="477"/>
      <c r="Y517" s="467"/>
      <c r="Z517" s="468"/>
    </row>
    <row r="518" spans="1:26" s="219" customFormat="1" ht="17.100000000000001" customHeight="1" x14ac:dyDescent="0.15">
      <c r="A518" s="453"/>
      <c r="B518" s="453"/>
      <c r="C518" s="453"/>
      <c r="D518" s="167"/>
      <c r="E518" s="168"/>
      <c r="F518" s="17" t="s">
        <v>54</v>
      </c>
      <c r="G518" s="17"/>
      <c r="H518" s="17"/>
      <c r="I518" s="17"/>
      <c r="J518" s="17"/>
      <c r="M518" s="17"/>
      <c r="N518" s="17"/>
      <c r="O518" s="17"/>
      <c r="P518" s="17"/>
      <c r="Q518" s="17"/>
      <c r="R518" s="17"/>
      <c r="S518" s="17"/>
      <c r="T518" s="17"/>
      <c r="U518" s="168"/>
      <c r="V518" s="168"/>
      <c r="W518" s="168"/>
      <c r="X518" s="1"/>
      <c r="Y518" s="467"/>
      <c r="Z518" s="468"/>
    </row>
    <row r="519" spans="1:26" s="219" customFormat="1" ht="17.100000000000001" customHeight="1" x14ac:dyDescent="0.15">
      <c r="A519" s="453"/>
      <c r="B519" s="453"/>
      <c r="C519" s="453"/>
      <c r="D519" s="167"/>
      <c r="E519" s="168"/>
      <c r="F519" s="17" t="s">
        <v>55</v>
      </c>
      <c r="G519" s="17"/>
      <c r="H519" s="17"/>
      <c r="I519" s="17"/>
      <c r="J519" s="17"/>
      <c r="K519" s="168"/>
      <c r="L519" s="17"/>
      <c r="M519" s="17"/>
      <c r="N519" s="17"/>
      <c r="O519" s="17"/>
      <c r="P519" s="17"/>
      <c r="Q519" s="17"/>
      <c r="R519" s="17"/>
      <c r="S519" s="17"/>
      <c r="T519" s="17"/>
      <c r="U519" s="168"/>
      <c r="V519" s="168"/>
      <c r="W519" s="168"/>
      <c r="X519" s="1"/>
      <c r="Y519" s="467"/>
      <c r="Z519" s="468"/>
    </row>
    <row r="520" spans="1:26" s="219" customFormat="1" ht="17.100000000000001" customHeight="1" x14ac:dyDescent="0.15">
      <c r="A520" s="453"/>
      <c r="B520" s="453"/>
      <c r="C520" s="453"/>
      <c r="D520" s="167"/>
      <c r="E520" s="168"/>
      <c r="F520" s="17" t="s">
        <v>56</v>
      </c>
      <c r="G520" s="17"/>
      <c r="H520" s="17"/>
      <c r="I520" s="17"/>
      <c r="J520" s="17"/>
      <c r="K520" s="17"/>
      <c r="L520" s="17"/>
      <c r="M520" s="17"/>
      <c r="N520" s="17"/>
      <c r="O520" s="17"/>
      <c r="P520" s="17"/>
      <c r="Q520" s="17"/>
      <c r="R520" s="17"/>
      <c r="S520" s="17"/>
      <c r="T520" s="17"/>
      <c r="U520" s="1"/>
      <c r="V520" s="1"/>
      <c r="W520" s="1"/>
      <c r="X520" s="1"/>
      <c r="Y520" s="467"/>
      <c r="Z520" s="468"/>
    </row>
    <row r="521" spans="1:26" s="219" customFormat="1" ht="17.100000000000001" customHeight="1" x14ac:dyDescent="0.15">
      <c r="A521" s="453"/>
      <c r="B521" s="453"/>
      <c r="C521" s="453"/>
      <c r="D521" s="167"/>
      <c r="E521" s="168"/>
      <c r="F521" s="17" t="s">
        <v>57</v>
      </c>
      <c r="G521" s="17"/>
      <c r="H521" s="17"/>
      <c r="I521" s="17"/>
      <c r="J521" s="17"/>
      <c r="K521" s="17"/>
      <c r="L521" s="17"/>
      <c r="M521" s="232"/>
      <c r="N521" s="232"/>
      <c r="O521" s="17"/>
      <c r="P521" s="17"/>
      <c r="Q521" s="17"/>
      <c r="R521" s="17"/>
      <c r="S521" s="17"/>
      <c r="T521" s="17"/>
      <c r="U521" s="1"/>
      <c r="V521" s="1"/>
      <c r="W521" s="1"/>
      <c r="X521" s="1"/>
      <c r="Y521" s="467"/>
      <c r="Z521" s="468"/>
    </row>
    <row r="522" spans="1:26" s="219" customFormat="1" ht="17.100000000000001" customHeight="1" x14ac:dyDescent="0.15">
      <c r="A522" s="456"/>
      <c r="B522" s="456"/>
      <c r="C522" s="456"/>
      <c r="D522" s="189"/>
      <c r="E522" s="190"/>
      <c r="F522" s="78" t="s">
        <v>58</v>
      </c>
      <c r="G522" s="17"/>
      <c r="H522" s="17"/>
      <c r="I522" s="17"/>
      <c r="J522" s="17"/>
      <c r="K522" s="17"/>
      <c r="L522" s="17"/>
      <c r="M522" s="168"/>
      <c r="N522" s="17"/>
      <c r="O522" s="17"/>
      <c r="P522" s="17"/>
      <c r="Q522" s="17"/>
      <c r="R522" s="17"/>
      <c r="S522" s="17"/>
      <c r="T522" s="17"/>
      <c r="U522" s="1"/>
      <c r="V522" s="1"/>
      <c r="W522" s="1"/>
      <c r="X522" s="1"/>
      <c r="Y522" s="470"/>
      <c r="Z522" s="471"/>
    </row>
    <row r="523" spans="1:26" s="219" customFormat="1" ht="17.100000000000001" customHeight="1" x14ac:dyDescent="0.15">
      <c r="A523" s="250"/>
      <c r="B523" s="250"/>
      <c r="C523" s="250"/>
      <c r="D523" s="166"/>
      <c r="E523" s="166"/>
      <c r="F523" s="166"/>
      <c r="G523" s="166"/>
      <c r="H523" s="166"/>
      <c r="I523" s="166"/>
      <c r="J523" s="166"/>
      <c r="K523" s="166"/>
      <c r="L523" s="166"/>
      <c r="M523" s="166"/>
      <c r="N523" s="166"/>
      <c r="O523" s="166"/>
      <c r="P523" s="166"/>
      <c r="Q523" s="166"/>
      <c r="R523" s="166"/>
      <c r="S523" s="166"/>
      <c r="T523" s="166"/>
      <c r="U523" s="251"/>
      <c r="V523" s="251"/>
      <c r="W523" s="251"/>
      <c r="X523" s="234"/>
      <c r="Y523" s="234"/>
      <c r="Z523" s="252"/>
    </row>
    <row r="524" spans="1:26" s="220" customFormat="1" ht="17.100000000000001" customHeight="1" x14ac:dyDescent="0.15">
      <c r="A524" s="884" t="s">
        <v>587</v>
      </c>
      <c r="B524" s="884"/>
      <c r="C524" s="884"/>
      <c r="D524" s="884"/>
      <c r="E524" s="884"/>
      <c r="F524" s="884"/>
      <c r="G524" s="884"/>
      <c r="H524" s="884"/>
      <c r="I524" s="884"/>
      <c r="J524" s="884"/>
      <c r="K524" s="884"/>
      <c r="L524" s="884"/>
      <c r="M524" s="884"/>
      <c r="N524" s="884"/>
      <c r="O524" s="884"/>
      <c r="P524" s="884"/>
      <c r="Q524" s="884"/>
      <c r="R524" s="884"/>
      <c r="S524" s="884"/>
      <c r="T524" s="884"/>
      <c r="U524" s="884"/>
      <c r="V524" s="884"/>
      <c r="W524" s="884"/>
      <c r="X524" s="884"/>
      <c r="Y524" s="884"/>
      <c r="Z524" s="884"/>
    </row>
    <row r="525" spans="1:26" s="220" customFormat="1" ht="17.100000000000001" customHeight="1" x14ac:dyDescent="0.15">
      <c r="A525" s="885"/>
      <c r="B525" s="885"/>
      <c r="C525" s="885"/>
      <c r="D525" s="885"/>
      <c r="E525" s="885"/>
      <c r="F525" s="885"/>
      <c r="G525" s="885"/>
      <c r="H525" s="885"/>
      <c r="I525" s="885"/>
      <c r="J525" s="885"/>
      <c r="K525" s="885"/>
      <c r="L525" s="885"/>
      <c r="M525" s="885"/>
      <c r="N525" s="885"/>
      <c r="O525" s="885"/>
      <c r="P525" s="885"/>
      <c r="Q525" s="885"/>
      <c r="R525" s="885"/>
      <c r="S525" s="885"/>
      <c r="T525" s="885"/>
      <c r="U525" s="885"/>
      <c r="V525" s="885"/>
      <c r="W525" s="885"/>
      <c r="X525" s="885"/>
      <c r="Y525" s="885"/>
      <c r="Z525" s="885"/>
    </row>
    <row r="526" spans="1:26" s="220" customFormat="1" ht="17.100000000000001" customHeight="1" x14ac:dyDescent="0.15">
      <c r="A526" s="886" t="s">
        <v>541</v>
      </c>
      <c r="B526" s="887"/>
      <c r="C526" s="888"/>
      <c r="D526" s="562" t="s">
        <v>544</v>
      </c>
      <c r="E526" s="563"/>
      <c r="F526" s="563"/>
      <c r="G526" s="563"/>
      <c r="H526" s="563"/>
      <c r="I526" s="563"/>
      <c r="J526" s="563"/>
      <c r="K526" s="563"/>
      <c r="L526" s="563"/>
      <c r="M526" s="563"/>
      <c r="N526" s="563"/>
      <c r="O526" s="563"/>
      <c r="P526" s="563"/>
      <c r="Q526" s="563"/>
      <c r="R526" s="563"/>
      <c r="S526" s="563"/>
      <c r="T526" s="564"/>
      <c r="U526" s="671" t="s">
        <v>542</v>
      </c>
      <c r="V526" s="671"/>
      <c r="W526" s="671"/>
      <c r="X526" s="693"/>
      <c r="Y526" s="693"/>
      <c r="Z526" s="693"/>
    </row>
    <row r="527" spans="1:26" s="220" customFormat="1" ht="17.100000000000001" customHeight="1" x14ac:dyDescent="0.15">
      <c r="A527" s="889"/>
      <c r="B527" s="489"/>
      <c r="C527" s="490"/>
      <c r="D527" s="565"/>
      <c r="E527" s="566"/>
      <c r="F527" s="566"/>
      <c r="G527" s="566"/>
      <c r="H527" s="566"/>
      <c r="I527" s="566"/>
      <c r="J527" s="566"/>
      <c r="K527" s="566"/>
      <c r="L527" s="566"/>
      <c r="M527" s="566"/>
      <c r="N527" s="566"/>
      <c r="O527" s="566"/>
      <c r="P527" s="566"/>
      <c r="Q527" s="566"/>
      <c r="R527" s="566"/>
      <c r="S527" s="566"/>
      <c r="T527" s="567"/>
      <c r="U527" s="671"/>
      <c r="V527" s="671"/>
      <c r="W527" s="671"/>
      <c r="X527" s="854"/>
      <c r="Y527" s="854"/>
      <c r="Z527" s="854"/>
    </row>
    <row r="528" spans="1:26" s="220" customFormat="1" ht="17.100000000000001" customHeight="1" x14ac:dyDescent="0.15">
      <c r="A528" s="889"/>
      <c r="B528" s="489"/>
      <c r="C528" s="490"/>
      <c r="D528" s="565"/>
      <c r="E528" s="566"/>
      <c r="F528" s="566"/>
      <c r="G528" s="566"/>
      <c r="H528" s="566"/>
      <c r="I528" s="566"/>
      <c r="J528" s="566"/>
      <c r="K528" s="566"/>
      <c r="L528" s="566"/>
      <c r="M528" s="566"/>
      <c r="N528" s="566"/>
      <c r="O528" s="566"/>
      <c r="P528" s="566"/>
      <c r="Q528" s="566"/>
      <c r="R528" s="566"/>
      <c r="S528" s="566"/>
      <c r="T528" s="567"/>
      <c r="U528" s="671"/>
      <c r="V528" s="671"/>
      <c r="W528" s="671"/>
      <c r="X528" s="854"/>
      <c r="Y528" s="854"/>
      <c r="Z528" s="854"/>
    </row>
    <row r="529" spans="1:26" s="220" customFormat="1" ht="17.100000000000001" customHeight="1" x14ac:dyDescent="0.15">
      <c r="A529" s="889"/>
      <c r="B529" s="489"/>
      <c r="C529" s="490"/>
      <c r="D529" s="565"/>
      <c r="E529" s="566"/>
      <c r="F529" s="566"/>
      <c r="G529" s="566"/>
      <c r="H529" s="566"/>
      <c r="I529" s="566"/>
      <c r="J529" s="566"/>
      <c r="K529" s="566"/>
      <c r="L529" s="566"/>
      <c r="M529" s="566"/>
      <c r="N529" s="566"/>
      <c r="O529" s="566"/>
      <c r="P529" s="566"/>
      <c r="Q529" s="566"/>
      <c r="R529" s="566"/>
      <c r="S529" s="566"/>
      <c r="T529" s="567"/>
      <c r="U529" s="671"/>
      <c r="V529" s="671"/>
      <c r="W529" s="671"/>
      <c r="X529" s="694"/>
      <c r="Y529" s="694"/>
      <c r="Z529" s="694"/>
    </row>
    <row r="530" spans="1:26" s="220" customFormat="1" ht="17.100000000000001" customHeight="1" x14ac:dyDescent="0.15">
      <c r="A530" s="889"/>
      <c r="B530" s="489"/>
      <c r="C530" s="490"/>
      <c r="D530" s="891" t="s">
        <v>543</v>
      </c>
      <c r="E530" s="865"/>
      <c r="F530" s="865"/>
      <c r="G530" s="865"/>
      <c r="H530" s="865"/>
      <c r="I530" s="865"/>
      <c r="J530" s="865"/>
      <c r="K530" s="865"/>
      <c r="L530" s="865"/>
      <c r="M530" s="865"/>
      <c r="N530" s="865"/>
      <c r="O530" s="865"/>
      <c r="P530" s="865"/>
      <c r="Q530" s="865"/>
      <c r="R530" s="865"/>
      <c r="S530" s="865"/>
      <c r="T530" s="866"/>
      <c r="U530" s="671"/>
      <c r="V530" s="671"/>
      <c r="W530" s="671"/>
      <c r="X530" s="854"/>
      <c r="Y530" s="854"/>
      <c r="Z530" s="854"/>
    </row>
    <row r="531" spans="1:26" s="220" customFormat="1" ht="17.100000000000001" customHeight="1" x14ac:dyDescent="0.15">
      <c r="A531" s="889"/>
      <c r="B531" s="489"/>
      <c r="C531" s="490"/>
      <c r="D531" s="565"/>
      <c r="E531" s="566"/>
      <c r="F531" s="566"/>
      <c r="G531" s="566"/>
      <c r="H531" s="566"/>
      <c r="I531" s="566"/>
      <c r="J531" s="566"/>
      <c r="K531" s="566"/>
      <c r="L531" s="566"/>
      <c r="M531" s="566"/>
      <c r="N531" s="566"/>
      <c r="O531" s="566"/>
      <c r="P531" s="566"/>
      <c r="Q531" s="566"/>
      <c r="R531" s="566"/>
      <c r="S531" s="566"/>
      <c r="T531" s="567"/>
      <c r="U531" s="671"/>
      <c r="V531" s="671"/>
      <c r="W531" s="671"/>
      <c r="X531" s="854"/>
      <c r="Y531" s="854"/>
      <c r="Z531" s="854"/>
    </row>
    <row r="532" spans="1:26" s="220" customFormat="1" ht="17.100000000000001" customHeight="1" x14ac:dyDescent="0.15">
      <c r="A532" s="889"/>
      <c r="B532" s="489"/>
      <c r="C532" s="490"/>
      <c r="D532" s="565"/>
      <c r="E532" s="566"/>
      <c r="F532" s="566"/>
      <c r="G532" s="566"/>
      <c r="H532" s="566"/>
      <c r="I532" s="566"/>
      <c r="J532" s="566"/>
      <c r="K532" s="566"/>
      <c r="L532" s="566"/>
      <c r="M532" s="566"/>
      <c r="N532" s="566"/>
      <c r="O532" s="566"/>
      <c r="P532" s="566"/>
      <c r="Q532" s="566"/>
      <c r="R532" s="566"/>
      <c r="S532" s="566"/>
      <c r="T532" s="567"/>
      <c r="U532" s="671"/>
      <c r="V532" s="671"/>
      <c r="W532" s="671"/>
      <c r="X532" s="854"/>
      <c r="Y532" s="854"/>
      <c r="Z532" s="854"/>
    </row>
    <row r="533" spans="1:26" s="220" customFormat="1" ht="17.100000000000001" customHeight="1" x14ac:dyDescent="0.15">
      <c r="A533" s="890"/>
      <c r="B533" s="491"/>
      <c r="C533" s="492"/>
      <c r="D533" s="832"/>
      <c r="E533" s="798"/>
      <c r="F533" s="798"/>
      <c r="G533" s="798"/>
      <c r="H533" s="798"/>
      <c r="I533" s="798"/>
      <c r="J533" s="798"/>
      <c r="K533" s="798"/>
      <c r="L533" s="798"/>
      <c r="M533" s="798"/>
      <c r="N533" s="798"/>
      <c r="O533" s="798"/>
      <c r="P533" s="798"/>
      <c r="Q533" s="798"/>
      <c r="R533" s="798"/>
      <c r="S533" s="798"/>
      <c r="T533" s="833"/>
      <c r="U533" s="671"/>
      <c r="V533" s="671"/>
      <c r="W533" s="671"/>
      <c r="X533" s="503"/>
      <c r="Y533" s="503"/>
      <c r="Z533" s="503"/>
    </row>
    <row r="534" spans="1:26" s="220" customFormat="1" ht="17.100000000000001" customHeight="1" x14ac:dyDescent="0.15">
      <c r="A534" s="188"/>
      <c r="B534" s="188"/>
      <c r="C534" s="188"/>
      <c r="D534" s="199"/>
      <c r="E534" s="199"/>
      <c r="F534" s="199"/>
      <c r="G534" s="199"/>
      <c r="H534" s="199"/>
      <c r="I534" s="199"/>
      <c r="J534" s="199"/>
      <c r="K534" s="199"/>
      <c r="L534" s="199"/>
      <c r="M534" s="199"/>
      <c r="N534" s="199"/>
      <c r="O534" s="199"/>
      <c r="P534" s="199"/>
      <c r="Q534" s="199"/>
      <c r="R534" s="199"/>
      <c r="S534" s="199"/>
      <c r="T534" s="199"/>
      <c r="U534" s="253"/>
      <c r="V534" s="253"/>
      <c r="W534" s="253"/>
      <c r="X534" s="254"/>
      <c r="Y534" s="254"/>
      <c r="Z534" s="254"/>
    </row>
    <row r="535" spans="1:26" s="219" customFormat="1" ht="15.75" customHeight="1" x14ac:dyDescent="0.15">
      <c r="A535" s="843" t="s">
        <v>588</v>
      </c>
      <c r="B535" s="843"/>
      <c r="C535" s="843"/>
      <c r="D535" s="843"/>
      <c r="E535" s="843"/>
      <c r="F535" s="843"/>
      <c r="G535" s="843"/>
      <c r="H535" s="843"/>
      <c r="I535" s="843"/>
      <c r="J535" s="843"/>
      <c r="K535" s="843"/>
      <c r="L535" s="843"/>
      <c r="M535" s="843"/>
      <c r="N535" s="843"/>
      <c r="O535" s="843"/>
      <c r="P535" s="843"/>
      <c r="Q535" s="843"/>
      <c r="R535" s="843"/>
      <c r="S535" s="843"/>
      <c r="T535" s="843"/>
      <c r="U535" s="843"/>
      <c r="V535" s="843"/>
      <c r="W535" s="843"/>
      <c r="X535" s="843"/>
      <c r="Y535" s="843"/>
      <c r="Z535" s="843"/>
    </row>
    <row r="536" spans="1:26" s="219" customFormat="1" ht="17.100000000000001" customHeight="1" x14ac:dyDescent="0.15">
      <c r="A536" s="844"/>
      <c r="B536" s="844"/>
      <c r="C536" s="844"/>
      <c r="D536" s="844"/>
      <c r="E536" s="844"/>
      <c r="F536" s="844"/>
      <c r="G536" s="844"/>
      <c r="H536" s="844"/>
      <c r="I536" s="844"/>
      <c r="J536" s="844"/>
      <c r="K536" s="844"/>
      <c r="L536" s="844"/>
      <c r="M536" s="844"/>
      <c r="N536" s="844"/>
      <c r="O536" s="844"/>
      <c r="P536" s="844"/>
      <c r="Q536" s="844"/>
      <c r="R536" s="844"/>
      <c r="S536" s="844"/>
      <c r="T536" s="844"/>
      <c r="U536" s="844"/>
      <c r="V536" s="844"/>
      <c r="W536" s="844"/>
      <c r="X536" s="844"/>
      <c r="Y536" s="844"/>
      <c r="Z536" s="844"/>
    </row>
    <row r="537" spans="1:26" s="219" customFormat="1" ht="17.100000000000001" customHeight="1" x14ac:dyDescent="0.15">
      <c r="A537" s="709" t="s">
        <v>320</v>
      </c>
      <c r="B537" s="710"/>
      <c r="C537" s="711"/>
      <c r="D537" s="868" t="s">
        <v>324</v>
      </c>
      <c r="E537" s="869"/>
      <c r="F537" s="869"/>
      <c r="G537" s="869"/>
      <c r="H537" s="869"/>
      <c r="I537" s="869"/>
      <c r="J537" s="869"/>
      <c r="K537" s="869"/>
      <c r="L537" s="869"/>
      <c r="M537" s="869"/>
      <c r="N537" s="869"/>
      <c r="O537" s="869"/>
      <c r="P537" s="869"/>
      <c r="Q537" s="869"/>
      <c r="R537" s="869"/>
      <c r="S537" s="869"/>
      <c r="T537" s="870"/>
      <c r="U537" s="754" t="s">
        <v>321</v>
      </c>
      <c r="V537" s="755"/>
      <c r="W537" s="756"/>
      <c r="X537" s="531"/>
      <c r="Y537" s="718"/>
      <c r="Z537" s="531"/>
    </row>
    <row r="538" spans="1:26" s="219" customFormat="1" ht="17.100000000000001" customHeight="1" x14ac:dyDescent="0.15">
      <c r="A538" s="712"/>
      <c r="B538" s="713"/>
      <c r="C538" s="714"/>
      <c r="D538" s="722"/>
      <c r="E538" s="723"/>
      <c r="F538" s="723"/>
      <c r="G538" s="723"/>
      <c r="H538" s="723"/>
      <c r="I538" s="723"/>
      <c r="J538" s="723"/>
      <c r="K538" s="723"/>
      <c r="L538" s="723"/>
      <c r="M538" s="723"/>
      <c r="N538" s="723"/>
      <c r="O538" s="723"/>
      <c r="P538" s="723"/>
      <c r="Q538" s="723"/>
      <c r="R538" s="723"/>
      <c r="S538" s="723"/>
      <c r="T538" s="724"/>
      <c r="U538" s="620"/>
      <c r="V538" s="734"/>
      <c r="W538" s="621"/>
      <c r="X538" s="532"/>
      <c r="Y538" s="573"/>
      <c r="Z538" s="532"/>
    </row>
    <row r="539" spans="1:26" s="219" customFormat="1" ht="17.100000000000001" customHeight="1" x14ac:dyDescent="0.15">
      <c r="A539" s="712"/>
      <c r="B539" s="713"/>
      <c r="C539" s="714"/>
      <c r="D539" s="722"/>
      <c r="E539" s="723"/>
      <c r="F539" s="723"/>
      <c r="G539" s="723"/>
      <c r="H539" s="723"/>
      <c r="I539" s="723"/>
      <c r="J539" s="723"/>
      <c r="K539" s="723"/>
      <c r="L539" s="723"/>
      <c r="M539" s="723"/>
      <c r="N539" s="723"/>
      <c r="O539" s="723"/>
      <c r="P539" s="723"/>
      <c r="Q539" s="723"/>
      <c r="R539" s="723"/>
      <c r="S539" s="723"/>
      <c r="T539" s="724"/>
      <c r="U539" s="620"/>
      <c r="V539" s="734"/>
      <c r="W539" s="621"/>
      <c r="X539" s="532"/>
      <c r="Y539" s="573"/>
      <c r="Z539" s="532"/>
    </row>
    <row r="540" spans="1:26" s="219" customFormat="1" ht="17.100000000000001" customHeight="1" x14ac:dyDescent="0.15">
      <c r="A540" s="712"/>
      <c r="B540" s="713"/>
      <c r="C540" s="714"/>
      <c r="D540" s="725"/>
      <c r="E540" s="726"/>
      <c r="F540" s="726"/>
      <c r="G540" s="726"/>
      <c r="H540" s="726"/>
      <c r="I540" s="726"/>
      <c r="J540" s="726"/>
      <c r="K540" s="726"/>
      <c r="L540" s="726"/>
      <c r="M540" s="726"/>
      <c r="N540" s="726"/>
      <c r="O540" s="726"/>
      <c r="P540" s="726"/>
      <c r="Q540" s="726"/>
      <c r="R540" s="726"/>
      <c r="S540" s="726"/>
      <c r="T540" s="727"/>
      <c r="U540" s="735"/>
      <c r="V540" s="736"/>
      <c r="W540" s="737"/>
      <c r="X540" s="533"/>
      <c r="Y540" s="574"/>
      <c r="Z540" s="533"/>
    </row>
    <row r="541" spans="1:26" s="219" customFormat="1" ht="17.100000000000001" customHeight="1" x14ac:dyDescent="0.15">
      <c r="A541" s="712"/>
      <c r="B541" s="713"/>
      <c r="C541" s="714"/>
      <c r="D541" s="719" t="s">
        <v>426</v>
      </c>
      <c r="E541" s="720"/>
      <c r="F541" s="720"/>
      <c r="G541" s="720"/>
      <c r="H541" s="720"/>
      <c r="I541" s="720"/>
      <c r="J541" s="720"/>
      <c r="K541" s="720"/>
      <c r="L541" s="720"/>
      <c r="M541" s="720"/>
      <c r="N541" s="720"/>
      <c r="O541" s="720"/>
      <c r="P541" s="720"/>
      <c r="Q541" s="720"/>
      <c r="R541" s="720"/>
      <c r="S541" s="720"/>
      <c r="T541" s="721"/>
      <c r="U541" s="731" t="s">
        <v>431</v>
      </c>
      <c r="V541" s="732"/>
      <c r="W541" s="733"/>
      <c r="X541" s="255"/>
      <c r="Y541" s="256"/>
      <c r="Z541" s="255"/>
    </row>
    <row r="542" spans="1:26" s="219" customFormat="1" ht="17.100000000000001" customHeight="1" x14ac:dyDescent="0.15">
      <c r="A542" s="712"/>
      <c r="B542" s="713"/>
      <c r="C542" s="714"/>
      <c r="D542" s="722"/>
      <c r="E542" s="723"/>
      <c r="F542" s="723"/>
      <c r="G542" s="723"/>
      <c r="H542" s="723"/>
      <c r="I542" s="723"/>
      <c r="J542" s="723"/>
      <c r="K542" s="723"/>
      <c r="L542" s="723"/>
      <c r="M542" s="723"/>
      <c r="N542" s="723"/>
      <c r="O542" s="723"/>
      <c r="P542" s="723"/>
      <c r="Q542" s="723"/>
      <c r="R542" s="723"/>
      <c r="S542" s="723"/>
      <c r="T542" s="724"/>
      <c r="U542" s="620"/>
      <c r="V542" s="734"/>
      <c r="W542" s="621"/>
      <c r="X542" s="255"/>
      <c r="Y542" s="256"/>
      <c r="Z542" s="255"/>
    </row>
    <row r="543" spans="1:26" s="219" customFormat="1" ht="17.100000000000001" customHeight="1" x14ac:dyDescent="0.15">
      <c r="A543" s="712"/>
      <c r="B543" s="713"/>
      <c r="C543" s="714"/>
      <c r="D543" s="722"/>
      <c r="E543" s="723"/>
      <c r="F543" s="723"/>
      <c r="G543" s="723"/>
      <c r="H543" s="723"/>
      <c r="I543" s="723"/>
      <c r="J543" s="723"/>
      <c r="K543" s="723"/>
      <c r="L543" s="723"/>
      <c r="M543" s="723"/>
      <c r="N543" s="723"/>
      <c r="O543" s="723"/>
      <c r="P543" s="723"/>
      <c r="Q543" s="723"/>
      <c r="R543" s="723"/>
      <c r="S543" s="723"/>
      <c r="T543" s="724"/>
      <c r="U543" s="620"/>
      <c r="V543" s="734"/>
      <c r="W543" s="621"/>
      <c r="X543" s="255"/>
      <c r="Y543" s="256"/>
      <c r="Z543" s="255"/>
    </row>
    <row r="544" spans="1:26" s="219" customFormat="1" ht="17.100000000000001" customHeight="1" x14ac:dyDescent="0.15">
      <c r="A544" s="712"/>
      <c r="B544" s="713"/>
      <c r="C544" s="714"/>
      <c r="D544" s="722"/>
      <c r="E544" s="723"/>
      <c r="F544" s="723"/>
      <c r="G544" s="723"/>
      <c r="H544" s="723"/>
      <c r="I544" s="723"/>
      <c r="J544" s="723"/>
      <c r="K544" s="723"/>
      <c r="L544" s="723"/>
      <c r="M544" s="723"/>
      <c r="N544" s="723"/>
      <c r="O544" s="723"/>
      <c r="P544" s="723"/>
      <c r="Q544" s="723"/>
      <c r="R544" s="723"/>
      <c r="S544" s="723"/>
      <c r="T544" s="724"/>
      <c r="U544" s="620"/>
      <c r="V544" s="734"/>
      <c r="W544" s="621"/>
      <c r="X544" s="255"/>
      <c r="Y544" s="256"/>
      <c r="Z544" s="255"/>
    </row>
    <row r="545" spans="1:26" s="219" customFormat="1" ht="17.100000000000001" customHeight="1" x14ac:dyDescent="0.15">
      <c r="A545" s="712"/>
      <c r="B545" s="713"/>
      <c r="C545" s="714"/>
      <c r="D545" s="722"/>
      <c r="E545" s="723"/>
      <c r="F545" s="723"/>
      <c r="G545" s="723"/>
      <c r="H545" s="723"/>
      <c r="I545" s="723"/>
      <c r="J545" s="723"/>
      <c r="K545" s="723"/>
      <c r="L545" s="723"/>
      <c r="M545" s="723"/>
      <c r="N545" s="723"/>
      <c r="O545" s="723"/>
      <c r="P545" s="723"/>
      <c r="Q545" s="723"/>
      <c r="R545" s="723"/>
      <c r="S545" s="723"/>
      <c r="T545" s="724"/>
      <c r="U545" s="620"/>
      <c r="V545" s="734"/>
      <c r="W545" s="621"/>
      <c r="X545" s="255"/>
      <c r="Y545" s="256"/>
      <c r="Z545" s="255"/>
    </row>
    <row r="546" spans="1:26" s="219" customFormat="1" ht="17.100000000000001" customHeight="1" x14ac:dyDescent="0.15">
      <c r="A546" s="712"/>
      <c r="B546" s="713"/>
      <c r="C546" s="714"/>
      <c r="D546" s="725"/>
      <c r="E546" s="726"/>
      <c r="F546" s="726"/>
      <c r="G546" s="726"/>
      <c r="H546" s="726"/>
      <c r="I546" s="726"/>
      <c r="J546" s="726"/>
      <c r="K546" s="726"/>
      <c r="L546" s="726"/>
      <c r="M546" s="726"/>
      <c r="N546" s="726"/>
      <c r="O546" s="726"/>
      <c r="P546" s="726"/>
      <c r="Q546" s="726"/>
      <c r="R546" s="726"/>
      <c r="S546" s="726"/>
      <c r="T546" s="727"/>
      <c r="U546" s="735"/>
      <c r="V546" s="736"/>
      <c r="W546" s="737"/>
      <c r="X546" s="255"/>
      <c r="Y546" s="256"/>
      <c r="Z546" s="255"/>
    </row>
    <row r="547" spans="1:26" s="219" customFormat="1" ht="17.100000000000001" customHeight="1" x14ac:dyDescent="0.15">
      <c r="A547" s="712"/>
      <c r="B547" s="713"/>
      <c r="C547" s="714"/>
      <c r="D547" s="719" t="s">
        <v>427</v>
      </c>
      <c r="E547" s="720"/>
      <c r="F547" s="720"/>
      <c r="G547" s="720"/>
      <c r="H547" s="720"/>
      <c r="I547" s="720"/>
      <c r="J547" s="720"/>
      <c r="K547" s="720"/>
      <c r="L547" s="720"/>
      <c r="M547" s="720"/>
      <c r="N547" s="720"/>
      <c r="O547" s="720"/>
      <c r="P547" s="720"/>
      <c r="Q547" s="720"/>
      <c r="R547" s="720"/>
      <c r="S547" s="720"/>
      <c r="T547" s="721"/>
      <c r="U547" s="731" t="s">
        <v>73</v>
      </c>
      <c r="V547" s="732"/>
      <c r="W547" s="733"/>
      <c r="X547" s="536"/>
      <c r="Y547" s="536"/>
      <c r="Z547" s="536"/>
    </row>
    <row r="548" spans="1:26" s="219" customFormat="1" ht="17.100000000000001" customHeight="1" x14ac:dyDescent="0.15">
      <c r="A548" s="712"/>
      <c r="B548" s="713"/>
      <c r="C548" s="714"/>
      <c r="D548" s="722"/>
      <c r="E548" s="723"/>
      <c r="F548" s="723"/>
      <c r="G548" s="723"/>
      <c r="H548" s="723"/>
      <c r="I548" s="723"/>
      <c r="J548" s="723"/>
      <c r="K548" s="723"/>
      <c r="L548" s="723"/>
      <c r="M548" s="723"/>
      <c r="N548" s="723"/>
      <c r="O548" s="723"/>
      <c r="P548" s="723"/>
      <c r="Q548" s="723"/>
      <c r="R548" s="723"/>
      <c r="S548" s="723"/>
      <c r="T548" s="724"/>
      <c r="U548" s="620"/>
      <c r="V548" s="734"/>
      <c r="W548" s="621"/>
      <c r="X548" s="537"/>
      <c r="Y548" s="537"/>
      <c r="Z548" s="537"/>
    </row>
    <row r="549" spans="1:26" s="219" customFormat="1" ht="17.100000000000001" customHeight="1" x14ac:dyDescent="0.15">
      <c r="A549" s="712"/>
      <c r="B549" s="713"/>
      <c r="C549" s="714"/>
      <c r="D549" s="722"/>
      <c r="E549" s="723"/>
      <c r="F549" s="723"/>
      <c r="G549" s="723"/>
      <c r="H549" s="723"/>
      <c r="I549" s="723"/>
      <c r="J549" s="723"/>
      <c r="K549" s="723"/>
      <c r="L549" s="723"/>
      <c r="M549" s="723"/>
      <c r="N549" s="723"/>
      <c r="O549" s="723"/>
      <c r="P549" s="723"/>
      <c r="Q549" s="723"/>
      <c r="R549" s="723"/>
      <c r="S549" s="723"/>
      <c r="T549" s="724"/>
      <c r="U549" s="620"/>
      <c r="V549" s="734"/>
      <c r="W549" s="621"/>
      <c r="X549" s="537"/>
      <c r="Y549" s="537"/>
      <c r="Z549" s="537"/>
    </row>
    <row r="550" spans="1:26" s="219" customFormat="1" ht="17.100000000000001" customHeight="1" x14ac:dyDescent="0.15">
      <c r="A550" s="712"/>
      <c r="B550" s="713"/>
      <c r="C550" s="714"/>
      <c r="D550" s="722"/>
      <c r="E550" s="723"/>
      <c r="F550" s="723"/>
      <c r="G550" s="723"/>
      <c r="H550" s="723"/>
      <c r="I550" s="723"/>
      <c r="J550" s="723"/>
      <c r="K550" s="723"/>
      <c r="L550" s="723"/>
      <c r="M550" s="723"/>
      <c r="N550" s="723"/>
      <c r="O550" s="723"/>
      <c r="P550" s="723"/>
      <c r="Q550" s="723"/>
      <c r="R550" s="723"/>
      <c r="S550" s="723"/>
      <c r="T550" s="724"/>
      <c r="U550" s="620"/>
      <c r="V550" s="734"/>
      <c r="W550" s="621"/>
      <c r="X550" s="537"/>
      <c r="Y550" s="537"/>
      <c r="Z550" s="537"/>
    </row>
    <row r="551" spans="1:26" s="219" customFormat="1" ht="17.100000000000001" customHeight="1" x14ac:dyDescent="0.15">
      <c r="A551" s="712"/>
      <c r="B551" s="713"/>
      <c r="C551" s="714"/>
      <c r="D551" s="722"/>
      <c r="E551" s="723"/>
      <c r="F551" s="723"/>
      <c r="G551" s="723"/>
      <c r="H551" s="723"/>
      <c r="I551" s="723"/>
      <c r="J551" s="723"/>
      <c r="K551" s="723"/>
      <c r="L551" s="723"/>
      <c r="M551" s="723"/>
      <c r="N551" s="723"/>
      <c r="O551" s="723"/>
      <c r="P551" s="723"/>
      <c r="Q551" s="723"/>
      <c r="R551" s="723"/>
      <c r="S551" s="723"/>
      <c r="T551" s="724"/>
      <c r="U551" s="735"/>
      <c r="V551" s="736"/>
      <c r="W551" s="737"/>
      <c r="X551" s="538"/>
      <c r="Y551" s="538"/>
      <c r="Z551" s="538"/>
    </row>
    <row r="552" spans="1:26" s="219" customFormat="1" ht="17.100000000000001" customHeight="1" x14ac:dyDescent="0.15">
      <c r="A552" s="712"/>
      <c r="B552" s="713"/>
      <c r="C552" s="714"/>
      <c r="D552" s="719" t="s">
        <v>552</v>
      </c>
      <c r="E552" s="720"/>
      <c r="F552" s="720"/>
      <c r="G552" s="720"/>
      <c r="H552" s="720"/>
      <c r="I552" s="720"/>
      <c r="J552" s="720"/>
      <c r="K552" s="720"/>
      <c r="L552" s="720"/>
      <c r="M552" s="720"/>
      <c r="N552" s="720"/>
      <c r="O552" s="720"/>
      <c r="P552" s="720"/>
      <c r="Q552" s="720"/>
      <c r="R552" s="720"/>
      <c r="S552" s="720"/>
      <c r="T552" s="721"/>
      <c r="U552" s="731" t="s">
        <v>432</v>
      </c>
      <c r="V552" s="732"/>
      <c r="W552" s="733"/>
      <c r="X552" s="255"/>
      <c r="Y552" s="256"/>
      <c r="Z552" s="255"/>
    </row>
    <row r="553" spans="1:26" s="219" customFormat="1" ht="17.100000000000001" customHeight="1" x14ac:dyDescent="0.15">
      <c r="A553" s="712"/>
      <c r="B553" s="713"/>
      <c r="C553" s="714"/>
      <c r="D553" s="722"/>
      <c r="E553" s="723"/>
      <c r="F553" s="723"/>
      <c r="G553" s="723"/>
      <c r="H553" s="723"/>
      <c r="I553" s="723"/>
      <c r="J553" s="723"/>
      <c r="K553" s="723"/>
      <c r="L553" s="723"/>
      <c r="M553" s="723"/>
      <c r="N553" s="723"/>
      <c r="O553" s="723"/>
      <c r="P553" s="723"/>
      <c r="Q553" s="723"/>
      <c r="R553" s="723"/>
      <c r="S553" s="723"/>
      <c r="T553" s="724"/>
      <c r="U553" s="620"/>
      <c r="V553" s="734"/>
      <c r="W553" s="621"/>
      <c r="X553" s="255"/>
      <c r="Y553" s="256"/>
      <c r="Z553" s="255"/>
    </row>
    <row r="554" spans="1:26" s="219" customFormat="1" ht="17.100000000000001" customHeight="1" x14ac:dyDescent="0.15">
      <c r="A554" s="712"/>
      <c r="B554" s="713"/>
      <c r="C554" s="714"/>
      <c r="D554" s="722"/>
      <c r="E554" s="723"/>
      <c r="F554" s="723"/>
      <c r="G554" s="723"/>
      <c r="H554" s="723"/>
      <c r="I554" s="723"/>
      <c r="J554" s="723"/>
      <c r="K554" s="723"/>
      <c r="L554" s="723"/>
      <c r="M554" s="723"/>
      <c r="N554" s="723"/>
      <c r="O554" s="723"/>
      <c r="P554" s="723"/>
      <c r="Q554" s="723"/>
      <c r="R554" s="723"/>
      <c r="S554" s="723"/>
      <c r="T554" s="724"/>
      <c r="U554" s="620"/>
      <c r="V554" s="734"/>
      <c r="W554" s="621"/>
      <c r="X554" s="255"/>
      <c r="Y554" s="256"/>
      <c r="Z554" s="255"/>
    </row>
    <row r="555" spans="1:26" s="219" customFormat="1" ht="17.100000000000001" customHeight="1" x14ac:dyDescent="0.15">
      <c r="A555" s="712"/>
      <c r="B555" s="713"/>
      <c r="C555" s="714"/>
      <c r="D555" s="722"/>
      <c r="E555" s="723"/>
      <c r="F555" s="723"/>
      <c r="G555" s="723"/>
      <c r="H555" s="723"/>
      <c r="I555" s="723"/>
      <c r="J555" s="723"/>
      <c r="K555" s="723"/>
      <c r="L555" s="723"/>
      <c r="M555" s="723"/>
      <c r="N555" s="723"/>
      <c r="O555" s="723"/>
      <c r="P555" s="723"/>
      <c r="Q555" s="723"/>
      <c r="R555" s="723"/>
      <c r="S555" s="723"/>
      <c r="T555" s="724"/>
      <c r="U555" s="620"/>
      <c r="V555" s="734"/>
      <c r="W555" s="621"/>
      <c r="X555" s="255"/>
      <c r="Y555" s="256"/>
      <c r="Z555" s="255"/>
    </row>
    <row r="556" spans="1:26" s="219" customFormat="1" ht="17.100000000000001" customHeight="1" x14ac:dyDescent="0.15">
      <c r="A556" s="712"/>
      <c r="B556" s="713"/>
      <c r="C556" s="714"/>
      <c r="D556" s="725"/>
      <c r="E556" s="726"/>
      <c r="F556" s="726"/>
      <c r="G556" s="726"/>
      <c r="H556" s="726"/>
      <c r="I556" s="726"/>
      <c r="J556" s="726"/>
      <c r="K556" s="726"/>
      <c r="L556" s="726"/>
      <c r="M556" s="726"/>
      <c r="N556" s="726"/>
      <c r="O556" s="726"/>
      <c r="P556" s="726"/>
      <c r="Q556" s="726"/>
      <c r="R556" s="726"/>
      <c r="S556" s="726"/>
      <c r="T556" s="727"/>
      <c r="U556" s="735"/>
      <c r="V556" s="736"/>
      <c r="W556" s="737"/>
      <c r="X556" s="255"/>
      <c r="Y556" s="256"/>
      <c r="Z556" s="255"/>
    </row>
    <row r="557" spans="1:26" s="219" customFormat="1" ht="17.100000000000001" customHeight="1" x14ac:dyDescent="0.15">
      <c r="A557" s="712"/>
      <c r="B557" s="713"/>
      <c r="C557" s="714"/>
      <c r="D557" s="719" t="s">
        <v>428</v>
      </c>
      <c r="E557" s="720"/>
      <c r="F557" s="720"/>
      <c r="G557" s="720"/>
      <c r="H557" s="720"/>
      <c r="I557" s="720"/>
      <c r="J557" s="720"/>
      <c r="K557" s="720"/>
      <c r="L557" s="720"/>
      <c r="M557" s="720"/>
      <c r="N557" s="720"/>
      <c r="O557" s="720"/>
      <c r="P557" s="720"/>
      <c r="Q557" s="720"/>
      <c r="R557" s="720"/>
      <c r="S557" s="720"/>
      <c r="T557" s="721"/>
      <c r="U557" s="731" t="s">
        <v>433</v>
      </c>
      <c r="V557" s="732"/>
      <c r="W557" s="733"/>
      <c r="X557" s="531"/>
      <c r="Y557" s="718"/>
      <c r="Z557" s="531"/>
    </row>
    <row r="558" spans="1:26" s="219" customFormat="1" ht="17.100000000000001" customHeight="1" x14ac:dyDescent="0.15">
      <c r="A558" s="712"/>
      <c r="B558" s="713"/>
      <c r="C558" s="714"/>
      <c r="D558" s="722"/>
      <c r="E558" s="723"/>
      <c r="F558" s="723"/>
      <c r="G558" s="723"/>
      <c r="H558" s="723"/>
      <c r="I558" s="723"/>
      <c r="J558" s="723"/>
      <c r="K558" s="723"/>
      <c r="L558" s="723"/>
      <c r="M558" s="723"/>
      <c r="N558" s="723"/>
      <c r="O558" s="723"/>
      <c r="P558" s="723"/>
      <c r="Q558" s="723"/>
      <c r="R558" s="723"/>
      <c r="S558" s="723"/>
      <c r="T558" s="724"/>
      <c r="U558" s="620"/>
      <c r="V558" s="734"/>
      <c r="W558" s="621"/>
      <c r="X558" s="532"/>
      <c r="Y558" s="573"/>
      <c r="Z558" s="532"/>
    </row>
    <row r="559" spans="1:26" s="219" customFormat="1" ht="17.100000000000001" customHeight="1" x14ac:dyDescent="0.15">
      <c r="A559" s="712"/>
      <c r="B559" s="713"/>
      <c r="C559" s="714"/>
      <c r="D559" s="722"/>
      <c r="E559" s="723"/>
      <c r="F559" s="723"/>
      <c r="G559" s="723"/>
      <c r="H559" s="723"/>
      <c r="I559" s="723"/>
      <c r="J559" s="723"/>
      <c r="K559" s="723"/>
      <c r="L559" s="723"/>
      <c r="M559" s="723"/>
      <c r="N559" s="723"/>
      <c r="O559" s="723"/>
      <c r="P559" s="723"/>
      <c r="Q559" s="723"/>
      <c r="R559" s="723"/>
      <c r="S559" s="723"/>
      <c r="T559" s="724"/>
      <c r="U559" s="620"/>
      <c r="V559" s="734"/>
      <c r="W559" s="621"/>
      <c r="X559" s="532"/>
      <c r="Y559" s="573"/>
      <c r="Z559" s="532"/>
    </row>
    <row r="560" spans="1:26" s="219" customFormat="1" ht="17.100000000000001" customHeight="1" x14ac:dyDescent="0.15">
      <c r="A560" s="712"/>
      <c r="B560" s="713"/>
      <c r="C560" s="714"/>
      <c r="D560" s="725"/>
      <c r="E560" s="726"/>
      <c r="F560" s="726"/>
      <c r="G560" s="726"/>
      <c r="H560" s="726"/>
      <c r="I560" s="726"/>
      <c r="J560" s="726"/>
      <c r="K560" s="726"/>
      <c r="L560" s="726"/>
      <c r="M560" s="726"/>
      <c r="N560" s="726"/>
      <c r="O560" s="726"/>
      <c r="P560" s="726"/>
      <c r="Q560" s="726"/>
      <c r="R560" s="726"/>
      <c r="S560" s="726"/>
      <c r="T560" s="727"/>
      <c r="U560" s="735"/>
      <c r="V560" s="736"/>
      <c r="W560" s="737"/>
      <c r="X560" s="533"/>
      <c r="Y560" s="574"/>
      <c r="Z560" s="533"/>
    </row>
    <row r="561" spans="1:34" s="219" customFormat="1" ht="17.100000000000001" customHeight="1" x14ac:dyDescent="0.15">
      <c r="A561" s="712"/>
      <c r="B561" s="713"/>
      <c r="C561" s="714"/>
      <c r="D561" s="719" t="s">
        <v>429</v>
      </c>
      <c r="E561" s="720"/>
      <c r="F561" s="720"/>
      <c r="G561" s="720"/>
      <c r="H561" s="720"/>
      <c r="I561" s="720"/>
      <c r="J561" s="720"/>
      <c r="K561" s="720"/>
      <c r="L561" s="720"/>
      <c r="M561" s="720"/>
      <c r="N561" s="720"/>
      <c r="O561" s="720"/>
      <c r="P561" s="720"/>
      <c r="Q561" s="720"/>
      <c r="R561" s="720"/>
      <c r="S561" s="720"/>
      <c r="T561" s="721"/>
      <c r="U561" s="731" t="s">
        <v>434</v>
      </c>
      <c r="V561" s="732"/>
      <c r="W561" s="733"/>
      <c r="X561" s="532"/>
      <c r="Y561" s="573"/>
      <c r="Z561" s="532"/>
    </row>
    <row r="562" spans="1:34" s="219" customFormat="1" ht="17.100000000000001" customHeight="1" x14ac:dyDescent="0.15">
      <c r="A562" s="712"/>
      <c r="B562" s="713"/>
      <c r="C562" s="714"/>
      <c r="D562" s="722"/>
      <c r="E562" s="723"/>
      <c r="F562" s="723"/>
      <c r="G562" s="723"/>
      <c r="H562" s="723"/>
      <c r="I562" s="723"/>
      <c r="J562" s="723"/>
      <c r="K562" s="723"/>
      <c r="L562" s="723"/>
      <c r="M562" s="723"/>
      <c r="N562" s="723"/>
      <c r="O562" s="723"/>
      <c r="P562" s="723"/>
      <c r="Q562" s="723"/>
      <c r="R562" s="723"/>
      <c r="S562" s="723"/>
      <c r="T562" s="724"/>
      <c r="U562" s="620"/>
      <c r="V562" s="734"/>
      <c r="W562" s="621"/>
      <c r="X562" s="532"/>
      <c r="Y562" s="573"/>
      <c r="Z562" s="532"/>
    </row>
    <row r="563" spans="1:34" s="219" customFormat="1" ht="17.100000000000001" customHeight="1" x14ac:dyDescent="0.15">
      <c r="A563" s="712"/>
      <c r="B563" s="713"/>
      <c r="C563" s="714"/>
      <c r="D563" s="722"/>
      <c r="E563" s="723"/>
      <c r="F563" s="723"/>
      <c r="G563" s="723"/>
      <c r="H563" s="723"/>
      <c r="I563" s="723"/>
      <c r="J563" s="723"/>
      <c r="K563" s="723"/>
      <c r="L563" s="723"/>
      <c r="M563" s="723"/>
      <c r="N563" s="723"/>
      <c r="O563" s="723"/>
      <c r="P563" s="723"/>
      <c r="Q563" s="723"/>
      <c r="R563" s="723"/>
      <c r="S563" s="723"/>
      <c r="T563" s="724"/>
      <c r="U563" s="620"/>
      <c r="V563" s="734"/>
      <c r="W563" s="621"/>
      <c r="X563" s="532"/>
      <c r="Y563" s="573"/>
      <c r="Z563" s="532"/>
    </row>
    <row r="564" spans="1:34" s="219" customFormat="1" ht="17.100000000000001" customHeight="1" x14ac:dyDescent="0.15">
      <c r="A564" s="712"/>
      <c r="B564" s="713"/>
      <c r="C564" s="714"/>
      <c r="D564" s="725"/>
      <c r="E564" s="726"/>
      <c r="F564" s="726"/>
      <c r="G564" s="726"/>
      <c r="H564" s="726"/>
      <c r="I564" s="726"/>
      <c r="J564" s="726"/>
      <c r="K564" s="726"/>
      <c r="L564" s="726"/>
      <c r="M564" s="726"/>
      <c r="N564" s="726"/>
      <c r="O564" s="726"/>
      <c r="P564" s="726"/>
      <c r="Q564" s="726"/>
      <c r="R564" s="726"/>
      <c r="S564" s="726"/>
      <c r="T564" s="727"/>
      <c r="U564" s="735"/>
      <c r="V564" s="736"/>
      <c r="W564" s="737"/>
      <c r="X564" s="533"/>
      <c r="Y564" s="574"/>
      <c r="Z564" s="533"/>
    </row>
    <row r="565" spans="1:34" s="219" customFormat="1" ht="17.100000000000001" customHeight="1" x14ac:dyDescent="0.15">
      <c r="A565" s="712"/>
      <c r="B565" s="713"/>
      <c r="C565" s="714"/>
      <c r="D565" s="722" t="s">
        <v>430</v>
      </c>
      <c r="E565" s="723"/>
      <c r="F565" s="723"/>
      <c r="G565" s="723"/>
      <c r="H565" s="723"/>
      <c r="I565" s="723"/>
      <c r="J565" s="723"/>
      <c r="K565" s="723"/>
      <c r="L565" s="723"/>
      <c r="M565" s="723"/>
      <c r="N565" s="723"/>
      <c r="O565" s="723"/>
      <c r="P565" s="723"/>
      <c r="Q565" s="723"/>
      <c r="R565" s="723"/>
      <c r="S565" s="723"/>
      <c r="T565" s="724"/>
      <c r="U565" s="620" t="s">
        <v>435</v>
      </c>
      <c r="V565" s="734"/>
      <c r="W565" s="621"/>
      <c r="X565" s="255"/>
      <c r="Y565" s="256"/>
      <c r="Z565" s="255"/>
    </row>
    <row r="566" spans="1:34" s="219" customFormat="1" ht="17.100000000000001" customHeight="1" x14ac:dyDescent="0.15">
      <c r="A566" s="712"/>
      <c r="B566" s="713"/>
      <c r="C566" s="714"/>
      <c r="D566" s="722"/>
      <c r="E566" s="723"/>
      <c r="F566" s="723"/>
      <c r="G566" s="723"/>
      <c r="H566" s="723"/>
      <c r="I566" s="723"/>
      <c r="J566" s="723"/>
      <c r="K566" s="723"/>
      <c r="L566" s="723"/>
      <c r="M566" s="723"/>
      <c r="N566" s="723"/>
      <c r="O566" s="723"/>
      <c r="P566" s="723"/>
      <c r="Q566" s="723"/>
      <c r="R566" s="723"/>
      <c r="S566" s="723"/>
      <c r="T566" s="724"/>
      <c r="U566" s="620"/>
      <c r="V566" s="734"/>
      <c r="W566" s="621"/>
      <c r="X566" s="255"/>
      <c r="Y566" s="256"/>
      <c r="Z566" s="255"/>
    </row>
    <row r="567" spans="1:34" s="219" customFormat="1" ht="17.100000000000001" customHeight="1" x14ac:dyDescent="0.15">
      <c r="A567" s="712"/>
      <c r="B567" s="713"/>
      <c r="C567" s="714"/>
      <c r="D567" s="722"/>
      <c r="E567" s="723"/>
      <c r="F567" s="723"/>
      <c r="G567" s="723"/>
      <c r="H567" s="723"/>
      <c r="I567" s="723"/>
      <c r="J567" s="723"/>
      <c r="K567" s="723"/>
      <c r="L567" s="723"/>
      <c r="M567" s="723"/>
      <c r="N567" s="723"/>
      <c r="O567" s="723"/>
      <c r="P567" s="723"/>
      <c r="Q567" s="723"/>
      <c r="R567" s="723"/>
      <c r="S567" s="723"/>
      <c r="T567" s="724"/>
      <c r="U567" s="620"/>
      <c r="V567" s="734"/>
      <c r="W567" s="621"/>
      <c r="X567" s="255"/>
      <c r="Y567" s="256"/>
      <c r="Z567" s="255"/>
    </row>
    <row r="568" spans="1:34" s="219" customFormat="1" ht="17.100000000000001" customHeight="1" x14ac:dyDescent="0.15">
      <c r="A568" s="712"/>
      <c r="B568" s="713"/>
      <c r="C568" s="714"/>
      <c r="D568" s="722"/>
      <c r="E568" s="723"/>
      <c r="F568" s="723"/>
      <c r="G568" s="723"/>
      <c r="H568" s="723"/>
      <c r="I568" s="723"/>
      <c r="J568" s="723"/>
      <c r="K568" s="723"/>
      <c r="L568" s="723"/>
      <c r="M568" s="723"/>
      <c r="N568" s="723"/>
      <c r="O568" s="723"/>
      <c r="P568" s="723"/>
      <c r="Q568" s="723"/>
      <c r="R568" s="723"/>
      <c r="S568" s="723"/>
      <c r="T568" s="724"/>
      <c r="U568" s="620"/>
      <c r="V568" s="734"/>
      <c r="W568" s="621"/>
      <c r="X568" s="255"/>
      <c r="Y568" s="256"/>
      <c r="Z568" s="255"/>
    </row>
    <row r="569" spans="1:34" s="219" customFormat="1" ht="17.100000000000001" customHeight="1" x14ac:dyDescent="0.15">
      <c r="A569" s="715"/>
      <c r="B569" s="716"/>
      <c r="C569" s="717"/>
      <c r="D569" s="728"/>
      <c r="E569" s="729"/>
      <c r="F569" s="729"/>
      <c r="G569" s="729"/>
      <c r="H569" s="729"/>
      <c r="I569" s="729"/>
      <c r="J569" s="729"/>
      <c r="K569" s="729"/>
      <c r="L569" s="729"/>
      <c r="M569" s="729"/>
      <c r="N569" s="729"/>
      <c r="O569" s="729"/>
      <c r="P569" s="729"/>
      <c r="Q569" s="729"/>
      <c r="R569" s="729"/>
      <c r="S569" s="729"/>
      <c r="T569" s="730"/>
      <c r="U569" s="738"/>
      <c r="V569" s="739"/>
      <c r="W569" s="740"/>
      <c r="X569" s="255"/>
      <c r="Y569" s="256"/>
      <c r="Z569" s="255"/>
    </row>
    <row r="570" spans="1:34" s="219" customFormat="1" ht="17.100000000000001" customHeight="1" x14ac:dyDescent="0.15">
      <c r="A570" s="449" t="s">
        <v>322</v>
      </c>
      <c r="B570" s="450"/>
      <c r="C570" s="451"/>
      <c r="D570" s="480" t="s">
        <v>538</v>
      </c>
      <c r="E570" s="481"/>
      <c r="F570" s="481"/>
      <c r="G570" s="481"/>
      <c r="H570" s="481"/>
      <c r="I570" s="481"/>
      <c r="J570" s="481"/>
      <c r="K570" s="481"/>
      <c r="L570" s="481"/>
      <c r="M570" s="481"/>
      <c r="N570" s="481"/>
      <c r="O570" s="481"/>
      <c r="P570" s="481"/>
      <c r="Q570" s="481"/>
      <c r="R570" s="481"/>
      <c r="S570" s="481"/>
      <c r="T570" s="482"/>
      <c r="U570" s="754" t="s">
        <v>436</v>
      </c>
      <c r="V570" s="755"/>
      <c r="W570" s="756"/>
      <c r="X570" s="743"/>
      <c r="Y570" s="744"/>
      <c r="Z570" s="743"/>
    </row>
    <row r="571" spans="1:34" s="219" customFormat="1" ht="17.100000000000001" customHeight="1" x14ac:dyDescent="0.15">
      <c r="A571" s="452"/>
      <c r="B571" s="453"/>
      <c r="C571" s="454"/>
      <c r="D571" s="476"/>
      <c r="E571" s="477"/>
      <c r="F571" s="477"/>
      <c r="G571" s="477"/>
      <c r="H571" s="477"/>
      <c r="I571" s="477"/>
      <c r="J571" s="477"/>
      <c r="K571" s="477"/>
      <c r="L571" s="477"/>
      <c r="M571" s="477"/>
      <c r="N571" s="477"/>
      <c r="O571" s="477"/>
      <c r="P571" s="477"/>
      <c r="Q571" s="477"/>
      <c r="R571" s="477"/>
      <c r="S571" s="477"/>
      <c r="T571" s="478"/>
      <c r="U571" s="620"/>
      <c r="V571" s="734"/>
      <c r="W571" s="621"/>
      <c r="X571" s="532"/>
      <c r="Y571" s="573"/>
      <c r="Z571" s="532"/>
    </row>
    <row r="572" spans="1:34" s="219" customFormat="1" ht="17.100000000000001" customHeight="1" x14ac:dyDescent="0.15">
      <c r="A572" s="452"/>
      <c r="B572" s="453"/>
      <c r="C572" s="454"/>
      <c r="D572" s="476"/>
      <c r="E572" s="477"/>
      <c r="F572" s="477"/>
      <c r="G572" s="477"/>
      <c r="H572" s="477"/>
      <c r="I572" s="477"/>
      <c r="J572" s="477"/>
      <c r="K572" s="477"/>
      <c r="L572" s="477"/>
      <c r="M572" s="477"/>
      <c r="N572" s="477"/>
      <c r="O572" s="477"/>
      <c r="P572" s="477"/>
      <c r="Q572" s="477"/>
      <c r="R572" s="477"/>
      <c r="S572" s="477"/>
      <c r="T572" s="478"/>
      <c r="U572" s="620"/>
      <c r="V572" s="734"/>
      <c r="W572" s="621"/>
      <c r="X572" s="532"/>
      <c r="Y572" s="573"/>
      <c r="Z572" s="532"/>
    </row>
    <row r="573" spans="1:34" s="219" customFormat="1" ht="17.100000000000001" customHeight="1" x14ac:dyDescent="0.15">
      <c r="A573" s="452"/>
      <c r="B573" s="453"/>
      <c r="C573" s="454"/>
      <c r="D573" s="476"/>
      <c r="E573" s="477"/>
      <c r="F573" s="477"/>
      <c r="G573" s="477"/>
      <c r="H573" s="477"/>
      <c r="I573" s="477"/>
      <c r="J573" s="477"/>
      <c r="K573" s="477"/>
      <c r="L573" s="477"/>
      <c r="M573" s="477"/>
      <c r="N573" s="477"/>
      <c r="O573" s="477"/>
      <c r="P573" s="477"/>
      <c r="Q573" s="477"/>
      <c r="R573" s="477"/>
      <c r="S573" s="477"/>
      <c r="T573" s="478"/>
      <c r="U573" s="620"/>
      <c r="V573" s="734"/>
      <c r="W573" s="621"/>
      <c r="X573" s="532"/>
      <c r="Y573" s="573"/>
      <c r="Z573" s="532"/>
      <c r="AA573" s="257"/>
    </row>
    <row r="574" spans="1:34" s="219" customFormat="1" ht="17.100000000000001" customHeight="1" x14ac:dyDescent="0.15">
      <c r="A574" s="455"/>
      <c r="B574" s="456"/>
      <c r="C574" s="457"/>
      <c r="D574" s="483"/>
      <c r="E574" s="484"/>
      <c r="F574" s="484"/>
      <c r="G574" s="484"/>
      <c r="H574" s="484"/>
      <c r="I574" s="484"/>
      <c r="J574" s="484"/>
      <c r="K574" s="484"/>
      <c r="L574" s="484"/>
      <c r="M574" s="484"/>
      <c r="N574" s="484"/>
      <c r="O574" s="484"/>
      <c r="P574" s="484"/>
      <c r="Q574" s="484"/>
      <c r="R574" s="484"/>
      <c r="S574" s="484"/>
      <c r="T574" s="485"/>
      <c r="U574" s="738"/>
      <c r="V574" s="739"/>
      <c r="W574" s="740"/>
      <c r="X574" s="607"/>
      <c r="Y574" s="745"/>
      <c r="Z574" s="607"/>
    </row>
    <row r="575" spans="1:34" s="219" customFormat="1" ht="17.100000000000001" customHeight="1" x14ac:dyDescent="0.15">
      <c r="A575" s="449" t="s">
        <v>323</v>
      </c>
      <c r="B575" s="450"/>
      <c r="C575" s="451"/>
      <c r="D575" s="473" t="s">
        <v>537</v>
      </c>
      <c r="E575" s="474"/>
      <c r="F575" s="474"/>
      <c r="G575" s="474"/>
      <c r="H575" s="474"/>
      <c r="I575" s="474"/>
      <c r="J575" s="474"/>
      <c r="K575" s="474"/>
      <c r="L575" s="474"/>
      <c r="M575" s="474"/>
      <c r="N575" s="474"/>
      <c r="O575" s="474"/>
      <c r="P575" s="474"/>
      <c r="Q575" s="474"/>
      <c r="R575" s="474"/>
      <c r="S575" s="474"/>
      <c r="T575" s="475"/>
      <c r="U575" s="754" t="s">
        <v>590</v>
      </c>
      <c r="V575" s="755"/>
      <c r="W575" s="756"/>
      <c r="X575" s="601"/>
      <c r="Y575" s="601"/>
      <c r="Z575" s="601"/>
      <c r="AB575" s="258"/>
      <c r="AC575" s="258"/>
      <c r="AD575" s="258"/>
      <c r="AE575" s="258"/>
      <c r="AF575" s="258"/>
      <c r="AG575" s="258"/>
      <c r="AH575" s="258"/>
    </row>
    <row r="576" spans="1:34" s="219" customFormat="1" ht="17.100000000000001" customHeight="1" x14ac:dyDescent="0.15">
      <c r="A576" s="452"/>
      <c r="B576" s="453"/>
      <c r="C576" s="454"/>
      <c r="D576" s="476"/>
      <c r="E576" s="477"/>
      <c r="F576" s="477"/>
      <c r="G576" s="477"/>
      <c r="H576" s="477"/>
      <c r="I576" s="477"/>
      <c r="J576" s="477"/>
      <c r="K576" s="477"/>
      <c r="L576" s="477"/>
      <c r="M576" s="477"/>
      <c r="N576" s="477"/>
      <c r="O576" s="477"/>
      <c r="P576" s="477"/>
      <c r="Q576" s="477"/>
      <c r="R576" s="477"/>
      <c r="S576" s="477"/>
      <c r="T576" s="478"/>
      <c r="U576" s="620"/>
      <c r="V576" s="734"/>
      <c r="W576" s="621"/>
      <c r="X576" s="537"/>
      <c r="Y576" s="537"/>
      <c r="Z576" s="537"/>
      <c r="AB576" s="258"/>
      <c r="AC576" s="258"/>
      <c r="AD576" s="258"/>
      <c r="AE576" s="258"/>
      <c r="AF576" s="258"/>
      <c r="AG576" s="258"/>
      <c r="AH576" s="258"/>
    </row>
    <row r="577" spans="1:34" s="219" customFormat="1" ht="17.100000000000001" customHeight="1" x14ac:dyDescent="0.15">
      <c r="A577" s="452"/>
      <c r="B577" s="453"/>
      <c r="C577" s="454"/>
      <c r="D577" s="476"/>
      <c r="E577" s="477"/>
      <c r="F577" s="477"/>
      <c r="G577" s="477"/>
      <c r="H577" s="477"/>
      <c r="I577" s="477"/>
      <c r="J577" s="477"/>
      <c r="K577" s="477"/>
      <c r="L577" s="477"/>
      <c r="M577" s="477"/>
      <c r="N577" s="477"/>
      <c r="O577" s="477"/>
      <c r="P577" s="477"/>
      <c r="Q577" s="477"/>
      <c r="R577" s="477"/>
      <c r="S577" s="477"/>
      <c r="T577" s="478"/>
      <c r="U577" s="620"/>
      <c r="V577" s="734"/>
      <c r="W577" s="621"/>
      <c r="X577" s="537"/>
      <c r="Y577" s="537"/>
      <c r="Z577" s="537"/>
      <c r="AB577" s="258"/>
      <c r="AC577" s="258"/>
      <c r="AD577" s="258"/>
      <c r="AE577" s="258"/>
      <c r="AF577" s="258"/>
      <c r="AG577" s="258"/>
      <c r="AH577" s="258"/>
    </row>
    <row r="578" spans="1:34" s="219" customFormat="1" ht="17.100000000000001" customHeight="1" x14ac:dyDescent="0.15">
      <c r="A578" s="452"/>
      <c r="B578" s="453"/>
      <c r="C578" s="454"/>
      <c r="D578" s="476"/>
      <c r="E578" s="477"/>
      <c r="F578" s="477"/>
      <c r="G578" s="477"/>
      <c r="H578" s="477"/>
      <c r="I578" s="477"/>
      <c r="J578" s="477"/>
      <c r="K578" s="477"/>
      <c r="L578" s="477"/>
      <c r="M578" s="477"/>
      <c r="N578" s="477"/>
      <c r="O578" s="477"/>
      <c r="P578" s="477"/>
      <c r="Q578" s="477"/>
      <c r="R578" s="477"/>
      <c r="S578" s="477"/>
      <c r="T578" s="478"/>
      <c r="U578" s="620"/>
      <c r="V578" s="734"/>
      <c r="W578" s="621"/>
      <c r="X578" s="537"/>
      <c r="Y578" s="537"/>
      <c r="Z578" s="537"/>
      <c r="AB578" s="258"/>
      <c r="AC578" s="258"/>
      <c r="AD578" s="258"/>
      <c r="AE578" s="258"/>
      <c r="AF578" s="258"/>
      <c r="AG578" s="258"/>
      <c r="AH578" s="258"/>
    </row>
    <row r="579" spans="1:34" s="219" customFormat="1" ht="17.100000000000001" customHeight="1" x14ac:dyDescent="0.15">
      <c r="A579" s="452"/>
      <c r="B579" s="453"/>
      <c r="C579" s="454"/>
      <c r="D579" s="476"/>
      <c r="E579" s="477"/>
      <c r="F579" s="477"/>
      <c r="G579" s="477"/>
      <c r="H579" s="477"/>
      <c r="I579" s="477"/>
      <c r="J579" s="477"/>
      <c r="K579" s="477"/>
      <c r="L579" s="477"/>
      <c r="M579" s="477"/>
      <c r="N579" s="477"/>
      <c r="O579" s="477"/>
      <c r="P579" s="477"/>
      <c r="Q579" s="477"/>
      <c r="R579" s="477"/>
      <c r="S579" s="477"/>
      <c r="T579" s="478"/>
      <c r="U579" s="620"/>
      <c r="V579" s="734"/>
      <c r="W579" s="621"/>
      <c r="X579" s="537"/>
      <c r="Y579" s="537"/>
      <c r="Z579" s="537"/>
      <c r="AB579" s="258"/>
      <c r="AC579" s="258"/>
      <c r="AD579" s="258"/>
      <c r="AE579" s="258"/>
      <c r="AF579" s="258"/>
      <c r="AG579" s="258"/>
      <c r="AH579" s="258"/>
    </row>
    <row r="580" spans="1:34" s="219" customFormat="1" ht="17.100000000000001" customHeight="1" x14ac:dyDescent="0.15">
      <c r="A580" s="452"/>
      <c r="B580" s="453"/>
      <c r="C580" s="454"/>
      <c r="D580" s="80" t="s">
        <v>14</v>
      </c>
      <c r="E580" s="477" t="s">
        <v>539</v>
      </c>
      <c r="F580" s="477"/>
      <c r="G580" s="477"/>
      <c r="H580" s="477"/>
      <c r="I580" s="477"/>
      <c r="J580" s="477"/>
      <c r="K580" s="477"/>
      <c r="L580" s="477"/>
      <c r="M580" s="477"/>
      <c r="N580" s="477"/>
      <c r="O580" s="477"/>
      <c r="P580" s="477"/>
      <c r="Q580" s="477"/>
      <c r="R580" s="477"/>
      <c r="S580" s="477"/>
      <c r="T580" s="478"/>
      <c r="U580" s="620"/>
      <c r="V580" s="734"/>
      <c r="W580" s="621"/>
      <c r="X580" s="537"/>
      <c r="Y580" s="537"/>
      <c r="Z580" s="537"/>
      <c r="AB580" s="258"/>
      <c r="AC580" s="258"/>
      <c r="AD580" s="258"/>
      <c r="AE580" s="258"/>
      <c r="AF580" s="258"/>
      <c r="AG580" s="258"/>
      <c r="AH580" s="258"/>
    </row>
    <row r="581" spans="1:34" s="219" customFormat="1" ht="17.100000000000001" customHeight="1" x14ac:dyDescent="0.15">
      <c r="A581" s="452"/>
      <c r="B581" s="453"/>
      <c r="C581" s="454"/>
      <c r="D581" s="80"/>
      <c r="E581" s="477"/>
      <c r="F581" s="477"/>
      <c r="G581" s="477"/>
      <c r="H581" s="477"/>
      <c r="I581" s="477"/>
      <c r="J581" s="477"/>
      <c r="K581" s="477"/>
      <c r="L581" s="477"/>
      <c r="M581" s="477"/>
      <c r="N581" s="477"/>
      <c r="O581" s="477"/>
      <c r="P581" s="477"/>
      <c r="Q581" s="477"/>
      <c r="R581" s="477"/>
      <c r="S581" s="477"/>
      <c r="T581" s="478"/>
      <c r="U581" s="620"/>
      <c r="V581" s="734"/>
      <c r="W581" s="621"/>
      <c r="X581" s="537"/>
      <c r="Y581" s="537"/>
      <c r="Z581" s="537"/>
      <c r="AB581" s="258"/>
      <c r="AC581" s="258"/>
      <c r="AD581" s="258"/>
      <c r="AE581" s="258"/>
      <c r="AF581" s="258"/>
      <c r="AG581" s="258"/>
      <c r="AH581" s="258"/>
    </row>
    <row r="582" spans="1:34" s="219" customFormat="1" ht="17.100000000000001" customHeight="1" x14ac:dyDescent="0.15">
      <c r="A582" s="452"/>
      <c r="B582" s="453"/>
      <c r="C582" s="454"/>
      <c r="D582" s="167"/>
      <c r="E582" s="477"/>
      <c r="F582" s="477"/>
      <c r="G582" s="477"/>
      <c r="H582" s="477"/>
      <c r="I582" s="477"/>
      <c r="J582" s="477"/>
      <c r="K582" s="477"/>
      <c r="L582" s="477"/>
      <c r="M582" s="477"/>
      <c r="N582" s="477"/>
      <c r="O582" s="477"/>
      <c r="P582" s="477"/>
      <c r="Q582" s="477"/>
      <c r="R582" s="477"/>
      <c r="S582" s="477"/>
      <c r="T582" s="478"/>
      <c r="U582" s="620"/>
      <c r="V582" s="734"/>
      <c r="W582" s="621"/>
      <c r="X582" s="537"/>
      <c r="Y582" s="537"/>
      <c r="Z582" s="537"/>
      <c r="AB582" s="258"/>
      <c r="AC582" s="258"/>
      <c r="AD582" s="258"/>
      <c r="AE582" s="258"/>
      <c r="AF582" s="258"/>
      <c r="AG582" s="258"/>
      <c r="AH582" s="258"/>
    </row>
    <row r="583" spans="1:34" s="219" customFormat="1" ht="17.100000000000001" customHeight="1" x14ac:dyDescent="0.15">
      <c r="A583" s="452"/>
      <c r="B583" s="453"/>
      <c r="C583" s="454"/>
      <c r="D583" s="167"/>
      <c r="E583" s="477"/>
      <c r="F583" s="477"/>
      <c r="G583" s="477"/>
      <c r="H583" s="477"/>
      <c r="I583" s="477"/>
      <c r="J583" s="477"/>
      <c r="K583" s="477"/>
      <c r="L583" s="477"/>
      <c r="M583" s="477"/>
      <c r="N583" s="477"/>
      <c r="O583" s="477"/>
      <c r="P583" s="477"/>
      <c r="Q583" s="477"/>
      <c r="R583" s="477"/>
      <c r="S583" s="477"/>
      <c r="T583" s="478"/>
      <c r="U583" s="620"/>
      <c r="V583" s="734"/>
      <c r="W583" s="621"/>
      <c r="X583" s="537"/>
      <c r="Y583" s="537"/>
      <c r="Z583" s="537"/>
      <c r="AB583" s="258"/>
      <c r="AC583" s="258"/>
      <c r="AD583" s="258"/>
      <c r="AE583" s="258"/>
      <c r="AF583" s="258"/>
      <c r="AG583" s="258"/>
      <c r="AH583" s="258"/>
    </row>
    <row r="584" spans="1:34" s="219" customFormat="1" ht="17.100000000000001" customHeight="1" x14ac:dyDescent="0.15">
      <c r="A584" s="452"/>
      <c r="B584" s="453"/>
      <c r="C584" s="454"/>
      <c r="D584" s="167"/>
      <c r="E584" s="477"/>
      <c r="F584" s="477"/>
      <c r="G584" s="477"/>
      <c r="H584" s="477"/>
      <c r="I584" s="477"/>
      <c r="J584" s="477"/>
      <c r="K584" s="477"/>
      <c r="L584" s="477"/>
      <c r="M584" s="477"/>
      <c r="N584" s="477"/>
      <c r="O584" s="477"/>
      <c r="P584" s="477"/>
      <c r="Q584" s="477"/>
      <c r="R584" s="477"/>
      <c r="S584" s="477"/>
      <c r="T584" s="478"/>
      <c r="U584" s="620"/>
      <c r="V584" s="734"/>
      <c r="W584" s="621"/>
      <c r="X584" s="537"/>
      <c r="Y584" s="537"/>
      <c r="Z584" s="537"/>
      <c r="AB584" s="258"/>
      <c r="AC584" s="258"/>
      <c r="AD584" s="258"/>
      <c r="AE584" s="258"/>
      <c r="AF584" s="258"/>
      <c r="AG584" s="258"/>
      <c r="AH584" s="258"/>
    </row>
    <row r="585" spans="1:34" s="219" customFormat="1" ht="17.100000000000001" customHeight="1" x14ac:dyDescent="0.15">
      <c r="A585" s="452"/>
      <c r="B585" s="453"/>
      <c r="C585" s="454"/>
      <c r="D585" s="170"/>
      <c r="E585" s="484"/>
      <c r="F585" s="484"/>
      <c r="G585" s="484"/>
      <c r="H585" s="484"/>
      <c r="I585" s="484"/>
      <c r="J585" s="484"/>
      <c r="K585" s="484"/>
      <c r="L585" s="484"/>
      <c r="M585" s="484"/>
      <c r="N585" s="484"/>
      <c r="O585" s="484"/>
      <c r="P585" s="484"/>
      <c r="Q585" s="484"/>
      <c r="R585" s="484"/>
      <c r="S585" s="484"/>
      <c r="T585" s="485"/>
      <c r="U585" s="620"/>
      <c r="V585" s="734"/>
      <c r="W585" s="621"/>
      <c r="X585" s="538"/>
      <c r="Y585" s="538"/>
      <c r="Z585" s="538"/>
      <c r="AB585" s="258"/>
      <c r="AC585" s="258"/>
      <c r="AD585" s="258"/>
      <c r="AE585" s="258"/>
      <c r="AF585" s="258"/>
      <c r="AG585" s="258"/>
      <c r="AH585" s="258"/>
    </row>
    <row r="586" spans="1:34" s="219" customFormat="1" ht="17.100000000000001" customHeight="1" x14ac:dyDescent="0.15">
      <c r="A586" s="449" t="s">
        <v>325</v>
      </c>
      <c r="B586" s="450"/>
      <c r="C586" s="451"/>
      <c r="D586" s="458" t="s">
        <v>362</v>
      </c>
      <c r="E586" s="459"/>
      <c r="F586" s="459"/>
      <c r="G586" s="459"/>
      <c r="H586" s="459"/>
      <c r="I586" s="459"/>
      <c r="J586" s="459"/>
      <c r="K586" s="459"/>
      <c r="L586" s="459"/>
      <c r="M586" s="459"/>
      <c r="N586" s="459"/>
      <c r="O586" s="459"/>
      <c r="P586" s="459"/>
      <c r="Q586" s="459"/>
      <c r="R586" s="459"/>
      <c r="S586" s="459"/>
      <c r="T586" s="460"/>
      <c r="U586" s="754" t="s">
        <v>591</v>
      </c>
      <c r="V586" s="755"/>
      <c r="W586" s="756"/>
      <c r="X586" s="552"/>
      <c r="Y586" s="746"/>
      <c r="Z586" s="552"/>
      <c r="AB586" s="258"/>
      <c r="AC586" s="258"/>
      <c r="AD586" s="258"/>
      <c r="AE586" s="258"/>
      <c r="AF586" s="258"/>
      <c r="AG586" s="258"/>
    </row>
    <row r="587" spans="1:34" s="219" customFormat="1" ht="17.100000000000001" customHeight="1" x14ac:dyDescent="0.15">
      <c r="A587" s="452"/>
      <c r="B587" s="453"/>
      <c r="C587" s="454"/>
      <c r="D587" s="438"/>
      <c r="E587" s="439"/>
      <c r="F587" s="439"/>
      <c r="G587" s="439"/>
      <c r="H587" s="439"/>
      <c r="I587" s="439"/>
      <c r="J587" s="439"/>
      <c r="K587" s="439"/>
      <c r="L587" s="439"/>
      <c r="M587" s="439"/>
      <c r="N587" s="439"/>
      <c r="O587" s="439"/>
      <c r="P587" s="439"/>
      <c r="Q587" s="439"/>
      <c r="R587" s="439"/>
      <c r="S587" s="439"/>
      <c r="T587" s="440"/>
      <c r="U587" s="620"/>
      <c r="V587" s="734"/>
      <c r="W587" s="621"/>
      <c r="X587" s="552"/>
      <c r="Y587" s="746"/>
      <c r="Z587" s="552"/>
      <c r="AB587" s="258"/>
      <c r="AC587" s="258"/>
      <c r="AD587" s="258"/>
      <c r="AE587" s="258"/>
      <c r="AF587" s="258"/>
      <c r="AG587" s="258"/>
    </row>
    <row r="588" spans="1:34" s="219" customFormat="1" ht="17.100000000000001" customHeight="1" x14ac:dyDescent="0.15">
      <c r="A588" s="452"/>
      <c r="B588" s="453"/>
      <c r="C588" s="454"/>
      <c r="D588" s="438"/>
      <c r="E588" s="439"/>
      <c r="F588" s="439"/>
      <c r="G588" s="439"/>
      <c r="H588" s="439"/>
      <c r="I588" s="439"/>
      <c r="J588" s="439"/>
      <c r="K588" s="439"/>
      <c r="L588" s="439"/>
      <c r="M588" s="439"/>
      <c r="N588" s="439"/>
      <c r="O588" s="439"/>
      <c r="P588" s="439"/>
      <c r="Q588" s="439"/>
      <c r="R588" s="439"/>
      <c r="S588" s="439"/>
      <c r="T588" s="440"/>
      <c r="U588" s="620"/>
      <c r="V588" s="734"/>
      <c r="W588" s="621"/>
      <c r="X588" s="552"/>
      <c r="Y588" s="746"/>
      <c r="Z588" s="552"/>
      <c r="AB588" s="258"/>
      <c r="AC588" s="258"/>
      <c r="AD588" s="258"/>
      <c r="AE588" s="258"/>
      <c r="AF588" s="258"/>
      <c r="AG588" s="258"/>
    </row>
    <row r="589" spans="1:34" s="219" customFormat="1" ht="17.100000000000001" customHeight="1" x14ac:dyDescent="0.15">
      <c r="A589" s="452"/>
      <c r="B589" s="453"/>
      <c r="C589" s="454"/>
      <c r="D589" s="438"/>
      <c r="E589" s="439"/>
      <c r="F589" s="439"/>
      <c r="G589" s="439"/>
      <c r="H589" s="439"/>
      <c r="I589" s="439"/>
      <c r="J589" s="439"/>
      <c r="K589" s="439"/>
      <c r="L589" s="439"/>
      <c r="M589" s="439"/>
      <c r="N589" s="439"/>
      <c r="O589" s="439"/>
      <c r="P589" s="439"/>
      <c r="Q589" s="439"/>
      <c r="R589" s="439"/>
      <c r="S589" s="439"/>
      <c r="T589" s="440"/>
      <c r="U589" s="620"/>
      <c r="V589" s="734"/>
      <c r="W589" s="621"/>
      <c r="X589" s="552"/>
      <c r="Y589" s="746"/>
      <c r="Z589" s="552"/>
      <c r="AB589" s="258"/>
      <c r="AC589" s="258"/>
      <c r="AD589" s="258"/>
      <c r="AE589" s="258"/>
      <c r="AF589" s="258"/>
      <c r="AG589" s="258"/>
    </row>
    <row r="590" spans="1:34" s="219" customFormat="1" ht="17.100000000000001" customHeight="1" x14ac:dyDescent="0.15">
      <c r="A590" s="452"/>
      <c r="B590" s="453"/>
      <c r="C590" s="454"/>
      <c r="D590" s="461"/>
      <c r="E590" s="462"/>
      <c r="F590" s="462"/>
      <c r="G590" s="462"/>
      <c r="H590" s="462"/>
      <c r="I590" s="462"/>
      <c r="J590" s="462"/>
      <c r="K590" s="462"/>
      <c r="L590" s="462"/>
      <c r="M590" s="462"/>
      <c r="N590" s="462"/>
      <c r="O590" s="462"/>
      <c r="P590" s="462"/>
      <c r="Q590" s="462"/>
      <c r="R590" s="462"/>
      <c r="S590" s="462"/>
      <c r="T590" s="463"/>
      <c r="U590" s="735"/>
      <c r="V590" s="736"/>
      <c r="W590" s="737"/>
      <c r="X590" s="624"/>
      <c r="Y590" s="747"/>
      <c r="Z590" s="624"/>
      <c r="AB590" s="258"/>
      <c r="AC590" s="258"/>
      <c r="AD590" s="258"/>
      <c r="AE590" s="258"/>
      <c r="AF590" s="258"/>
      <c r="AG590" s="258"/>
    </row>
    <row r="591" spans="1:34" s="219" customFormat="1" ht="17.100000000000001" customHeight="1" x14ac:dyDescent="0.15">
      <c r="A591" s="449" t="s">
        <v>326</v>
      </c>
      <c r="B591" s="450"/>
      <c r="C591" s="451"/>
      <c r="D591" s="523" t="s">
        <v>536</v>
      </c>
      <c r="E591" s="524"/>
      <c r="F591" s="524"/>
      <c r="G591" s="524"/>
      <c r="H591" s="524"/>
      <c r="I591" s="524"/>
      <c r="J591" s="524"/>
      <c r="K591" s="524"/>
      <c r="L591" s="524"/>
      <c r="M591" s="524"/>
      <c r="N591" s="524"/>
      <c r="O591" s="524"/>
      <c r="P591" s="524"/>
      <c r="Q591" s="524"/>
      <c r="R591" s="524"/>
      <c r="S591" s="524"/>
      <c r="T591" s="525"/>
      <c r="U591" s="754" t="s">
        <v>589</v>
      </c>
      <c r="V591" s="755"/>
      <c r="W591" s="756"/>
      <c r="X591" s="757"/>
      <c r="Y591" s="757"/>
      <c r="Z591" s="757"/>
      <c r="AB591" s="259"/>
      <c r="AC591" s="259"/>
      <c r="AD591" s="259"/>
      <c r="AE591" s="259"/>
      <c r="AF591" s="259"/>
      <c r="AG591" s="259"/>
    </row>
    <row r="592" spans="1:34" s="219" customFormat="1" ht="17.100000000000001" customHeight="1" x14ac:dyDescent="0.15">
      <c r="A592" s="452"/>
      <c r="B592" s="453"/>
      <c r="C592" s="454"/>
      <c r="D592" s="526"/>
      <c r="E592" s="527"/>
      <c r="F592" s="527"/>
      <c r="G592" s="527"/>
      <c r="H592" s="527"/>
      <c r="I592" s="527"/>
      <c r="J592" s="527"/>
      <c r="K592" s="527"/>
      <c r="L592" s="527"/>
      <c r="M592" s="527"/>
      <c r="N592" s="527"/>
      <c r="O592" s="527"/>
      <c r="P592" s="527"/>
      <c r="Q592" s="527"/>
      <c r="R592" s="527"/>
      <c r="S592" s="527"/>
      <c r="T592" s="528"/>
      <c r="U592" s="620"/>
      <c r="V592" s="734"/>
      <c r="W592" s="621"/>
      <c r="X592" s="758"/>
      <c r="Y592" s="758"/>
      <c r="Z592" s="758"/>
      <c r="AB592" s="259"/>
      <c r="AC592" s="259"/>
      <c r="AD592" s="259"/>
      <c r="AE592" s="259"/>
      <c r="AF592" s="259"/>
      <c r="AG592" s="259"/>
    </row>
    <row r="593" spans="1:33" s="219" customFormat="1" ht="17.100000000000001" customHeight="1" x14ac:dyDescent="0.15">
      <c r="A593" s="452"/>
      <c r="B593" s="453"/>
      <c r="C593" s="454"/>
      <c r="D593" s="278" t="s">
        <v>14</v>
      </c>
      <c r="E593" s="477" t="s">
        <v>553</v>
      </c>
      <c r="F593" s="477"/>
      <c r="G593" s="477"/>
      <c r="H593" s="477"/>
      <c r="I593" s="477"/>
      <c r="J593" s="477"/>
      <c r="K593" s="477"/>
      <c r="L593" s="477"/>
      <c r="M593" s="477"/>
      <c r="N593" s="477"/>
      <c r="O593" s="477"/>
      <c r="P593" s="477"/>
      <c r="Q593" s="477"/>
      <c r="R593" s="477"/>
      <c r="S593" s="477"/>
      <c r="T593" s="478"/>
      <c r="U593" s="620"/>
      <c r="V593" s="734"/>
      <c r="W593" s="621"/>
      <c r="X593" s="758"/>
      <c r="Y593" s="758"/>
      <c r="Z593" s="758"/>
      <c r="AB593" s="259"/>
      <c r="AC593" s="259"/>
      <c r="AD593" s="259"/>
      <c r="AE593" s="259"/>
      <c r="AF593" s="259"/>
      <c r="AG593" s="259"/>
    </row>
    <row r="594" spans="1:33" s="219" customFormat="1" ht="17.100000000000001" customHeight="1" x14ac:dyDescent="0.15">
      <c r="A594" s="452"/>
      <c r="B594" s="453"/>
      <c r="C594" s="454"/>
      <c r="D594" s="167"/>
      <c r="E594" s="477"/>
      <c r="F594" s="477"/>
      <c r="G594" s="477"/>
      <c r="H594" s="477"/>
      <c r="I594" s="477"/>
      <c r="J594" s="477"/>
      <c r="K594" s="477"/>
      <c r="L594" s="477"/>
      <c r="M594" s="477"/>
      <c r="N594" s="477"/>
      <c r="O594" s="477"/>
      <c r="P594" s="477"/>
      <c r="Q594" s="477"/>
      <c r="R594" s="477"/>
      <c r="S594" s="477"/>
      <c r="T594" s="478"/>
      <c r="U594" s="620"/>
      <c r="V594" s="734"/>
      <c r="W594" s="621"/>
      <c r="X594" s="758"/>
      <c r="Y594" s="758"/>
      <c r="Z594" s="758"/>
      <c r="AB594" s="259"/>
      <c r="AC594" s="259"/>
      <c r="AD594" s="259"/>
      <c r="AE594" s="259"/>
      <c r="AF594" s="259"/>
      <c r="AG594" s="259"/>
    </row>
    <row r="595" spans="1:33" s="219" customFormat="1" ht="17.100000000000001" customHeight="1" x14ac:dyDescent="0.15">
      <c r="A595" s="452"/>
      <c r="B595" s="453"/>
      <c r="C595" s="454"/>
      <c r="D595" s="167"/>
      <c r="E595" s="477"/>
      <c r="F595" s="477"/>
      <c r="G595" s="477"/>
      <c r="H595" s="477"/>
      <c r="I595" s="477"/>
      <c r="J595" s="477"/>
      <c r="K595" s="477"/>
      <c r="L595" s="477"/>
      <c r="M595" s="477"/>
      <c r="N595" s="477"/>
      <c r="O595" s="477"/>
      <c r="P595" s="477"/>
      <c r="Q595" s="477"/>
      <c r="R595" s="477"/>
      <c r="S595" s="477"/>
      <c r="T595" s="478"/>
      <c r="U595" s="620"/>
      <c r="V595" s="734"/>
      <c r="W595" s="621"/>
      <c r="X595" s="758"/>
      <c r="Y595" s="758"/>
      <c r="Z595" s="758"/>
      <c r="AB595" s="259"/>
      <c r="AC595" s="259"/>
      <c r="AD595" s="259"/>
      <c r="AE595" s="259"/>
      <c r="AF595" s="259"/>
      <c r="AG595" s="259"/>
    </row>
    <row r="596" spans="1:33" s="219" customFormat="1" ht="17.100000000000001" customHeight="1" x14ac:dyDescent="0.15">
      <c r="A596" s="452"/>
      <c r="B596" s="453"/>
      <c r="C596" s="454"/>
      <c r="D596" s="167"/>
      <c r="E596" s="477"/>
      <c r="F596" s="477"/>
      <c r="G596" s="477"/>
      <c r="H596" s="477"/>
      <c r="I596" s="477"/>
      <c r="J596" s="477"/>
      <c r="K596" s="477"/>
      <c r="L596" s="477"/>
      <c r="M596" s="477"/>
      <c r="N596" s="477"/>
      <c r="O596" s="477"/>
      <c r="P596" s="477"/>
      <c r="Q596" s="477"/>
      <c r="R596" s="477"/>
      <c r="S596" s="477"/>
      <c r="T596" s="478"/>
      <c r="U596" s="620"/>
      <c r="V596" s="734"/>
      <c r="W596" s="621"/>
      <c r="X596" s="758"/>
      <c r="Y596" s="758"/>
      <c r="Z596" s="758"/>
      <c r="AB596" s="259"/>
      <c r="AC596" s="259"/>
      <c r="AD596" s="259"/>
      <c r="AE596" s="259"/>
      <c r="AF596" s="259"/>
      <c r="AG596" s="259"/>
    </row>
    <row r="597" spans="1:33" s="219" customFormat="1" ht="17.100000000000001" customHeight="1" x14ac:dyDescent="0.15">
      <c r="A597" s="452"/>
      <c r="B597" s="453"/>
      <c r="C597" s="454"/>
      <c r="D597" s="167"/>
      <c r="E597" s="477"/>
      <c r="F597" s="477"/>
      <c r="G597" s="477"/>
      <c r="H597" s="477"/>
      <c r="I597" s="477"/>
      <c r="J597" s="477"/>
      <c r="K597" s="477"/>
      <c r="L597" s="477"/>
      <c r="M597" s="477"/>
      <c r="N597" s="477"/>
      <c r="O597" s="477"/>
      <c r="P597" s="477"/>
      <c r="Q597" s="477"/>
      <c r="R597" s="477"/>
      <c r="S597" s="477"/>
      <c r="T597" s="478"/>
      <c r="U597" s="620"/>
      <c r="V597" s="734"/>
      <c r="W597" s="621"/>
      <c r="X597" s="758"/>
      <c r="Y597" s="758"/>
      <c r="Z597" s="758"/>
      <c r="AB597" s="259"/>
      <c r="AC597" s="259"/>
      <c r="AD597" s="259"/>
      <c r="AE597" s="259"/>
      <c r="AF597" s="259"/>
      <c r="AG597" s="259"/>
    </row>
    <row r="598" spans="1:33" s="219" customFormat="1" ht="17.100000000000001" customHeight="1" x14ac:dyDescent="0.15">
      <c r="A598" s="452"/>
      <c r="B598" s="453"/>
      <c r="C598" s="454"/>
      <c r="D598" s="167"/>
      <c r="E598" s="477"/>
      <c r="F598" s="477"/>
      <c r="G598" s="477"/>
      <c r="H598" s="477"/>
      <c r="I598" s="477"/>
      <c r="J598" s="477"/>
      <c r="K598" s="477"/>
      <c r="L598" s="477"/>
      <c r="M598" s="477"/>
      <c r="N598" s="477"/>
      <c r="O598" s="477"/>
      <c r="P598" s="477"/>
      <c r="Q598" s="477"/>
      <c r="R598" s="477"/>
      <c r="S598" s="477"/>
      <c r="T598" s="478"/>
      <c r="U598" s="620"/>
      <c r="V598" s="734"/>
      <c r="W598" s="621"/>
      <c r="X598" s="758"/>
      <c r="Y598" s="758"/>
      <c r="Z598" s="758"/>
      <c r="AB598" s="259"/>
      <c r="AC598" s="259"/>
      <c r="AD598" s="259"/>
      <c r="AE598" s="259"/>
      <c r="AF598" s="259"/>
      <c r="AG598" s="259"/>
    </row>
    <row r="599" spans="1:33" s="219" customFormat="1" ht="17.100000000000001" customHeight="1" x14ac:dyDescent="0.15">
      <c r="A599" s="455"/>
      <c r="B599" s="456"/>
      <c r="C599" s="457"/>
      <c r="D599" s="189"/>
      <c r="E599" s="484"/>
      <c r="F599" s="484"/>
      <c r="G599" s="484"/>
      <c r="H599" s="484"/>
      <c r="I599" s="484"/>
      <c r="J599" s="484"/>
      <c r="K599" s="484"/>
      <c r="L599" s="484"/>
      <c r="M599" s="484"/>
      <c r="N599" s="484"/>
      <c r="O599" s="484"/>
      <c r="P599" s="484"/>
      <c r="Q599" s="484"/>
      <c r="R599" s="484"/>
      <c r="S599" s="484"/>
      <c r="T599" s="485"/>
      <c r="U599" s="738"/>
      <c r="V599" s="739"/>
      <c r="W599" s="740"/>
      <c r="X599" s="759"/>
      <c r="Y599" s="759"/>
      <c r="Z599" s="759"/>
      <c r="AB599" s="259"/>
      <c r="AC599" s="259"/>
      <c r="AD599" s="259"/>
      <c r="AE599" s="259"/>
      <c r="AF599" s="259"/>
      <c r="AG599" s="259"/>
    </row>
    <row r="600" spans="1:33" s="219" customFormat="1" ht="17.100000000000001" customHeight="1" x14ac:dyDescent="0.15">
      <c r="A600" s="765" t="s">
        <v>327</v>
      </c>
      <c r="B600" s="765"/>
      <c r="C600" s="765"/>
      <c r="D600" s="458" t="s">
        <v>554</v>
      </c>
      <c r="E600" s="459"/>
      <c r="F600" s="459"/>
      <c r="G600" s="459"/>
      <c r="H600" s="459"/>
      <c r="I600" s="459"/>
      <c r="J600" s="459"/>
      <c r="K600" s="459"/>
      <c r="L600" s="459"/>
      <c r="M600" s="459"/>
      <c r="N600" s="459"/>
      <c r="O600" s="459"/>
      <c r="P600" s="459"/>
      <c r="Q600" s="459"/>
      <c r="R600" s="459"/>
      <c r="S600" s="459"/>
      <c r="T600" s="460"/>
      <c r="U600" s="754" t="s">
        <v>555</v>
      </c>
      <c r="V600" s="823"/>
      <c r="W600" s="824"/>
      <c r="X600" s="757"/>
      <c r="Y600" s="757"/>
      <c r="Z600" s="757"/>
    </row>
    <row r="601" spans="1:33" s="219" customFormat="1" ht="17.100000000000001" customHeight="1" x14ac:dyDescent="0.15">
      <c r="A601" s="765"/>
      <c r="B601" s="765"/>
      <c r="C601" s="765"/>
      <c r="D601" s="438"/>
      <c r="E601" s="439"/>
      <c r="F601" s="439"/>
      <c r="G601" s="439"/>
      <c r="H601" s="439"/>
      <c r="I601" s="439"/>
      <c r="J601" s="439"/>
      <c r="K601" s="439"/>
      <c r="L601" s="439"/>
      <c r="M601" s="439"/>
      <c r="N601" s="439"/>
      <c r="O601" s="439"/>
      <c r="P601" s="439"/>
      <c r="Q601" s="439"/>
      <c r="R601" s="439"/>
      <c r="S601" s="439"/>
      <c r="T601" s="440"/>
      <c r="U601" s="620"/>
      <c r="V601" s="825"/>
      <c r="W601" s="826"/>
      <c r="X601" s="758"/>
      <c r="Y601" s="758"/>
      <c r="Z601" s="758"/>
    </row>
    <row r="602" spans="1:33" s="219" customFormat="1" ht="17.100000000000001" customHeight="1" x14ac:dyDescent="0.15">
      <c r="A602" s="765"/>
      <c r="B602" s="765"/>
      <c r="C602" s="765"/>
      <c r="D602" s="438"/>
      <c r="E602" s="439"/>
      <c r="F602" s="439"/>
      <c r="G602" s="439"/>
      <c r="H602" s="439"/>
      <c r="I602" s="439"/>
      <c r="J602" s="439"/>
      <c r="K602" s="439"/>
      <c r="L602" s="439"/>
      <c r="M602" s="439"/>
      <c r="N602" s="439"/>
      <c r="O602" s="439"/>
      <c r="P602" s="439"/>
      <c r="Q602" s="439"/>
      <c r="R602" s="439"/>
      <c r="S602" s="439"/>
      <c r="T602" s="440"/>
      <c r="U602" s="620"/>
      <c r="V602" s="825"/>
      <c r="W602" s="826"/>
      <c r="X602" s="758"/>
      <c r="Y602" s="758"/>
      <c r="Z602" s="758"/>
    </row>
    <row r="603" spans="1:33" s="219" customFormat="1" ht="17.100000000000001" customHeight="1" x14ac:dyDescent="0.15">
      <c r="A603" s="674"/>
      <c r="B603" s="674"/>
      <c r="C603" s="674"/>
      <c r="D603" s="438"/>
      <c r="E603" s="439"/>
      <c r="F603" s="439"/>
      <c r="G603" s="439"/>
      <c r="H603" s="439"/>
      <c r="I603" s="439"/>
      <c r="J603" s="439"/>
      <c r="K603" s="439"/>
      <c r="L603" s="439"/>
      <c r="M603" s="439"/>
      <c r="N603" s="439"/>
      <c r="O603" s="439"/>
      <c r="P603" s="439"/>
      <c r="Q603" s="439"/>
      <c r="R603" s="439"/>
      <c r="S603" s="439"/>
      <c r="T603" s="440"/>
      <c r="U603" s="827"/>
      <c r="V603" s="825"/>
      <c r="W603" s="826"/>
      <c r="X603" s="758"/>
      <c r="Y603" s="758"/>
      <c r="Z603" s="758"/>
    </row>
    <row r="604" spans="1:33" s="219" customFormat="1" ht="17.100000000000001" customHeight="1" x14ac:dyDescent="0.15">
      <c r="A604" s="674"/>
      <c r="B604" s="674"/>
      <c r="C604" s="674"/>
      <c r="D604" s="55" t="s">
        <v>71</v>
      </c>
      <c r="E604" s="75"/>
      <c r="F604" s="75"/>
      <c r="G604" s="75"/>
      <c r="H604" s="75"/>
      <c r="I604" s="75"/>
      <c r="J604" s="75"/>
      <c r="K604" s="75"/>
      <c r="L604" s="75"/>
      <c r="M604" s="75"/>
      <c r="N604" s="75"/>
      <c r="O604" s="75"/>
      <c r="P604" s="75"/>
      <c r="Q604" s="75"/>
      <c r="R604" s="75"/>
      <c r="S604" s="75"/>
      <c r="T604" s="2"/>
      <c r="U604" s="827"/>
      <c r="V604" s="825"/>
      <c r="W604" s="826"/>
      <c r="X604" s="758"/>
      <c r="Y604" s="758"/>
      <c r="Z604" s="758"/>
    </row>
    <row r="605" spans="1:33" s="219" customFormat="1" ht="17.100000000000001" customHeight="1" x14ac:dyDescent="0.15">
      <c r="A605" s="674"/>
      <c r="B605" s="674"/>
      <c r="C605" s="674"/>
      <c r="D605" s="55"/>
      <c r="E605" s="453" t="s">
        <v>328</v>
      </c>
      <c r="F605" s="453"/>
      <c r="G605" s="453"/>
      <c r="H605" s="453"/>
      <c r="I605" s="453"/>
      <c r="J605" s="453"/>
      <c r="K605" s="453"/>
      <c r="L605" s="453"/>
      <c r="M605" s="453"/>
      <c r="N605" s="453"/>
      <c r="O605" s="453"/>
      <c r="P605" s="453"/>
      <c r="Q605" s="453"/>
      <c r="R605" s="453"/>
      <c r="S605" s="453"/>
      <c r="T605" s="454"/>
      <c r="U605" s="827"/>
      <c r="V605" s="825"/>
      <c r="W605" s="826"/>
      <c r="X605" s="758"/>
      <c r="Y605" s="758"/>
      <c r="Z605" s="758"/>
    </row>
    <row r="606" spans="1:33" s="219" customFormat="1" ht="17.100000000000001" customHeight="1" x14ac:dyDescent="0.15">
      <c r="A606" s="674"/>
      <c r="B606" s="674"/>
      <c r="C606" s="674"/>
      <c r="D606" s="55"/>
      <c r="E606" s="453"/>
      <c r="F606" s="453"/>
      <c r="G606" s="453"/>
      <c r="H606" s="453"/>
      <c r="I606" s="453"/>
      <c r="J606" s="453"/>
      <c r="K606" s="453"/>
      <c r="L606" s="453"/>
      <c r="M606" s="453"/>
      <c r="N606" s="453"/>
      <c r="O606" s="453"/>
      <c r="P606" s="453"/>
      <c r="Q606" s="453"/>
      <c r="R606" s="453"/>
      <c r="S606" s="453"/>
      <c r="T606" s="454"/>
      <c r="U606" s="827"/>
      <c r="V606" s="825"/>
      <c r="W606" s="826"/>
      <c r="X606" s="758"/>
      <c r="Y606" s="758"/>
      <c r="Z606" s="758"/>
    </row>
    <row r="607" spans="1:33" s="219" customFormat="1" ht="17.100000000000001" customHeight="1" x14ac:dyDescent="0.15">
      <c r="A607" s="674"/>
      <c r="B607" s="674"/>
      <c r="C607" s="674"/>
      <c r="D607" s="55"/>
      <c r="E607" s="453"/>
      <c r="F607" s="453"/>
      <c r="G607" s="453"/>
      <c r="H607" s="453"/>
      <c r="I607" s="453"/>
      <c r="J607" s="453"/>
      <c r="K607" s="453"/>
      <c r="L607" s="453"/>
      <c r="M607" s="453"/>
      <c r="N607" s="453"/>
      <c r="O607" s="453"/>
      <c r="P607" s="453"/>
      <c r="Q607" s="453"/>
      <c r="R607" s="453"/>
      <c r="S607" s="453"/>
      <c r="T607" s="454"/>
      <c r="U607" s="827"/>
      <c r="V607" s="825"/>
      <c r="W607" s="826"/>
      <c r="X607" s="758"/>
      <c r="Y607" s="758"/>
      <c r="Z607" s="758"/>
    </row>
    <row r="608" spans="1:33" s="219" customFormat="1" ht="17.100000000000001" customHeight="1" x14ac:dyDescent="0.15">
      <c r="A608" s="674"/>
      <c r="B608" s="674"/>
      <c r="C608" s="674"/>
      <c r="D608" s="79" t="s">
        <v>60</v>
      </c>
      <c r="E608" s="453" t="s">
        <v>592</v>
      </c>
      <c r="F608" s="453"/>
      <c r="G608" s="453"/>
      <c r="H608" s="453"/>
      <c r="I608" s="453"/>
      <c r="J608" s="453"/>
      <c r="K608" s="453"/>
      <c r="L608" s="453"/>
      <c r="M608" s="453"/>
      <c r="N608" s="453"/>
      <c r="O608" s="453"/>
      <c r="P608" s="453"/>
      <c r="Q608" s="453"/>
      <c r="R608" s="453"/>
      <c r="S608" s="453"/>
      <c r="T608" s="454"/>
      <c r="U608" s="827"/>
      <c r="V608" s="825"/>
      <c r="W608" s="826"/>
      <c r="X608" s="758"/>
      <c r="Y608" s="758"/>
      <c r="Z608" s="758"/>
    </row>
    <row r="609" spans="1:26" s="219" customFormat="1" ht="17.100000000000001" customHeight="1" x14ac:dyDescent="0.15">
      <c r="A609" s="674"/>
      <c r="B609" s="674"/>
      <c r="C609" s="674"/>
      <c r="D609" s="79"/>
      <c r="E609" s="453"/>
      <c r="F609" s="453"/>
      <c r="G609" s="453"/>
      <c r="H609" s="453"/>
      <c r="I609" s="453"/>
      <c r="J609" s="453"/>
      <c r="K609" s="453"/>
      <c r="L609" s="453"/>
      <c r="M609" s="453"/>
      <c r="N609" s="453"/>
      <c r="O609" s="453"/>
      <c r="P609" s="453"/>
      <c r="Q609" s="453"/>
      <c r="R609" s="453"/>
      <c r="S609" s="453"/>
      <c r="T609" s="454"/>
      <c r="U609" s="827"/>
      <c r="V609" s="825"/>
      <c r="W609" s="826"/>
      <c r="X609" s="758"/>
      <c r="Y609" s="758"/>
      <c r="Z609" s="758"/>
    </row>
    <row r="610" spans="1:26" s="219" customFormat="1" ht="17.100000000000001" customHeight="1" x14ac:dyDescent="0.15">
      <c r="A610" s="674"/>
      <c r="B610" s="674"/>
      <c r="C610" s="674"/>
      <c r="D610" s="79" t="s">
        <v>180</v>
      </c>
      <c r="E610" s="453" t="s">
        <v>593</v>
      </c>
      <c r="F610" s="453"/>
      <c r="G610" s="453"/>
      <c r="H610" s="453"/>
      <c r="I610" s="453"/>
      <c r="J610" s="453"/>
      <c r="K610" s="453"/>
      <c r="L610" s="453"/>
      <c r="M610" s="453"/>
      <c r="N610" s="453"/>
      <c r="O610" s="453"/>
      <c r="P610" s="453"/>
      <c r="Q610" s="453"/>
      <c r="R610" s="453"/>
      <c r="S610" s="453"/>
      <c r="T610" s="454"/>
      <c r="U610" s="827"/>
      <c r="V610" s="825"/>
      <c r="W610" s="826"/>
      <c r="X610" s="758"/>
      <c r="Y610" s="758"/>
      <c r="Z610" s="758"/>
    </row>
    <row r="611" spans="1:26" s="219" customFormat="1" ht="17.100000000000001" customHeight="1" x14ac:dyDescent="0.15">
      <c r="A611" s="674"/>
      <c r="B611" s="674"/>
      <c r="C611" s="674"/>
      <c r="D611" s="79" t="s">
        <v>142</v>
      </c>
      <c r="E611" s="453" t="s">
        <v>61</v>
      </c>
      <c r="F611" s="453"/>
      <c r="G611" s="453"/>
      <c r="H611" s="453"/>
      <c r="I611" s="453"/>
      <c r="J611" s="453"/>
      <c r="K611" s="453"/>
      <c r="L611" s="453"/>
      <c r="M611" s="453"/>
      <c r="N611" s="453"/>
      <c r="O611" s="453"/>
      <c r="P611" s="453"/>
      <c r="Q611" s="453"/>
      <c r="R611" s="453"/>
      <c r="S611" s="453"/>
      <c r="T611" s="454"/>
      <c r="U611" s="827"/>
      <c r="V611" s="825"/>
      <c r="W611" s="826"/>
      <c r="X611" s="758"/>
      <c r="Y611" s="758"/>
      <c r="Z611" s="758"/>
    </row>
    <row r="612" spans="1:26" s="219" customFormat="1" ht="17.100000000000001" customHeight="1" x14ac:dyDescent="0.15">
      <c r="A612" s="674"/>
      <c r="B612" s="674"/>
      <c r="C612" s="674"/>
      <c r="D612" s="260"/>
      <c r="E612" s="456"/>
      <c r="F612" s="456"/>
      <c r="G612" s="456"/>
      <c r="H612" s="456"/>
      <c r="I612" s="456"/>
      <c r="J612" s="456"/>
      <c r="K612" s="456"/>
      <c r="L612" s="456"/>
      <c r="M612" s="456"/>
      <c r="N612" s="456"/>
      <c r="O612" s="456"/>
      <c r="P612" s="456"/>
      <c r="Q612" s="456"/>
      <c r="R612" s="456"/>
      <c r="S612" s="456"/>
      <c r="T612" s="457"/>
      <c r="U612" s="828"/>
      <c r="V612" s="829"/>
      <c r="W612" s="830"/>
      <c r="X612" s="759"/>
      <c r="Y612" s="759"/>
      <c r="Z612" s="759"/>
    </row>
    <row r="613" spans="1:26" s="219" customFormat="1" ht="17.100000000000001" customHeight="1" x14ac:dyDescent="0.15">
      <c r="A613" s="449" t="s">
        <v>334</v>
      </c>
      <c r="B613" s="450"/>
      <c r="C613" s="451"/>
      <c r="D613" s="767" t="s">
        <v>446</v>
      </c>
      <c r="E613" s="768"/>
      <c r="F613" s="768"/>
      <c r="G613" s="768"/>
      <c r="H613" s="768"/>
      <c r="I613" s="768"/>
      <c r="J613" s="768"/>
      <c r="K613" s="768"/>
      <c r="L613" s="768"/>
      <c r="M613" s="768"/>
      <c r="N613" s="768"/>
      <c r="O613" s="768"/>
      <c r="P613" s="768"/>
      <c r="Q613" s="768"/>
      <c r="R613" s="768"/>
      <c r="S613" s="768"/>
      <c r="T613" s="769"/>
      <c r="U613" s="620" t="s">
        <v>556</v>
      </c>
      <c r="V613" s="734"/>
      <c r="W613" s="621"/>
      <c r="X613" s="743"/>
      <c r="Y613" s="743"/>
      <c r="Z613" s="743"/>
    </row>
    <row r="614" spans="1:26" s="219" customFormat="1" ht="17.100000000000001" customHeight="1" x14ac:dyDescent="0.15">
      <c r="A614" s="452"/>
      <c r="B614" s="453"/>
      <c r="C614" s="454"/>
      <c r="D614" s="593"/>
      <c r="E614" s="594"/>
      <c r="F614" s="594"/>
      <c r="G614" s="594"/>
      <c r="H614" s="594"/>
      <c r="I614" s="594"/>
      <c r="J614" s="594"/>
      <c r="K614" s="594"/>
      <c r="L614" s="594"/>
      <c r="M614" s="594"/>
      <c r="N614" s="594"/>
      <c r="O614" s="594"/>
      <c r="P614" s="594"/>
      <c r="Q614" s="594"/>
      <c r="R614" s="594"/>
      <c r="S614" s="594"/>
      <c r="T614" s="595"/>
      <c r="U614" s="620"/>
      <c r="V614" s="734"/>
      <c r="W614" s="621"/>
      <c r="X614" s="532"/>
      <c r="Y614" s="532"/>
      <c r="Z614" s="532"/>
    </row>
    <row r="615" spans="1:26" s="219" customFormat="1" ht="17.100000000000001" customHeight="1" x14ac:dyDescent="0.15">
      <c r="A615" s="452"/>
      <c r="B615" s="453"/>
      <c r="C615" s="454"/>
      <c r="D615" s="593"/>
      <c r="E615" s="594"/>
      <c r="F615" s="594"/>
      <c r="G615" s="594"/>
      <c r="H615" s="594"/>
      <c r="I615" s="594"/>
      <c r="J615" s="594"/>
      <c r="K615" s="594"/>
      <c r="L615" s="594"/>
      <c r="M615" s="594"/>
      <c r="N615" s="594"/>
      <c r="O615" s="594"/>
      <c r="P615" s="594"/>
      <c r="Q615" s="594"/>
      <c r="R615" s="594"/>
      <c r="S615" s="594"/>
      <c r="T615" s="595"/>
      <c r="U615" s="620"/>
      <c r="V615" s="734"/>
      <c r="W615" s="621"/>
      <c r="X615" s="532"/>
      <c r="Y615" s="532"/>
      <c r="Z615" s="532"/>
    </row>
    <row r="616" spans="1:26" s="219" customFormat="1" ht="17.100000000000001" customHeight="1" x14ac:dyDescent="0.15">
      <c r="A616" s="452"/>
      <c r="B616" s="453"/>
      <c r="C616" s="454"/>
      <c r="D616" s="593"/>
      <c r="E616" s="594"/>
      <c r="F616" s="594"/>
      <c r="G616" s="594"/>
      <c r="H616" s="594"/>
      <c r="I616" s="594"/>
      <c r="J616" s="594"/>
      <c r="K616" s="594"/>
      <c r="L616" s="594"/>
      <c r="M616" s="594"/>
      <c r="N616" s="594"/>
      <c r="O616" s="594"/>
      <c r="P616" s="594"/>
      <c r="Q616" s="594"/>
      <c r="R616" s="594"/>
      <c r="S616" s="594"/>
      <c r="T616" s="595"/>
      <c r="U616" s="620"/>
      <c r="V616" s="734"/>
      <c r="W616" s="621"/>
      <c r="X616" s="532"/>
      <c r="Y616" s="532"/>
      <c r="Z616" s="532"/>
    </row>
    <row r="617" spans="1:26" s="219" customFormat="1" ht="17.100000000000001" customHeight="1" x14ac:dyDescent="0.15">
      <c r="A617" s="452"/>
      <c r="B617" s="453"/>
      <c r="C617" s="454"/>
      <c r="D617" s="593"/>
      <c r="E617" s="594"/>
      <c r="F617" s="594"/>
      <c r="G617" s="594"/>
      <c r="H617" s="594"/>
      <c r="I617" s="594"/>
      <c r="J617" s="594"/>
      <c r="K617" s="594"/>
      <c r="L617" s="594"/>
      <c r="M617" s="594"/>
      <c r="N617" s="594"/>
      <c r="O617" s="594"/>
      <c r="P617" s="594"/>
      <c r="Q617" s="594"/>
      <c r="R617" s="594"/>
      <c r="S617" s="594"/>
      <c r="T617" s="595"/>
      <c r="U617" s="620"/>
      <c r="V617" s="734"/>
      <c r="W617" s="621"/>
      <c r="X617" s="532"/>
      <c r="Y617" s="532"/>
      <c r="Z617" s="532"/>
    </row>
    <row r="618" spans="1:26" s="219" customFormat="1" ht="17.100000000000001" customHeight="1" x14ac:dyDescent="0.15">
      <c r="A618" s="452"/>
      <c r="B618" s="453"/>
      <c r="C618" s="454"/>
      <c r="D618" s="593"/>
      <c r="E618" s="594"/>
      <c r="F618" s="594"/>
      <c r="G618" s="594"/>
      <c r="H618" s="594"/>
      <c r="I618" s="594"/>
      <c r="J618" s="594"/>
      <c r="K618" s="594"/>
      <c r="L618" s="594"/>
      <c r="M618" s="594"/>
      <c r="N618" s="594"/>
      <c r="O618" s="594"/>
      <c r="P618" s="594"/>
      <c r="Q618" s="594"/>
      <c r="R618" s="594"/>
      <c r="S618" s="594"/>
      <c r="T618" s="595"/>
      <c r="U618" s="620"/>
      <c r="V618" s="734"/>
      <c r="W618" s="621"/>
      <c r="X618" s="532"/>
      <c r="Y618" s="532"/>
      <c r="Z618" s="532"/>
    </row>
    <row r="619" spans="1:26" s="219" customFormat="1" ht="17.100000000000001" customHeight="1" x14ac:dyDescent="0.15">
      <c r="A619" s="452"/>
      <c r="B619" s="453"/>
      <c r="C619" s="454"/>
      <c r="D619" s="56" t="s">
        <v>14</v>
      </c>
      <c r="E619" s="521" t="s">
        <v>594</v>
      </c>
      <c r="F619" s="521"/>
      <c r="G619" s="521"/>
      <c r="H619" s="521"/>
      <c r="I619" s="521"/>
      <c r="J619" s="521"/>
      <c r="K619" s="521"/>
      <c r="L619" s="521"/>
      <c r="M619" s="521"/>
      <c r="N619" s="521"/>
      <c r="O619" s="521"/>
      <c r="P619" s="521"/>
      <c r="Q619" s="521"/>
      <c r="R619" s="521"/>
      <c r="S619" s="521"/>
      <c r="T619" s="522"/>
      <c r="U619" s="620"/>
      <c r="V619" s="734"/>
      <c r="W619" s="621"/>
      <c r="X619" s="532"/>
      <c r="Y619" s="532"/>
      <c r="Z619" s="532"/>
    </row>
    <row r="620" spans="1:26" s="219" customFormat="1" ht="17.100000000000001" customHeight="1" x14ac:dyDescent="0.15">
      <c r="A620" s="452"/>
      <c r="B620" s="453"/>
      <c r="C620" s="454"/>
      <c r="D620" s="54"/>
      <c r="E620" s="521"/>
      <c r="F620" s="521"/>
      <c r="G620" s="521"/>
      <c r="H620" s="521"/>
      <c r="I620" s="521"/>
      <c r="J620" s="521"/>
      <c r="K620" s="521"/>
      <c r="L620" s="521"/>
      <c r="M620" s="521"/>
      <c r="N620" s="521"/>
      <c r="O620" s="521"/>
      <c r="P620" s="521"/>
      <c r="Q620" s="521"/>
      <c r="R620" s="521"/>
      <c r="S620" s="521"/>
      <c r="T620" s="522"/>
      <c r="U620" s="620"/>
      <c r="V620" s="734"/>
      <c r="W620" s="621"/>
      <c r="X620" s="532"/>
      <c r="Y620" s="532"/>
      <c r="Z620" s="532"/>
    </row>
    <row r="621" spans="1:26" s="219" customFormat="1" ht="17.100000000000001" customHeight="1" x14ac:dyDescent="0.15">
      <c r="A621" s="452"/>
      <c r="B621" s="453"/>
      <c r="C621" s="454"/>
      <c r="D621" s="56"/>
      <c r="E621" s="521"/>
      <c r="F621" s="521"/>
      <c r="G621" s="521"/>
      <c r="H621" s="521"/>
      <c r="I621" s="521"/>
      <c r="J621" s="521"/>
      <c r="K621" s="521"/>
      <c r="L621" s="521"/>
      <c r="M621" s="521"/>
      <c r="N621" s="521"/>
      <c r="O621" s="521"/>
      <c r="P621" s="521"/>
      <c r="Q621" s="521"/>
      <c r="R621" s="521"/>
      <c r="S621" s="521"/>
      <c r="T621" s="522"/>
      <c r="U621" s="620"/>
      <c r="V621" s="734"/>
      <c r="W621" s="621"/>
      <c r="X621" s="532"/>
      <c r="Y621" s="532"/>
      <c r="Z621" s="532"/>
    </row>
    <row r="622" spans="1:26" s="219" customFormat="1" ht="17.100000000000001" customHeight="1" x14ac:dyDescent="0.15">
      <c r="A622" s="455"/>
      <c r="B622" s="456"/>
      <c r="C622" s="457"/>
      <c r="D622" s="56"/>
      <c r="E622" s="521"/>
      <c r="F622" s="521"/>
      <c r="G622" s="521"/>
      <c r="H622" s="521"/>
      <c r="I622" s="521"/>
      <c r="J622" s="521"/>
      <c r="K622" s="521"/>
      <c r="L622" s="521"/>
      <c r="M622" s="521"/>
      <c r="N622" s="521"/>
      <c r="O622" s="521"/>
      <c r="P622" s="521"/>
      <c r="Q622" s="521"/>
      <c r="R622" s="521"/>
      <c r="S622" s="521"/>
      <c r="T622" s="522"/>
      <c r="U622" s="620"/>
      <c r="V622" s="734"/>
      <c r="W622" s="621"/>
      <c r="X622" s="607"/>
      <c r="Y622" s="607"/>
      <c r="Z622" s="607"/>
    </row>
    <row r="623" spans="1:26" s="219" customFormat="1" ht="17.100000000000001" customHeight="1" x14ac:dyDescent="0.15">
      <c r="A623" s="449" t="s">
        <v>329</v>
      </c>
      <c r="B623" s="450"/>
      <c r="C623" s="451"/>
      <c r="D623" s="473" t="s">
        <v>437</v>
      </c>
      <c r="E623" s="474"/>
      <c r="F623" s="474"/>
      <c r="G623" s="474"/>
      <c r="H623" s="474"/>
      <c r="I623" s="474"/>
      <c r="J623" s="474"/>
      <c r="K623" s="474"/>
      <c r="L623" s="474"/>
      <c r="M623" s="474"/>
      <c r="N623" s="474"/>
      <c r="O623" s="474"/>
      <c r="P623" s="474"/>
      <c r="Q623" s="474"/>
      <c r="R623" s="474"/>
      <c r="S623" s="474"/>
      <c r="T623" s="475"/>
      <c r="U623" s="754" t="s">
        <v>557</v>
      </c>
      <c r="V623" s="755"/>
      <c r="W623" s="756"/>
      <c r="X623" s="497"/>
      <c r="Y623" s="497"/>
      <c r="Z623" s="497"/>
    </row>
    <row r="624" spans="1:26" s="219" customFormat="1" ht="17.100000000000001" customHeight="1" x14ac:dyDescent="0.15">
      <c r="A624" s="452"/>
      <c r="B624" s="453"/>
      <c r="C624" s="454"/>
      <c r="D624" s="476"/>
      <c r="E624" s="477"/>
      <c r="F624" s="477"/>
      <c r="G624" s="477"/>
      <c r="H624" s="477"/>
      <c r="I624" s="477"/>
      <c r="J624" s="477"/>
      <c r="K624" s="477"/>
      <c r="L624" s="477"/>
      <c r="M624" s="477"/>
      <c r="N624" s="477"/>
      <c r="O624" s="477"/>
      <c r="P624" s="477"/>
      <c r="Q624" s="477"/>
      <c r="R624" s="477"/>
      <c r="S624" s="477"/>
      <c r="T624" s="478"/>
      <c r="U624" s="620"/>
      <c r="V624" s="734"/>
      <c r="W624" s="621"/>
      <c r="X624" s="497"/>
      <c r="Y624" s="497"/>
      <c r="Z624" s="497"/>
    </row>
    <row r="625" spans="1:26" s="219" customFormat="1" ht="17.100000000000001" customHeight="1" x14ac:dyDescent="0.15">
      <c r="A625" s="452"/>
      <c r="B625" s="453"/>
      <c r="C625" s="454"/>
      <c r="D625" s="476"/>
      <c r="E625" s="477"/>
      <c r="F625" s="477"/>
      <c r="G625" s="477"/>
      <c r="H625" s="477"/>
      <c r="I625" s="477"/>
      <c r="J625" s="477"/>
      <c r="K625" s="477"/>
      <c r="L625" s="477"/>
      <c r="M625" s="477"/>
      <c r="N625" s="477"/>
      <c r="O625" s="477"/>
      <c r="P625" s="477"/>
      <c r="Q625" s="477"/>
      <c r="R625" s="477"/>
      <c r="S625" s="477"/>
      <c r="T625" s="478"/>
      <c r="U625" s="620"/>
      <c r="V625" s="734"/>
      <c r="W625" s="621"/>
      <c r="X625" s="497"/>
      <c r="Y625" s="497"/>
      <c r="Z625" s="497"/>
    </row>
    <row r="626" spans="1:26" s="219" customFormat="1" ht="17.100000000000001" customHeight="1" x14ac:dyDescent="0.15">
      <c r="A626" s="452"/>
      <c r="B626" s="453"/>
      <c r="C626" s="454"/>
      <c r="D626" s="261" t="s">
        <v>72</v>
      </c>
      <c r="E626" s="819" t="s">
        <v>438</v>
      </c>
      <c r="F626" s="819"/>
      <c r="G626" s="819"/>
      <c r="H626" s="819"/>
      <c r="I626" s="819"/>
      <c r="J626" s="819"/>
      <c r="K626" s="819"/>
      <c r="L626" s="819"/>
      <c r="M626" s="819"/>
      <c r="N626" s="819"/>
      <c r="O626" s="819"/>
      <c r="P626" s="819"/>
      <c r="Q626" s="819"/>
      <c r="R626" s="819"/>
      <c r="S626" s="819"/>
      <c r="T626" s="820"/>
      <c r="U626" s="620"/>
      <c r="V626" s="734"/>
      <c r="W626" s="621"/>
      <c r="X626" s="497"/>
      <c r="Y626" s="497"/>
      <c r="Z626" s="497"/>
    </row>
    <row r="627" spans="1:26" s="219" customFormat="1" ht="17.100000000000001" customHeight="1" x14ac:dyDescent="0.15">
      <c r="A627" s="452"/>
      <c r="B627" s="453"/>
      <c r="C627" s="454"/>
      <c r="E627" s="821" t="s">
        <v>558</v>
      </c>
      <c r="F627" s="821"/>
      <c r="G627" s="821"/>
      <c r="H627" s="821"/>
      <c r="I627" s="821"/>
      <c r="J627" s="821"/>
      <c r="K627" s="821"/>
      <c r="L627" s="821"/>
      <c r="M627" s="821"/>
      <c r="N627" s="821"/>
      <c r="O627" s="821"/>
      <c r="P627" s="821"/>
      <c r="Q627" s="821"/>
      <c r="R627" s="821"/>
      <c r="S627" s="821"/>
      <c r="T627" s="822"/>
      <c r="U627" s="620"/>
      <c r="V627" s="734"/>
      <c r="W627" s="621"/>
      <c r="X627" s="497"/>
      <c r="Y627" s="497"/>
      <c r="Z627" s="497"/>
    </row>
    <row r="628" spans="1:26" s="219" customFormat="1" ht="17.100000000000001" customHeight="1" x14ac:dyDescent="0.15">
      <c r="A628" s="452"/>
      <c r="B628" s="453"/>
      <c r="C628" s="454"/>
      <c r="D628" s="261" t="s">
        <v>72</v>
      </c>
      <c r="E628" s="773" t="s">
        <v>330</v>
      </c>
      <c r="F628" s="773"/>
      <c r="G628" s="773"/>
      <c r="H628" s="773"/>
      <c r="I628" s="773"/>
      <c r="J628" s="773"/>
      <c r="K628" s="773"/>
      <c r="L628" s="773"/>
      <c r="M628" s="773"/>
      <c r="N628" s="773"/>
      <c r="O628" s="773"/>
      <c r="P628" s="773"/>
      <c r="Q628" s="773"/>
      <c r="R628" s="773"/>
      <c r="S628" s="773"/>
      <c r="T628" s="774"/>
      <c r="U628" s="620"/>
      <c r="V628" s="734"/>
      <c r="W628" s="621"/>
      <c r="X628" s="497"/>
      <c r="Y628" s="497"/>
      <c r="Z628" s="497"/>
    </row>
    <row r="629" spans="1:26" s="219" customFormat="1" ht="17.100000000000001" customHeight="1" x14ac:dyDescent="0.15">
      <c r="A629" s="452"/>
      <c r="B629" s="453"/>
      <c r="C629" s="454"/>
      <c r="D629" s="262"/>
      <c r="E629" s="821" t="s">
        <v>559</v>
      </c>
      <c r="F629" s="821"/>
      <c r="G629" s="821"/>
      <c r="H629" s="821"/>
      <c r="I629" s="821"/>
      <c r="J629" s="821"/>
      <c r="K629" s="821"/>
      <c r="L629" s="821"/>
      <c r="M629" s="821"/>
      <c r="N629" s="821"/>
      <c r="O629" s="821"/>
      <c r="P629" s="821"/>
      <c r="Q629" s="821"/>
      <c r="R629" s="821"/>
      <c r="S629" s="821"/>
      <c r="T629" s="822"/>
      <c r="U629" s="620"/>
      <c r="V629" s="734"/>
      <c r="W629" s="621"/>
      <c r="X629" s="743"/>
      <c r="Y629" s="743"/>
      <c r="Z629" s="743"/>
    </row>
    <row r="630" spans="1:26" s="219" customFormat="1" ht="17.100000000000001" customHeight="1" x14ac:dyDescent="0.15">
      <c r="A630" s="449" t="s">
        <v>331</v>
      </c>
      <c r="B630" s="450"/>
      <c r="C630" s="451"/>
      <c r="D630" s="473" t="s">
        <v>560</v>
      </c>
      <c r="E630" s="474"/>
      <c r="F630" s="474"/>
      <c r="G630" s="474"/>
      <c r="H630" s="474"/>
      <c r="I630" s="474"/>
      <c r="J630" s="474"/>
      <c r="K630" s="474"/>
      <c r="L630" s="474"/>
      <c r="M630" s="474"/>
      <c r="N630" s="474"/>
      <c r="O630" s="474"/>
      <c r="P630" s="474"/>
      <c r="Q630" s="474"/>
      <c r="R630" s="474"/>
      <c r="S630" s="474"/>
      <c r="T630" s="475"/>
      <c r="U630" s="754" t="s">
        <v>561</v>
      </c>
      <c r="V630" s="755"/>
      <c r="W630" s="756"/>
      <c r="X630" s="263"/>
      <c r="Y630" s="263"/>
      <c r="Z630" s="263"/>
    </row>
    <row r="631" spans="1:26" s="219" customFormat="1" ht="17.100000000000001" customHeight="1" x14ac:dyDescent="0.15">
      <c r="A631" s="452"/>
      <c r="B631" s="453"/>
      <c r="C631" s="454"/>
      <c r="D631" s="476"/>
      <c r="E631" s="477"/>
      <c r="F631" s="477"/>
      <c r="G631" s="477"/>
      <c r="H631" s="477"/>
      <c r="I631" s="477"/>
      <c r="J631" s="477"/>
      <c r="K631" s="477"/>
      <c r="L631" s="477"/>
      <c r="M631" s="477"/>
      <c r="N631" s="477"/>
      <c r="O631" s="477"/>
      <c r="P631" s="477"/>
      <c r="Q631" s="477"/>
      <c r="R631" s="477"/>
      <c r="S631" s="477"/>
      <c r="T631" s="478"/>
      <c r="U631" s="620"/>
      <c r="V631" s="734"/>
      <c r="W631" s="621"/>
      <c r="X631" s="264"/>
      <c r="Y631" s="264"/>
      <c r="Z631" s="264"/>
    </row>
    <row r="632" spans="1:26" s="219" customFormat="1" ht="17.100000000000001" customHeight="1" x14ac:dyDescent="0.15">
      <c r="A632" s="452"/>
      <c r="B632" s="453"/>
      <c r="C632" s="454"/>
      <c r="D632" s="476"/>
      <c r="E632" s="477"/>
      <c r="F632" s="477"/>
      <c r="G632" s="477"/>
      <c r="H632" s="477"/>
      <c r="I632" s="477"/>
      <c r="J632" s="477"/>
      <c r="K632" s="477"/>
      <c r="L632" s="477"/>
      <c r="M632" s="477"/>
      <c r="N632" s="477"/>
      <c r="O632" s="477"/>
      <c r="P632" s="477"/>
      <c r="Q632" s="477"/>
      <c r="R632" s="477"/>
      <c r="S632" s="477"/>
      <c r="T632" s="478"/>
      <c r="U632" s="620"/>
      <c r="V632" s="734"/>
      <c r="W632" s="621"/>
      <c r="X632" s="264"/>
      <c r="Y632" s="264"/>
      <c r="Z632" s="264"/>
    </row>
    <row r="633" spans="1:26" s="219" customFormat="1" ht="17.100000000000001" customHeight="1" x14ac:dyDescent="0.15">
      <c r="A633" s="452"/>
      <c r="B633" s="453"/>
      <c r="C633" s="454"/>
      <c r="D633" s="476"/>
      <c r="E633" s="477"/>
      <c r="F633" s="477"/>
      <c r="G633" s="477"/>
      <c r="H633" s="477"/>
      <c r="I633" s="477"/>
      <c r="J633" s="477"/>
      <c r="K633" s="477"/>
      <c r="L633" s="477"/>
      <c r="M633" s="477"/>
      <c r="N633" s="477"/>
      <c r="O633" s="477"/>
      <c r="P633" s="477"/>
      <c r="Q633" s="477"/>
      <c r="R633" s="477"/>
      <c r="S633" s="477"/>
      <c r="T633" s="478"/>
      <c r="U633" s="620"/>
      <c r="V633" s="734"/>
      <c r="W633" s="621"/>
      <c r="X633" s="264"/>
      <c r="Y633" s="264"/>
      <c r="Z633" s="264"/>
    </row>
    <row r="634" spans="1:26" s="219" customFormat="1" ht="17.100000000000001" customHeight="1" x14ac:dyDescent="0.15">
      <c r="A634" s="452"/>
      <c r="B634" s="453"/>
      <c r="C634" s="454"/>
      <c r="D634" s="476"/>
      <c r="E634" s="477"/>
      <c r="F634" s="477"/>
      <c r="G634" s="477"/>
      <c r="H634" s="477"/>
      <c r="I634" s="477"/>
      <c r="J634" s="477"/>
      <c r="K634" s="477"/>
      <c r="L634" s="477"/>
      <c r="M634" s="477"/>
      <c r="N634" s="477"/>
      <c r="O634" s="477"/>
      <c r="P634" s="477"/>
      <c r="Q634" s="477"/>
      <c r="R634" s="477"/>
      <c r="S634" s="477"/>
      <c r="T634" s="478"/>
      <c r="U634" s="620"/>
      <c r="V634" s="734"/>
      <c r="W634" s="621"/>
      <c r="X634" s="264"/>
      <c r="Y634" s="264"/>
      <c r="Z634" s="264"/>
    </row>
    <row r="635" spans="1:26" s="219" customFormat="1" ht="17.100000000000001" customHeight="1" x14ac:dyDescent="0.15">
      <c r="A635" s="452"/>
      <c r="B635" s="453"/>
      <c r="C635" s="454"/>
      <c r="D635" s="476"/>
      <c r="E635" s="477"/>
      <c r="F635" s="477"/>
      <c r="G635" s="477"/>
      <c r="H635" s="477"/>
      <c r="I635" s="477"/>
      <c r="J635" s="477"/>
      <c r="K635" s="477"/>
      <c r="L635" s="477"/>
      <c r="M635" s="477"/>
      <c r="N635" s="477"/>
      <c r="O635" s="477"/>
      <c r="P635" s="477"/>
      <c r="Q635" s="477"/>
      <c r="R635" s="477"/>
      <c r="S635" s="477"/>
      <c r="T635" s="478"/>
      <c r="U635" s="620"/>
      <c r="V635" s="734"/>
      <c r="W635" s="621"/>
      <c r="X635" s="264"/>
      <c r="Y635" s="264"/>
      <c r="Z635" s="264"/>
    </row>
    <row r="636" spans="1:26" s="219" customFormat="1" ht="17.100000000000001" customHeight="1" x14ac:dyDescent="0.15">
      <c r="A636" s="452"/>
      <c r="B636" s="453"/>
      <c r="C636" s="454"/>
      <c r="D636" s="499"/>
      <c r="E636" s="500"/>
      <c r="F636" s="500"/>
      <c r="G636" s="500"/>
      <c r="H636" s="500"/>
      <c r="I636" s="500"/>
      <c r="J636" s="500"/>
      <c r="K636" s="500"/>
      <c r="L636" s="500"/>
      <c r="M636" s="500"/>
      <c r="N636" s="500"/>
      <c r="O636" s="500"/>
      <c r="P636" s="500"/>
      <c r="Q636" s="500"/>
      <c r="R636" s="500"/>
      <c r="S636" s="500"/>
      <c r="T636" s="501"/>
      <c r="U636" s="620"/>
      <c r="V636" s="734"/>
      <c r="W636" s="621"/>
      <c r="X636" s="265"/>
      <c r="Y636" s="265"/>
      <c r="Z636" s="265"/>
    </row>
    <row r="637" spans="1:26" s="219" customFormat="1" ht="17.100000000000001" customHeight="1" x14ac:dyDescent="0.15">
      <c r="A637" s="452"/>
      <c r="B637" s="453"/>
      <c r="C637" s="454"/>
      <c r="D637" s="47" t="s">
        <v>60</v>
      </c>
      <c r="E637" s="741" t="s">
        <v>158</v>
      </c>
      <c r="F637" s="741"/>
      <c r="G637" s="741"/>
      <c r="H637" s="741"/>
      <c r="I637" s="741"/>
      <c r="J637" s="741"/>
      <c r="K637" s="741"/>
      <c r="L637" s="741"/>
      <c r="M637" s="741"/>
      <c r="N637" s="741"/>
      <c r="O637" s="741"/>
      <c r="P637" s="741"/>
      <c r="Q637" s="741"/>
      <c r="R637" s="741"/>
      <c r="S637" s="741"/>
      <c r="T637" s="742"/>
      <c r="U637" s="620"/>
      <c r="V637" s="734"/>
      <c r="W637" s="621"/>
      <c r="X637" s="766"/>
      <c r="Y637" s="536"/>
      <c r="Z637" s="786"/>
    </row>
    <row r="638" spans="1:26" s="219" customFormat="1" ht="17.100000000000001" customHeight="1" x14ac:dyDescent="0.15">
      <c r="A638" s="452"/>
      <c r="B638" s="453"/>
      <c r="C638" s="454"/>
      <c r="D638" s="266"/>
      <c r="E638" s="477" t="s">
        <v>562</v>
      </c>
      <c r="F638" s="477"/>
      <c r="G638" s="477"/>
      <c r="H638" s="477"/>
      <c r="I638" s="477"/>
      <c r="J638" s="477"/>
      <c r="K638" s="477"/>
      <c r="L638" s="477"/>
      <c r="M638" s="477"/>
      <c r="N638" s="477"/>
      <c r="O638" s="477"/>
      <c r="P638" s="477"/>
      <c r="Q638" s="477"/>
      <c r="R638" s="477"/>
      <c r="S638" s="477"/>
      <c r="T638" s="478"/>
      <c r="U638" s="620"/>
      <c r="V638" s="734"/>
      <c r="W638" s="621"/>
      <c r="X638" s="760"/>
      <c r="Y638" s="537"/>
      <c r="Z638" s="785"/>
    </row>
    <row r="639" spans="1:26" s="219" customFormat="1" ht="17.100000000000001" customHeight="1" x14ac:dyDescent="0.15">
      <c r="A639" s="452"/>
      <c r="B639" s="453"/>
      <c r="C639" s="454"/>
      <c r="D639" s="267"/>
      <c r="E639" s="487" t="s">
        <v>63</v>
      </c>
      <c r="F639" s="487"/>
      <c r="G639" s="487"/>
      <c r="H639" s="487"/>
      <c r="I639" s="487"/>
      <c r="J639" s="487"/>
      <c r="K639" s="487"/>
      <c r="L639" s="487"/>
      <c r="M639" s="487"/>
      <c r="N639" s="487"/>
      <c r="O639" s="487"/>
      <c r="P639" s="487"/>
      <c r="Q639" s="487"/>
      <c r="R639" s="487"/>
      <c r="S639" s="487"/>
      <c r="T639" s="488"/>
      <c r="U639" s="620"/>
      <c r="V639" s="734"/>
      <c r="W639" s="621"/>
      <c r="X639" s="760"/>
      <c r="Y639" s="537"/>
      <c r="Z639" s="785"/>
    </row>
    <row r="640" spans="1:26" s="219" customFormat="1" ht="17.100000000000001" customHeight="1" x14ac:dyDescent="0.15">
      <c r="A640" s="452"/>
      <c r="B640" s="453"/>
      <c r="C640" s="454"/>
      <c r="D640" s="771" t="s">
        <v>444</v>
      </c>
      <c r="E640" s="279" t="s">
        <v>127</v>
      </c>
      <c r="F640" s="477" t="s">
        <v>336</v>
      </c>
      <c r="G640" s="477"/>
      <c r="H640" s="477"/>
      <c r="I640" s="477"/>
      <c r="J640" s="477"/>
      <c r="K640" s="477"/>
      <c r="L640" s="477"/>
      <c r="M640" s="477"/>
      <c r="N640" s="477"/>
      <c r="O640" s="477"/>
      <c r="P640" s="477"/>
      <c r="Q640" s="477"/>
      <c r="R640" s="477"/>
      <c r="S640" s="477"/>
      <c r="T640" s="478"/>
      <c r="U640" s="620"/>
      <c r="V640" s="734"/>
      <c r="W640" s="621"/>
      <c r="X640" s="760"/>
      <c r="Y640" s="537"/>
      <c r="Z640" s="785"/>
    </row>
    <row r="641" spans="1:26" s="219" customFormat="1" ht="17.100000000000001" customHeight="1" x14ac:dyDescent="0.15">
      <c r="A641" s="452"/>
      <c r="B641" s="453"/>
      <c r="C641" s="454"/>
      <c r="D641" s="772"/>
      <c r="E641" s="26"/>
      <c r="F641" s="477"/>
      <c r="G641" s="477"/>
      <c r="H641" s="477"/>
      <c r="I641" s="477"/>
      <c r="J641" s="477"/>
      <c r="K641" s="477"/>
      <c r="L641" s="477"/>
      <c r="M641" s="477"/>
      <c r="N641" s="477"/>
      <c r="O641" s="477"/>
      <c r="P641" s="477"/>
      <c r="Q641" s="477"/>
      <c r="R641" s="477"/>
      <c r="S641" s="477"/>
      <c r="T641" s="478"/>
      <c r="U641" s="620"/>
      <c r="V641" s="734"/>
      <c r="W641" s="621"/>
      <c r="X641" s="760"/>
      <c r="Y641" s="537"/>
      <c r="Z641" s="785"/>
    </row>
    <row r="642" spans="1:26" s="219" customFormat="1" ht="17.100000000000001" customHeight="1" x14ac:dyDescent="0.15">
      <c r="A642" s="452"/>
      <c r="B642" s="453"/>
      <c r="C642" s="454"/>
      <c r="D642" s="772"/>
      <c r="E642" s="26"/>
      <c r="F642" s="477"/>
      <c r="G642" s="477"/>
      <c r="H642" s="477"/>
      <c r="I642" s="477"/>
      <c r="J642" s="477"/>
      <c r="K642" s="477"/>
      <c r="L642" s="477"/>
      <c r="M642" s="477"/>
      <c r="N642" s="477"/>
      <c r="O642" s="477"/>
      <c r="P642" s="477"/>
      <c r="Q642" s="477"/>
      <c r="R642" s="477"/>
      <c r="S642" s="477"/>
      <c r="T642" s="478"/>
      <c r="U642" s="620"/>
      <c r="V642" s="734"/>
      <c r="W642" s="621"/>
      <c r="X642" s="760"/>
      <c r="Y642" s="537"/>
      <c r="Z642" s="785"/>
    </row>
    <row r="643" spans="1:26" s="219" customFormat="1" ht="17.100000000000001" customHeight="1" x14ac:dyDescent="0.15">
      <c r="A643" s="452"/>
      <c r="B643" s="453"/>
      <c r="C643" s="454"/>
      <c r="D643" s="772"/>
      <c r="E643" s="26"/>
      <c r="F643" s="477"/>
      <c r="G643" s="477"/>
      <c r="H643" s="477"/>
      <c r="I643" s="477"/>
      <c r="J643" s="477"/>
      <c r="K643" s="477"/>
      <c r="L643" s="477"/>
      <c r="M643" s="477"/>
      <c r="N643" s="477"/>
      <c r="O643" s="477"/>
      <c r="P643" s="477"/>
      <c r="Q643" s="477"/>
      <c r="R643" s="477"/>
      <c r="S643" s="477"/>
      <c r="T643" s="478"/>
      <c r="U643" s="620"/>
      <c r="V643" s="734"/>
      <c r="W643" s="621"/>
      <c r="X643" s="760"/>
      <c r="Y643" s="537"/>
      <c r="Z643" s="785"/>
    </row>
    <row r="644" spans="1:26" s="219" customFormat="1" ht="17.100000000000001" customHeight="1" x14ac:dyDescent="0.15">
      <c r="A644" s="452"/>
      <c r="B644" s="453"/>
      <c r="C644" s="454"/>
      <c r="D644" s="772"/>
      <c r="E644" s="280" t="s">
        <v>69</v>
      </c>
      <c r="F644" s="477" t="s">
        <v>167</v>
      </c>
      <c r="G644" s="477"/>
      <c r="H644" s="477"/>
      <c r="I644" s="477"/>
      <c r="J644" s="477"/>
      <c r="K644" s="477"/>
      <c r="L644" s="477"/>
      <c r="M644" s="477"/>
      <c r="N644" s="477"/>
      <c r="O644" s="477"/>
      <c r="P644" s="477"/>
      <c r="Q644" s="477"/>
      <c r="R644" s="477"/>
      <c r="S644" s="477"/>
      <c r="T644" s="478"/>
      <c r="U644" s="620"/>
      <c r="V644" s="734"/>
      <c r="W644" s="621"/>
      <c r="X644" s="760"/>
      <c r="Y644" s="537"/>
      <c r="Z644" s="785"/>
    </row>
    <row r="645" spans="1:26" s="219" customFormat="1" ht="17.100000000000001" customHeight="1" x14ac:dyDescent="0.15">
      <c r="A645" s="452"/>
      <c r="B645" s="453"/>
      <c r="C645" s="454"/>
      <c r="D645" s="772"/>
      <c r="E645" s="26"/>
      <c r="F645" s="477"/>
      <c r="G645" s="477"/>
      <c r="H645" s="477"/>
      <c r="I645" s="477"/>
      <c r="J645" s="477"/>
      <c r="K645" s="477"/>
      <c r="L645" s="477"/>
      <c r="M645" s="477"/>
      <c r="N645" s="477"/>
      <c r="O645" s="477"/>
      <c r="P645" s="477"/>
      <c r="Q645" s="477"/>
      <c r="R645" s="477"/>
      <c r="S645" s="477"/>
      <c r="T645" s="478"/>
      <c r="U645" s="620"/>
      <c r="V645" s="734"/>
      <c r="W645" s="621"/>
      <c r="X645" s="760"/>
      <c r="Y645" s="537"/>
      <c r="Z645" s="785"/>
    </row>
    <row r="646" spans="1:26" s="219" customFormat="1" ht="17.100000000000001" customHeight="1" x14ac:dyDescent="0.15">
      <c r="A646" s="452"/>
      <c r="B646" s="453"/>
      <c r="C646" s="454"/>
      <c r="D646" s="772"/>
      <c r="E646" s="26"/>
      <c r="F646" s="453" t="s">
        <v>337</v>
      </c>
      <c r="G646" s="453"/>
      <c r="H646" s="453"/>
      <c r="I646" s="453"/>
      <c r="J646" s="453"/>
      <c r="K646" s="453"/>
      <c r="L646" s="453"/>
      <c r="M646" s="453"/>
      <c r="N646" s="453"/>
      <c r="O646" s="453"/>
      <c r="P646" s="453"/>
      <c r="Q646" s="453"/>
      <c r="R646" s="453"/>
      <c r="S646" s="453"/>
      <c r="T646" s="454"/>
      <c r="U646" s="620"/>
      <c r="V646" s="734"/>
      <c r="W646" s="621"/>
      <c r="X646" s="760"/>
      <c r="Y646" s="537"/>
      <c r="Z646" s="785"/>
    </row>
    <row r="647" spans="1:26" s="219" customFormat="1" ht="17.100000000000001" customHeight="1" x14ac:dyDescent="0.15">
      <c r="A647" s="452"/>
      <c r="B647" s="453"/>
      <c r="C647" s="454"/>
      <c r="D647" s="772"/>
      <c r="E647" s="26"/>
      <c r="F647" s="453"/>
      <c r="G647" s="453"/>
      <c r="H647" s="453"/>
      <c r="I647" s="453"/>
      <c r="J647" s="453"/>
      <c r="K647" s="453"/>
      <c r="L647" s="453"/>
      <c r="M647" s="453"/>
      <c r="N647" s="453"/>
      <c r="O647" s="453"/>
      <c r="P647" s="453"/>
      <c r="Q647" s="453"/>
      <c r="R647" s="453"/>
      <c r="S647" s="453"/>
      <c r="T647" s="454"/>
      <c r="U647" s="620"/>
      <c r="V647" s="734"/>
      <c r="W647" s="621"/>
      <c r="X647" s="760"/>
      <c r="Y647" s="537"/>
      <c r="Z647" s="785"/>
    </row>
    <row r="648" spans="1:26" s="219" customFormat="1" ht="17.100000000000001" customHeight="1" x14ac:dyDescent="0.15">
      <c r="A648" s="452"/>
      <c r="B648" s="453"/>
      <c r="C648" s="454"/>
      <c r="D648" s="772"/>
      <c r="E648" s="26"/>
      <c r="F648" s="453"/>
      <c r="G648" s="453"/>
      <c r="H648" s="453"/>
      <c r="I648" s="453"/>
      <c r="J648" s="453"/>
      <c r="K648" s="453"/>
      <c r="L648" s="453"/>
      <c r="M648" s="453"/>
      <c r="N648" s="453"/>
      <c r="O648" s="453"/>
      <c r="P648" s="453"/>
      <c r="Q648" s="453"/>
      <c r="R648" s="453"/>
      <c r="S648" s="453"/>
      <c r="T648" s="454"/>
      <c r="U648" s="620"/>
      <c r="V648" s="734"/>
      <c r="W648" s="621"/>
      <c r="X648" s="760"/>
      <c r="Y648" s="537"/>
      <c r="Z648" s="785"/>
    </row>
    <row r="649" spans="1:26" s="219" customFormat="1" ht="17.100000000000001" customHeight="1" x14ac:dyDescent="0.15">
      <c r="A649" s="452"/>
      <c r="B649" s="453"/>
      <c r="C649" s="454"/>
      <c r="D649" s="772"/>
      <c r="E649" s="26"/>
      <c r="F649" s="453"/>
      <c r="G649" s="453"/>
      <c r="H649" s="453"/>
      <c r="I649" s="453"/>
      <c r="J649" s="453"/>
      <c r="K649" s="453"/>
      <c r="L649" s="453"/>
      <c r="M649" s="453"/>
      <c r="N649" s="453"/>
      <c r="O649" s="453"/>
      <c r="P649" s="453"/>
      <c r="Q649" s="453"/>
      <c r="R649" s="453"/>
      <c r="S649" s="453"/>
      <c r="T649" s="454"/>
      <c r="U649" s="620"/>
      <c r="V649" s="734"/>
      <c r="W649" s="621"/>
      <c r="X649" s="760"/>
      <c r="Y649" s="537"/>
      <c r="Z649" s="785"/>
    </row>
    <row r="650" spans="1:26" s="219" customFormat="1" ht="17.100000000000001" customHeight="1" x14ac:dyDescent="0.15">
      <c r="A650" s="452"/>
      <c r="B650" s="453"/>
      <c r="C650" s="454"/>
      <c r="D650" s="772"/>
      <c r="E650" s="26"/>
      <c r="F650" s="453" t="s">
        <v>338</v>
      </c>
      <c r="G650" s="453"/>
      <c r="H650" s="453"/>
      <c r="I650" s="453"/>
      <c r="J650" s="453"/>
      <c r="K650" s="453"/>
      <c r="L650" s="453"/>
      <c r="M650" s="453"/>
      <c r="N650" s="453"/>
      <c r="O650" s="453"/>
      <c r="P650" s="453"/>
      <c r="Q650" s="453"/>
      <c r="R650" s="453"/>
      <c r="S650" s="453"/>
      <c r="T650" s="454"/>
      <c r="U650" s="620"/>
      <c r="V650" s="734"/>
      <c r="W650" s="621"/>
      <c r="X650" s="760"/>
      <c r="Y650" s="537"/>
      <c r="Z650" s="785"/>
    </row>
    <row r="651" spans="1:26" s="219" customFormat="1" ht="17.100000000000001" customHeight="1" x14ac:dyDescent="0.15">
      <c r="A651" s="452"/>
      <c r="B651" s="453"/>
      <c r="C651" s="454"/>
      <c r="D651" s="772"/>
      <c r="E651" s="26"/>
      <c r="F651" s="453"/>
      <c r="G651" s="453"/>
      <c r="H651" s="453"/>
      <c r="I651" s="453"/>
      <c r="J651" s="453"/>
      <c r="K651" s="453"/>
      <c r="L651" s="453"/>
      <c r="M651" s="453"/>
      <c r="N651" s="453"/>
      <c r="O651" s="453"/>
      <c r="P651" s="453"/>
      <c r="Q651" s="453"/>
      <c r="R651" s="453"/>
      <c r="S651" s="453"/>
      <c r="T651" s="454"/>
      <c r="U651" s="620"/>
      <c r="V651" s="734"/>
      <c r="W651" s="621"/>
      <c r="X651" s="760"/>
      <c r="Y651" s="537"/>
      <c r="Z651" s="785"/>
    </row>
    <row r="652" spans="1:26" s="219" customFormat="1" ht="17.100000000000001" customHeight="1" x14ac:dyDescent="0.15">
      <c r="A652" s="452"/>
      <c r="B652" s="453"/>
      <c r="C652" s="454"/>
      <c r="D652" s="772"/>
      <c r="E652" s="26"/>
      <c r="F652" s="453"/>
      <c r="G652" s="453"/>
      <c r="H652" s="453"/>
      <c r="I652" s="453"/>
      <c r="J652" s="453"/>
      <c r="K652" s="453"/>
      <c r="L652" s="453"/>
      <c r="M652" s="453"/>
      <c r="N652" s="453"/>
      <c r="O652" s="453"/>
      <c r="P652" s="453"/>
      <c r="Q652" s="453"/>
      <c r="R652" s="453"/>
      <c r="S652" s="453"/>
      <c r="T652" s="454"/>
      <c r="U652" s="620"/>
      <c r="V652" s="734"/>
      <c r="W652" s="621"/>
      <c r="X652" s="760"/>
      <c r="Y652" s="537"/>
      <c r="Z652" s="785"/>
    </row>
    <row r="653" spans="1:26" s="219" customFormat="1" ht="17.100000000000001" customHeight="1" x14ac:dyDescent="0.15">
      <c r="A653" s="452"/>
      <c r="B653" s="453"/>
      <c r="C653" s="454"/>
      <c r="D653" s="772"/>
      <c r="E653" s="26"/>
      <c r="F653" s="453"/>
      <c r="G653" s="453"/>
      <c r="H653" s="453"/>
      <c r="I653" s="453"/>
      <c r="J653" s="453"/>
      <c r="K653" s="453"/>
      <c r="L653" s="453"/>
      <c r="M653" s="453"/>
      <c r="N653" s="453"/>
      <c r="O653" s="453"/>
      <c r="P653" s="453"/>
      <c r="Q653" s="453"/>
      <c r="R653" s="453"/>
      <c r="S653" s="453"/>
      <c r="T653" s="454"/>
      <c r="U653" s="620"/>
      <c r="V653" s="734"/>
      <c r="W653" s="621"/>
      <c r="X653" s="760"/>
      <c r="Y653" s="537"/>
      <c r="Z653" s="785"/>
    </row>
    <row r="654" spans="1:26" s="219" customFormat="1" ht="17.100000000000001" customHeight="1" x14ac:dyDescent="0.15">
      <c r="A654" s="452"/>
      <c r="B654" s="453"/>
      <c r="C654" s="454"/>
      <c r="D654" s="772"/>
      <c r="E654" s="26"/>
      <c r="F654" s="453"/>
      <c r="G654" s="453"/>
      <c r="H654" s="453"/>
      <c r="I654" s="453"/>
      <c r="J654" s="453"/>
      <c r="K654" s="453"/>
      <c r="L654" s="453"/>
      <c r="M654" s="453"/>
      <c r="N654" s="453"/>
      <c r="O654" s="453"/>
      <c r="P654" s="453"/>
      <c r="Q654" s="453"/>
      <c r="R654" s="453"/>
      <c r="S654" s="453"/>
      <c r="T654" s="454"/>
      <c r="U654" s="620"/>
      <c r="V654" s="734"/>
      <c r="W654" s="621"/>
      <c r="X654" s="760"/>
      <c r="Y654" s="537"/>
      <c r="Z654" s="785"/>
    </row>
    <row r="655" spans="1:26" s="219" customFormat="1" ht="17.100000000000001" customHeight="1" x14ac:dyDescent="0.15">
      <c r="A655" s="452"/>
      <c r="B655" s="453"/>
      <c r="C655" s="454"/>
      <c r="D655" s="772"/>
      <c r="E655" s="44" t="s">
        <v>59</v>
      </c>
      <c r="F655" s="477" t="s">
        <v>169</v>
      </c>
      <c r="G655" s="477"/>
      <c r="H655" s="477"/>
      <c r="I655" s="477"/>
      <c r="J655" s="477"/>
      <c r="K655" s="477"/>
      <c r="L655" s="477"/>
      <c r="M655" s="477"/>
      <c r="N655" s="477"/>
      <c r="O655" s="477"/>
      <c r="P655" s="477"/>
      <c r="Q655" s="477"/>
      <c r="R655" s="477"/>
      <c r="S655" s="477"/>
      <c r="T655" s="478"/>
      <c r="U655" s="620"/>
      <c r="V655" s="734"/>
      <c r="W655" s="621"/>
      <c r="X655" s="760"/>
      <c r="Y655" s="537"/>
      <c r="Z655" s="785"/>
    </row>
    <row r="656" spans="1:26" s="219" customFormat="1" ht="17.100000000000001" customHeight="1" x14ac:dyDescent="0.15">
      <c r="A656" s="452"/>
      <c r="B656" s="453"/>
      <c r="C656" s="454"/>
      <c r="D656" s="772"/>
      <c r="E656" s="26"/>
      <c r="F656" s="477"/>
      <c r="G656" s="477"/>
      <c r="H656" s="477"/>
      <c r="I656" s="477"/>
      <c r="J656" s="477"/>
      <c r="K656" s="477"/>
      <c r="L656" s="477"/>
      <c r="M656" s="477"/>
      <c r="N656" s="477"/>
      <c r="O656" s="477"/>
      <c r="P656" s="477"/>
      <c r="Q656" s="477"/>
      <c r="R656" s="477"/>
      <c r="S656" s="477"/>
      <c r="T656" s="478"/>
      <c r="U656" s="620"/>
      <c r="V656" s="734"/>
      <c r="W656" s="621"/>
      <c r="X656" s="760"/>
      <c r="Y656" s="537"/>
      <c r="Z656" s="785"/>
    </row>
    <row r="657" spans="1:26" s="219" customFormat="1" ht="17.100000000000001" customHeight="1" x14ac:dyDescent="0.15">
      <c r="A657" s="452"/>
      <c r="B657" s="453"/>
      <c r="C657" s="454"/>
      <c r="D657" s="772"/>
      <c r="E657" s="73" t="s">
        <v>128</v>
      </c>
      <c r="F657" s="477" t="s">
        <v>170</v>
      </c>
      <c r="G657" s="477"/>
      <c r="H657" s="477"/>
      <c r="I657" s="477"/>
      <c r="J657" s="477"/>
      <c r="K657" s="477"/>
      <c r="L657" s="477"/>
      <c r="M657" s="477"/>
      <c r="N657" s="477"/>
      <c r="O657" s="477"/>
      <c r="P657" s="477"/>
      <c r="Q657" s="477"/>
      <c r="R657" s="477"/>
      <c r="S657" s="477"/>
      <c r="T657" s="478"/>
      <c r="U657" s="620"/>
      <c r="V657" s="734"/>
      <c r="W657" s="621"/>
      <c r="X657" s="760"/>
      <c r="Y657" s="537"/>
      <c r="Z657" s="785"/>
    </row>
    <row r="658" spans="1:26" s="219" customFormat="1" ht="17.100000000000001" customHeight="1" x14ac:dyDescent="0.15">
      <c r="A658" s="452"/>
      <c r="B658" s="453"/>
      <c r="C658" s="454"/>
      <c r="D658" s="772"/>
      <c r="E658" s="26"/>
      <c r="F658" s="477"/>
      <c r="G658" s="477"/>
      <c r="H658" s="477"/>
      <c r="I658" s="477"/>
      <c r="J658" s="477"/>
      <c r="K658" s="477"/>
      <c r="L658" s="477"/>
      <c r="M658" s="477"/>
      <c r="N658" s="477"/>
      <c r="O658" s="477"/>
      <c r="P658" s="477"/>
      <c r="Q658" s="477"/>
      <c r="R658" s="477"/>
      <c r="S658" s="477"/>
      <c r="T658" s="478"/>
      <c r="U658" s="620"/>
      <c r="V658" s="734"/>
      <c r="W658" s="621"/>
      <c r="X658" s="760"/>
      <c r="Y658" s="537"/>
      <c r="Z658" s="785"/>
    </row>
    <row r="659" spans="1:26" s="219" customFormat="1" ht="17.100000000000001" customHeight="1" x14ac:dyDescent="0.15">
      <c r="A659" s="452"/>
      <c r="B659" s="453"/>
      <c r="C659" s="454"/>
      <c r="D659" s="748" t="s">
        <v>443</v>
      </c>
      <c r="E659" s="73" t="s">
        <v>129</v>
      </c>
      <c r="F659" s="477" t="s">
        <v>67</v>
      </c>
      <c r="G659" s="477"/>
      <c r="H659" s="477"/>
      <c r="I659" s="477"/>
      <c r="J659" s="477"/>
      <c r="K659" s="477"/>
      <c r="L659" s="477"/>
      <c r="M659" s="477"/>
      <c r="N659" s="477"/>
      <c r="O659" s="477"/>
      <c r="P659" s="477"/>
      <c r="Q659" s="477"/>
      <c r="R659" s="477"/>
      <c r="S659" s="477"/>
      <c r="T659" s="478"/>
      <c r="U659" s="620"/>
      <c r="V659" s="734"/>
      <c r="W659" s="621"/>
      <c r="X659" s="760"/>
      <c r="Y659" s="537"/>
      <c r="Z659" s="785"/>
    </row>
    <row r="660" spans="1:26" s="219" customFormat="1" ht="17.100000000000001" customHeight="1" x14ac:dyDescent="0.15">
      <c r="A660" s="452"/>
      <c r="B660" s="453"/>
      <c r="C660" s="454"/>
      <c r="D660" s="749"/>
      <c r="E660" s="44"/>
      <c r="F660" s="477"/>
      <c r="G660" s="477"/>
      <c r="H660" s="477"/>
      <c r="I660" s="477"/>
      <c r="J660" s="477"/>
      <c r="K660" s="477"/>
      <c r="L660" s="477"/>
      <c r="M660" s="477"/>
      <c r="N660" s="477"/>
      <c r="O660" s="477"/>
      <c r="P660" s="477"/>
      <c r="Q660" s="477"/>
      <c r="R660" s="477"/>
      <c r="S660" s="477"/>
      <c r="T660" s="478"/>
      <c r="U660" s="620"/>
      <c r="V660" s="734"/>
      <c r="W660" s="621"/>
      <c r="X660" s="760"/>
      <c r="Y660" s="537"/>
      <c r="Z660" s="785"/>
    </row>
    <row r="661" spans="1:26" s="219" customFormat="1" ht="17.100000000000001" customHeight="1" x14ac:dyDescent="0.15">
      <c r="A661" s="452"/>
      <c r="B661" s="453"/>
      <c r="C661" s="454"/>
      <c r="D661" s="749"/>
      <c r="E661" s="26"/>
      <c r="F661" s="477"/>
      <c r="G661" s="477"/>
      <c r="H661" s="477"/>
      <c r="I661" s="477"/>
      <c r="J661" s="477"/>
      <c r="K661" s="477"/>
      <c r="L661" s="477"/>
      <c r="M661" s="477"/>
      <c r="N661" s="477"/>
      <c r="O661" s="477"/>
      <c r="P661" s="477"/>
      <c r="Q661" s="477"/>
      <c r="R661" s="477"/>
      <c r="S661" s="477"/>
      <c r="T661" s="478"/>
      <c r="U661" s="620"/>
      <c r="V661" s="734"/>
      <c r="W661" s="621"/>
      <c r="X661" s="760"/>
      <c r="Y661" s="537"/>
      <c r="Z661" s="785"/>
    </row>
    <row r="662" spans="1:26" s="219" customFormat="1" ht="17.100000000000001" customHeight="1" x14ac:dyDescent="0.15">
      <c r="A662" s="452"/>
      <c r="B662" s="453"/>
      <c r="C662" s="454"/>
      <c r="D662" s="749"/>
      <c r="E662" s="26"/>
      <c r="F662" s="477"/>
      <c r="G662" s="477"/>
      <c r="H662" s="477"/>
      <c r="I662" s="477"/>
      <c r="J662" s="477"/>
      <c r="K662" s="477"/>
      <c r="L662" s="477"/>
      <c r="M662" s="477"/>
      <c r="N662" s="477"/>
      <c r="O662" s="477"/>
      <c r="P662" s="477"/>
      <c r="Q662" s="477"/>
      <c r="R662" s="477"/>
      <c r="S662" s="477"/>
      <c r="T662" s="478"/>
      <c r="U662" s="620"/>
      <c r="V662" s="734"/>
      <c r="W662" s="621"/>
      <c r="X662" s="760"/>
      <c r="Y662" s="537"/>
      <c r="Z662" s="785"/>
    </row>
    <row r="663" spans="1:26" s="219" customFormat="1" ht="17.100000000000001" customHeight="1" x14ac:dyDescent="0.15">
      <c r="A663" s="452"/>
      <c r="B663" s="453"/>
      <c r="C663" s="454"/>
      <c r="D663" s="749"/>
      <c r="E663" s="73" t="s">
        <v>171</v>
      </c>
      <c r="F663" s="477" t="s">
        <v>339</v>
      </c>
      <c r="G663" s="477"/>
      <c r="H663" s="477"/>
      <c r="I663" s="477"/>
      <c r="J663" s="477"/>
      <c r="K663" s="477"/>
      <c r="L663" s="477"/>
      <c r="M663" s="477"/>
      <c r="N663" s="477"/>
      <c r="O663" s="477"/>
      <c r="P663" s="477"/>
      <c r="Q663" s="477"/>
      <c r="R663" s="477"/>
      <c r="S663" s="477"/>
      <c r="T663" s="478"/>
      <c r="U663" s="620"/>
      <c r="V663" s="734"/>
      <c r="W663" s="621"/>
      <c r="X663" s="760"/>
      <c r="Y663" s="537"/>
      <c r="Z663" s="785"/>
    </row>
    <row r="664" spans="1:26" s="219" customFormat="1" ht="17.100000000000001" customHeight="1" x14ac:dyDescent="0.15">
      <c r="A664" s="452"/>
      <c r="B664" s="453"/>
      <c r="C664" s="454"/>
      <c r="D664" s="749"/>
      <c r="E664" s="44"/>
      <c r="F664" s="477"/>
      <c r="G664" s="477"/>
      <c r="H664" s="477"/>
      <c r="I664" s="477"/>
      <c r="J664" s="477"/>
      <c r="K664" s="477"/>
      <c r="L664" s="477"/>
      <c r="M664" s="477"/>
      <c r="N664" s="477"/>
      <c r="O664" s="477"/>
      <c r="P664" s="477"/>
      <c r="Q664" s="477"/>
      <c r="R664" s="477"/>
      <c r="S664" s="477"/>
      <c r="T664" s="478"/>
      <c r="U664" s="620"/>
      <c r="V664" s="734"/>
      <c r="W664" s="621"/>
      <c r="X664" s="760"/>
      <c r="Y664" s="537"/>
      <c r="Z664" s="785"/>
    </row>
    <row r="665" spans="1:26" s="219" customFormat="1" ht="17.100000000000001" customHeight="1" x14ac:dyDescent="0.15">
      <c r="A665" s="452"/>
      <c r="B665" s="453"/>
      <c r="C665" s="454"/>
      <c r="D665" s="749"/>
      <c r="E665" s="26"/>
      <c r="F665" s="477"/>
      <c r="G665" s="477"/>
      <c r="H665" s="477"/>
      <c r="I665" s="477"/>
      <c r="J665" s="477"/>
      <c r="K665" s="477"/>
      <c r="L665" s="477"/>
      <c r="M665" s="477"/>
      <c r="N665" s="477"/>
      <c r="O665" s="477"/>
      <c r="P665" s="477"/>
      <c r="Q665" s="477"/>
      <c r="R665" s="477"/>
      <c r="S665" s="477"/>
      <c r="T665" s="478"/>
      <c r="U665" s="620"/>
      <c r="V665" s="734"/>
      <c r="W665" s="621"/>
      <c r="X665" s="760"/>
      <c r="Y665" s="537"/>
      <c r="Z665" s="785"/>
    </row>
    <row r="666" spans="1:26" s="219" customFormat="1" ht="17.100000000000001" customHeight="1" x14ac:dyDescent="0.15">
      <c r="A666" s="452"/>
      <c r="B666" s="453"/>
      <c r="C666" s="454"/>
      <c r="D666" s="749"/>
      <c r="E666" s="26"/>
      <c r="F666" s="477"/>
      <c r="G666" s="477"/>
      <c r="H666" s="477"/>
      <c r="I666" s="477"/>
      <c r="J666" s="477"/>
      <c r="K666" s="477"/>
      <c r="L666" s="477"/>
      <c r="M666" s="477"/>
      <c r="N666" s="477"/>
      <c r="O666" s="477"/>
      <c r="P666" s="477"/>
      <c r="Q666" s="477"/>
      <c r="R666" s="477"/>
      <c r="S666" s="477"/>
      <c r="T666" s="478"/>
      <c r="U666" s="620"/>
      <c r="V666" s="734"/>
      <c r="W666" s="621"/>
      <c r="X666" s="760"/>
      <c r="Y666" s="537"/>
      <c r="Z666" s="785"/>
    </row>
    <row r="667" spans="1:26" s="219" customFormat="1" ht="17.100000000000001" customHeight="1" x14ac:dyDescent="0.15">
      <c r="A667" s="452"/>
      <c r="B667" s="453"/>
      <c r="C667" s="454"/>
      <c r="D667" s="749"/>
      <c r="E667" s="26"/>
      <c r="F667" s="477"/>
      <c r="G667" s="477"/>
      <c r="H667" s="477"/>
      <c r="I667" s="477"/>
      <c r="J667" s="477"/>
      <c r="K667" s="477"/>
      <c r="L667" s="477"/>
      <c r="M667" s="477"/>
      <c r="N667" s="477"/>
      <c r="O667" s="477"/>
      <c r="P667" s="477"/>
      <c r="Q667" s="477"/>
      <c r="R667" s="477"/>
      <c r="S667" s="477"/>
      <c r="T667" s="478"/>
      <c r="U667" s="620"/>
      <c r="V667" s="734"/>
      <c r="W667" s="621"/>
      <c r="X667" s="760"/>
      <c r="Y667" s="537"/>
      <c r="Z667" s="785"/>
    </row>
    <row r="668" spans="1:26" s="219" customFormat="1" ht="17.100000000000001" customHeight="1" x14ac:dyDescent="0.15">
      <c r="A668" s="452"/>
      <c r="B668" s="453"/>
      <c r="C668" s="454"/>
      <c r="D668" s="750"/>
      <c r="E668" s="26"/>
      <c r="F668" s="477"/>
      <c r="G668" s="477"/>
      <c r="H668" s="477"/>
      <c r="I668" s="477"/>
      <c r="J668" s="477"/>
      <c r="K668" s="477"/>
      <c r="L668" s="477"/>
      <c r="M668" s="477"/>
      <c r="N668" s="477"/>
      <c r="O668" s="477"/>
      <c r="P668" s="477"/>
      <c r="Q668" s="477"/>
      <c r="R668" s="477"/>
      <c r="S668" s="477"/>
      <c r="T668" s="478"/>
      <c r="U668" s="620"/>
      <c r="V668" s="734"/>
      <c r="W668" s="621"/>
      <c r="X668" s="760"/>
      <c r="Y668" s="537"/>
      <c r="Z668" s="785"/>
    </row>
    <row r="669" spans="1:26" s="219" customFormat="1" ht="17.100000000000001" customHeight="1" x14ac:dyDescent="0.15">
      <c r="A669" s="452"/>
      <c r="B669" s="453"/>
      <c r="C669" s="454"/>
      <c r="D669" s="770" t="s">
        <v>442</v>
      </c>
      <c r="E669" s="44" t="s">
        <v>132</v>
      </c>
      <c r="F669" s="453" t="s">
        <v>342</v>
      </c>
      <c r="G669" s="453"/>
      <c r="H669" s="453"/>
      <c r="I669" s="453"/>
      <c r="J669" s="453"/>
      <c r="K669" s="453"/>
      <c r="L669" s="453"/>
      <c r="M669" s="453"/>
      <c r="N669" s="453"/>
      <c r="O669" s="453"/>
      <c r="P669" s="453"/>
      <c r="Q669" s="453"/>
      <c r="R669" s="453"/>
      <c r="S669" s="453"/>
      <c r="T669" s="454"/>
      <c r="U669" s="620"/>
      <c r="V669" s="734"/>
      <c r="W669" s="621"/>
      <c r="X669" s="760"/>
      <c r="Y669" s="537"/>
      <c r="Z669" s="785"/>
    </row>
    <row r="670" spans="1:26" s="219" customFormat="1" ht="17.100000000000001" customHeight="1" x14ac:dyDescent="0.15">
      <c r="A670" s="452"/>
      <c r="B670" s="453"/>
      <c r="C670" s="454"/>
      <c r="D670" s="752"/>
      <c r="E670" s="26"/>
      <c r="F670" s="453"/>
      <c r="G670" s="453"/>
      <c r="H670" s="453"/>
      <c r="I670" s="453"/>
      <c r="J670" s="453"/>
      <c r="K670" s="453"/>
      <c r="L670" s="453"/>
      <c r="M670" s="453"/>
      <c r="N670" s="453"/>
      <c r="O670" s="453"/>
      <c r="P670" s="453"/>
      <c r="Q670" s="453"/>
      <c r="R670" s="453"/>
      <c r="S670" s="453"/>
      <c r="T670" s="454"/>
      <c r="U670" s="620"/>
      <c r="V670" s="734"/>
      <c r="W670" s="621"/>
      <c r="X670" s="760"/>
      <c r="Y670" s="537"/>
      <c r="Z670" s="785"/>
    </row>
    <row r="671" spans="1:26" s="219" customFormat="1" ht="17.100000000000001" customHeight="1" x14ac:dyDescent="0.15">
      <c r="A671" s="452"/>
      <c r="B671" s="453"/>
      <c r="C671" s="454"/>
      <c r="D671" s="752"/>
      <c r="E671" s="26"/>
      <c r="F671" s="453"/>
      <c r="G671" s="453"/>
      <c r="H671" s="453"/>
      <c r="I671" s="453"/>
      <c r="J671" s="453"/>
      <c r="K671" s="453"/>
      <c r="L671" s="453"/>
      <c r="M671" s="453"/>
      <c r="N671" s="453"/>
      <c r="O671" s="453"/>
      <c r="P671" s="453"/>
      <c r="Q671" s="453"/>
      <c r="R671" s="453"/>
      <c r="S671" s="453"/>
      <c r="T671" s="454"/>
      <c r="U671" s="620"/>
      <c r="V671" s="734"/>
      <c r="W671" s="621"/>
      <c r="X671" s="760"/>
      <c r="Y671" s="537"/>
      <c r="Z671" s="785"/>
    </row>
    <row r="672" spans="1:26" s="219" customFormat="1" ht="17.100000000000001" customHeight="1" x14ac:dyDescent="0.15">
      <c r="A672" s="452"/>
      <c r="B672" s="453"/>
      <c r="C672" s="454"/>
      <c r="D672" s="752"/>
      <c r="E672" s="26"/>
      <c r="F672" s="453"/>
      <c r="G672" s="453"/>
      <c r="H672" s="453"/>
      <c r="I672" s="453"/>
      <c r="J672" s="453"/>
      <c r="K672" s="453"/>
      <c r="L672" s="453"/>
      <c r="M672" s="453"/>
      <c r="N672" s="453"/>
      <c r="O672" s="453"/>
      <c r="P672" s="453"/>
      <c r="Q672" s="453"/>
      <c r="R672" s="453"/>
      <c r="S672" s="453"/>
      <c r="T672" s="454"/>
      <c r="U672" s="620"/>
      <c r="V672" s="734"/>
      <c r="W672" s="621"/>
      <c r="X672" s="760"/>
      <c r="Y672" s="537"/>
      <c r="Z672" s="785"/>
    </row>
    <row r="673" spans="1:26" s="219" customFormat="1" ht="17.100000000000001" customHeight="1" x14ac:dyDescent="0.15">
      <c r="A673" s="452"/>
      <c r="B673" s="453"/>
      <c r="C673" s="454"/>
      <c r="D673" s="752"/>
      <c r="E673" s="26"/>
      <c r="F673" s="453"/>
      <c r="G673" s="453"/>
      <c r="H673" s="453"/>
      <c r="I673" s="453"/>
      <c r="J673" s="453"/>
      <c r="K673" s="453"/>
      <c r="L673" s="453"/>
      <c r="M673" s="453"/>
      <c r="N673" s="453"/>
      <c r="O673" s="453"/>
      <c r="P673" s="453"/>
      <c r="Q673" s="453"/>
      <c r="R673" s="453"/>
      <c r="S673" s="453"/>
      <c r="T673" s="454"/>
      <c r="U673" s="620"/>
      <c r="V673" s="734"/>
      <c r="W673" s="621"/>
      <c r="X673" s="760"/>
      <c r="Y673" s="537"/>
      <c r="Z673" s="785"/>
    </row>
    <row r="674" spans="1:26" s="219" customFormat="1" ht="17.100000000000001" customHeight="1" x14ac:dyDescent="0.15">
      <c r="A674" s="452"/>
      <c r="B674" s="453"/>
      <c r="C674" s="454"/>
      <c r="D674" s="752"/>
      <c r="E674" s="26"/>
      <c r="F674" s="453"/>
      <c r="G674" s="453"/>
      <c r="H674" s="453"/>
      <c r="I674" s="453"/>
      <c r="J674" s="453"/>
      <c r="K674" s="453"/>
      <c r="L674" s="453"/>
      <c r="M674" s="453"/>
      <c r="N674" s="453"/>
      <c r="O674" s="453"/>
      <c r="P674" s="453"/>
      <c r="Q674" s="453"/>
      <c r="R674" s="453"/>
      <c r="S674" s="453"/>
      <c r="T674" s="454"/>
      <c r="U674" s="620"/>
      <c r="V674" s="734"/>
      <c r="W674" s="621"/>
      <c r="X674" s="760"/>
      <c r="Y674" s="537"/>
      <c r="Z674" s="785"/>
    </row>
    <row r="675" spans="1:26" s="219" customFormat="1" ht="17.100000000000001" customHeight="1" x14ac:dyDescent="0.15">
      <c r="A675" s="452"/>
      <c r="B675" s="453"/>
      <c r="C675" s="454"/>
      <c r="D675" s="753"/>
      <c r="E675" s="26"/>
      <c r="F675" s="576"/>
      <c r="G675" s="576"/>
      <c r="H675" s="576"/>
      <c r="I675" s="576"/>
      <c r="J675" s="576"/>
      <c r="K675" s="576"/>
      <c r="L675" s="576"/>
      <c r="M675" s="576"/>
      <c r="N675" s="576"/>
      <c r="O675" s="576"/>
      <c r="P675" s="576"/>
      <c r="Q675" s="576"/>
      <c r="R675" s="576"/>
      <c r="S675" s="576"/>
      <c r="T675" s="577"/>
      <c r="U675" s="620"/>
      <c r="V675" s="734"/>
      <c r="W675" s="621"/>
      <c r="X675" s="761"/>
      <c r="Y675" s="538"/>
      <c r="Z675" s="603"/>
    </row>
    <row r="676" spans="1:26" s="219" customFormat="1" ht="17.100000000000001" customHeight="1" x14ac:dyDescent="0.15">
      <c r="A676" s="452"/>
      <c r="B676" s="453"/>
      <c r="C676" s="454"/>
      <c r="D676" s="45" t="s">
        <v>156</v>
      </c>
      <c r="E676" s="741" t="s">
        <v>159</v>
      </c>
      <c r="F676" s="741"/>
      <c r="G676" s="741"/>
      <c r="H676" s="741"/>
      <c r="I676" s="741"/>
      <c r="J676" s="741"/>
      <c r="K676" s="741"/>
      <c r="L676" s="741"/>
      <c r="M676" s="741"/>
      <c r="N676" s="741"/>
      <c r="O676" s="741"/>
      <c r="P676" s="741"/>
      <c r="Q676" s="741"/>
      <c r="R676" s="741"/>
      <c r="S676" s="741"/>
      <c r="T676" s="742"/>
      <c r="U676" s="620"/>
      <c r="V676" s="734"/>
      <c r="W676" s="621"/>
      <c r="X676" s="762"/>
      <c r="Y676" s="531"/>
      <c r="Z676" s="775"/>
    </row>
    <row r="677" spans="1:26" s="219" customFormat="1" ht="17.100000000000001" customHeight="1" x14ac:dyDescent="0.15">
      <c r="A677" s="452"/>
      <c r="B677" s="453"/>
      <c r="C677" s="454"/>
      <c r="D677" s="45"/>
      <c r="E677" s="529" t="s">
        <v>563</v>
      </c>
      <c r="F677" s="529"/>
      <c r="G677" s="529"/>
      <c r="H677" s="529"/>
      <c r="I677" s="529"/>
      <c r="J677" s="529"/>
      <c r="K677" s="529"/>
      <c r="L677" s="529"/>
      <c r="M677" s="529"/>
      <c r="N677" s="529"/>
      <c r="O677" s="529"/>
      <c r="P677" s="529"/>
      <c r="Q677" s="529"/>
      <c r="R677" s="529"/>
      <c r="S677" s="529"/>
      <c r="T677" s="530"/>
      <c r="U677" s="620"/>
      <c r="V677" s="734"/>
      <c r="W677" s="621"/>
      <c r="X677" s="763"/>
      <c r="Y677" s="532"/>
      <c r="Z677" s="776"/>
    </row>
    <row r="678" spans="1:26" s="219" customFormat="1" ht="17.100000000000001" customHeight="1" x14ac:dyDescent="0.15">
      <c r="A678" s="452"/>
      <c r="B678" s="453"/>
      <c r="C678" s="454"/>
      <c r="D678" s="266"/>
      <c r="E678" s="477" t="s">
        <v>172</v>
      </c>
      <c r="F678" s="477"/>
      <c r="G678" s="477"/>
      <c r="H678" s="477"/>
      <c r="I678" s="477"/>
      <c r="J678" s="477"/>
      <c r="K678" s="477"/>
      <c r="L678" s="477"/>
      <c r="M678" s="477"/>
      <c r="N678" s="477"/>
      <c r="O678" s="477"/>
      <c r="P678" s="477"/>
      <c r="Q678" s="477"/>
      <c r="R678" s="477"/>
      <c r="S678" s="477"/>
      <c r="T678" s="478"/>
      <c r="U678" s="620"/>
      <c r="V678" s="734"/>
      <c r="W678" s="621"/>
      <c r="X678" s="763"/>
      <c r="Y678" s="532"/>
      <c r="Z678" s="776"/>
    </row>
    <row r="679" spans="1:26" s="219" customFormat="1" ht="17.100000000000001" customHeight="1" x14ac:dyDescent="0.15">
      <c r="A679" s="452"/>
      <c r="B679" s="453"/>
      <c r="C679" s="454"/>
      <c r="D679" s="268"/>
      <c r="E679" s="500"/>
      <c r="F679" s="500"/>
      <c r="G679" s="500"/>
      <c r="H679" s="500"/>
      <c r="I679" s="500"/>
      <c r="J679" s="500"/>
      <c r="K679" s="500"/>
      <c r="L679" s="500"/>
      <c r="M679" s="500"/>
      <c r="N679" s="500"/>
      <c r="O679" s="500"/>
      <c r="P679" s="500"/>
      <c r="Q679" s="500"/>
      <c r="R679" s="500"/>
      <c r="S679" s="500"/>
      <c r="T679" s="501"/>
      <c r="U679" s="620"/>
      <c r="V679" s="734"/>
      <c r="W679" s="621"/>
      <c r="X679" s="764"/>
      <c r="Y679" s="533"/>
      <c r="Z679" s="777"/>
    </row>
    <row r="680" spans="1:26" s="219" customFormat="1" ht="17.100000000000001" customHeight="1" x14ac:dyDescent="0.15">
      <c r="A680" s="452"/>
      <c r="B680" s="453"/>
      <c r="C680" s="454"/>
      <c r="D680" s="45" t="s">
        <v>142</v>
      </c>
      <c r="E680" s="741" t="s">
        <v>157</v>
      </c>
      <c r="F680" s="741"/>
      <c r="G680" s="741"/>
      <c r="H680" s="741"/>
      <c r="I680" s="741"/>
      <c r="J680" s="741"/>
      <c r="K680" s="741"/>
      <c r="L680" s="741"/>
      <c r="M680" s="741"/>
      <c r="N680" s="741"/>
      <c r="O680" s="741"/>
      <c r="P680" s="741"/>
      <c r="Q680" s="741"/>
      <c r="R680" s="741"/>
      <c r="S680" s="741"/>
      <c r="T680" s="742"/>
      <c r="U680" s="620"/>
      <c r="V680" s="734"/>
      <c r="W680" s="621"/>
      <c r="X680" s="762"/>
      <c r="Y680" s="531"/>
      <c r="Z680" s="775"/>
    </row>
    <row r="681" spans="1:26" s="219" customFormat="1" ht="17.100000000000001" customHeight="1" x14ac:dyDescent="0.15">
      <c r="A681" s="452"/>
      <c r="B681" s="453"/>
      <c r="C681" s="454"/>
      <c r="D681" s="45"/>
      <c r="E681" s="529" t="s">
        <v>563</v>
      </c>
      <c r="F681" s="529"/>
      <c r="G681" s="529"/>
      <c r="H681" s="529"/>
      <c r="I681" s="529"/>
      <c r="J681" s="529"/>
      <c r="K681" s="529"/>
      <c r="L681" s="529"/>
      <c r="M681" s="529"/>
      <c r="N681" s="529"/>
      <c r="O681" s="529"/>
      <c r="P681" s="529"/>
      <c r="Q681" s="529"/>
      <c r="R681" s="529"/>
      <c r="S681" s="529"/>
      <c r="T681" s="530"/>
      <c r="U681" s="620"/>
      <c r="V681" s="734"/>
      <c r="W681" s="621"/>
      <c r="X681" s="763"/>
      <c r="Y681" s="532"/>
      <c r="Z681" s="776"/>
    </row>
    <row r="682" spans="1:26" s="219" customFormat="1" ht="17.100000000000001" customHeight="1" x14ac:dyDescent="0.15">
      <c r="A682" s="452"/>
      <c r="B682" s="453"/>
      <c r="C682" s="454"/>
      <c r="D682" s="267"/>
      <c r="E682" s="477" t="s">
        <v>178</v>
      </c>
      <c r="F682" s="477"/>
      <c r="G682" s="477"/>
      <c r="H682" s="477"/>
      <c r="I682" s="477"/>
      <c r="J682" s="477"/>
      <c r="K682" s="477"/>
      <c r="L682" s="477"/>
      <c r="M682" s="477"/>
      <c r="N682" s="477"/>
      <c r="O682" s="477"/>
      <c r="P682" s="477"/>
      <c r="Q682" s="477"/>
      <c r="R682" s="477"/>
      <c r="S682" s="477"/>
      <c r="T682" s="478"/>
      <c r="U682" s="620"/>
      <c r="V682" s="734"/>
      <c r="W682" s="621"/>
      <c r="X682" s="763"/>
      <c r="Y682" s="532"/>
      <c r="Z682" s="776"/>
    </row>
    <row r="683" spans="1:26" s="219" customFormat="1" ht="17.100000000000001" customHeight="1" x14ac:dyDescent="0.15">
      <c r="A683" s="452"/>
      <c r="B683" s="453"/>
      <c r="C683" s="454"/>
      <c r="D683" s="267"/>
      <c r="E683" s="500"/>
      <c r="F683" s="500"/>
      <c r="G683" s="500"/>
      <c r="H683" s="500"/>
      <c r="I683" s="500"/>
      <c r="J683" s="500"/>
      <c r="K683" s="500"/>
      <c r="L683" s="500"/>
      <c r="M683" s="500"/>
      <c r="N683" s="500"/>
      <c r="O683" s="500"/>
      <c r="P683" s="500"/>
      <c r="Q683" s="500"/>
      <c r="R683" s="500"/>
      <c r="S683" s="500"/>
      <c r="T683" s="501"/>
      <c r="U683" s="620"/>
      <c r="V683" s="734"/>
      <c r="W683" s="621"/>
      <c r="X683" s="764"/>
      <c r="Y683" s="533"/>
      <c r="Z683" s="777"/>
    </row>
    <row r="684" spans="1:26" s="219" customFormat="1" ht="17.100000000000001" customHeight="1" x14ac:dyDescent="0.15">
      <c r="A684" s="452"/>
      <c r="B684" s="453"/>
      <c r="C684" s="454"/>
      <c r="D684" s="46" t="s">
        <v>149</v>
      </c>
      <c r="E684" s="741" t="s">
        <v>160</v>
      </c>
      <c r="F684" s="741"/>
      <c r="G684" s="741"/>
      <c r="H684" s="741"/>
      <c r="I684" s="741"/>
      <c r="J684" s="741"/>
      <c r="K684" s="741"/>
      <c r="L684" s="741"/>
      <c r="M684" s="741"/>
      <c r="N684" s="741"/>
      <c r="O684" s="741"/>
      <c r="P684" s="741"/>
      <c r="Q684" s="741"/>
      <c r="R684" s="741"/>
      <c r="S684" s="741"/>
      <c r="T684" s="742"/>
      <c r="U684" s="620"/>
      <c r="V684" s="734"/>
      <c r="W684" s="621"/>
      <c r="X684" s="762"/>
      <c r="Y684" s="531"/>
      <c r="Z684" s="775"/>
    </row>
    <row r="685" spans="1:26" s="219" customFormat="1" ht="17.100000000000001" customHeight="1" x14ac:dyDescent="0.15">
      <c r="A685" s="452"/>
      <c r="B685" s="453"/>
      <c r="C685" s="454"/>
      <c r="D685" s="45"/>
      <c r="E685" s="529" t="s">
        <v>564</v>
      </c>
      <c r="F685" s="529"/>
      <c r="G685" s="529"/>
      <c r="H685" s="529"/>
      <c r="I685" s="529"/>
      <c r="J685" s="529"/>
      <c r="K685" s="529"/>
      <c r="L685" s="529"/>
      <c r="M685" s="529"/>
      <c r="N685" s="529"/>
      <c r="O685" s="529"/>
      <c r="P685" s="529"/>
      <c r="Q685" s="529"/>
      <c r="R685" s="529"/>
      <c r="S685" s="529"/>
      <c r="T685" s="530"/>
      <c r="U685" s="620"/>
      <c r="V685" s="734"/>
      <c r="W685" s="621"/>
      <c r="X685" s="763"/>
      <c r="Y685" s="532"/>
      <c r="Z685" s="776"/>
    </row>
    <row r="686" spans="1:26" s="219" customFormat="1" ht="17.100000000000001" customHeight="1" x14ac:dyDescent="0.15">
      <c r="A686" s="452"/>
      <c r="B686" s="453"/>
      <c r="C686" s="454"/>
      <c r="D686" s="267"/>
      <c r="E686" s="529" t="s">
        <v>63</v>
      </c>
      <c r="F686" s="529"/>
      <c r="G686" s="529"/>
      <c r="H686" s="529"/>
      <c r="I686" s="529"/>
      <c r="J686" s="529"/>
      <c r="K686" s="529"/>
      <c r="L686" s="529"/>
      <c r="M686" s="529"/>
      <c r="N686" s="529"/>
      <c r="O686" s="529"/>
      <c r="P686" s="529"/>
      <c r="Q686" s="529"/>
      <c r="R686" s="529"/>
      <c r="S686" s="529"/>
      <c r="T686" s="530"/>
      <c r="U686" s="620"/>
      <c r="V686" s="734"/>
      <c r="W686" s="621"/>
      <c r="X686" s="763"/>
      <c r="Y686" s="532"/>
      <c r="Z686" s="776"/>
    </row>
    <row r="687" spans="1:26" s="219" customFormat="1" ht="17.100000000000001" customHeight="1" x14ac:dyDescent="0.15">
      <c r="A687" s="452"/>
      <c r="B687" s="453"/>
      <c r="C687" s="454"/>
      <c r="D687" s="267"/>
      <c r="E687" s="26" t="s">
        <v>127</v>
      </c>
      <c r="F687" s="453" t="s">
        <v>173</v>
      </c>
      <c r="G687" s="453"/>
      <c r="H687" s="453"/>
      <c r="I687" s="453"/>
      <c r="J687" s="453"/>
      <c r="K687" s="453"/>
      <c r="L687" s="453"/>
      <c r="M687" s="453"/>
      <c r="N687" s="453"/>
      <c r="O687" s="453"/>
      <c r="P687" s="453"/>
      <c r="Q687" s="453"/>
      <c r="R687" s="453"/>
      <c r="S687" s="453"/>
      <c r="T687" s="454"/>
      <c r="U687" s="620"/>
      <c r="V687" s="734"/>
      <c r="W687" s="621"/>
      <c r="X687" s="763"/>
      <c r="Y687" s="532"/>
      <c r="Z687" s="776"/>
    </row>
    <row r="688" spans="1:26" s="219" customFormat="1" ht="17.100000000000001" customHeight="1" x14ac:dyDescent="0.15">
      <c r="A688" s="452"/>
      <c r="B688" s="453"/>
      <c r="C688" s="454"/>
      <c r="D688" s="267"/>
      <c r="E688" s="168"/>
      <c r="F688" s="453"/>
      <c r="G688" s="453"/>
      <c r="H688" s="453"/>
      <c r="I688" s="453"/>
      <c r="J688" s="453"/>
      <c r="K688" s="453"/>
      <c r="L688" s="453"/>
      <c r="M688" s="453"/>
      <c r="N688" s="453"/>
      <c r="O688" s="453"/>
      <c r="P688" s="453"/>
      <c r="Q688" s="453"/>
      <c r="R688" s="453"/>
      <c r="S688" s="453"/>
      <c r="T688" s="454"/>
      <c r="U688" s="620"/>
      <c r="V688" s="734"/>
      <c r="W688" s="621"/>
      <c r="X688" s="763"/>
      <c r="Y688" s="532"/>
      <c r="Z688" s="776"/>
    </row>
    <row r="689" spans="1:26" s="219" customFormat="1" ht="17.100000000000001" customHeight="1" x14ac:dyDescent="0.15">
      <c r="A689" s="452"/>
      <c r="B689" s="453"/>
      <c r="C689" s="454"/>
      <c r="D689" s="748" t="s">
        <v>440</v>
      </c>
      <c r="E689" s="26" t="s">
        <v>174</v>
      </c>
      <c r="F689" s="453" t="s">
        <v>340</v>
      </c>
      <c r="G689" s="453"/>
      <c r="H689" s="453"/>
      <c r="I689" s="453"/>
      <c r="J689" s="453"/>
      <c r="K689" s="453"/>
      <c r="L689" s="453"/>
      <c r="M689" s="453"/>
      <c r="N689" s="453"/>
      <c r="O689" s="453"/>
      <c r="P689" s="453"/>
      <c r="Q689" s="453"/>
      <c r="R689" s="453"/>
      <c r="S689" s="453"/>
      <c r="T689" s="454"/>
      <c r="U689" s="620"/>
      <c r="V689" s="734"/>
      <c r="W689" s="621"/>
      <c r="X689" s="763"/>
      <c r="Y689" s="532"/>
      <c r="Z689" s="776"/>
    </row>
    <row r="690" spans="1:26" s="219" customFormat="1" ht="17.100000000000001" customHeight="1" x14ac:dyDescent="0.15">
      <c r="A690" s="452"/>
      <c r="B690" s="453"/>
      <c r="C690" s="454"/>
      <c r="D690" s="749"/>
      <c r="E690" s="168"/>
      <c r="F690" s="453"/>
      <c r="G690" s="453"/>
      <c r="H690" s="453"/>
      <c r="I690" s="453"/>
      <c r="J690" s="453"/>
      <c r="K690" s="453"/>
      <c r="L690" s="453"/>
      <c r="M690" s="453"/>
      <c r="N690" s="453"/>
      <c r="O690" s="453"/>
      <c r="P690" s="453"/>
      <c r="Q690" s="453"/>
      <c r="R690" s="453"/>
      <c r="S690" s="453"/>
      <c r="T690" s="454"/>
      <c r="U690" s="620"/>
      <c r="V690" s="734"/>
      <c r="W690" s="621"/>
      <c r="X690" s="763"/>
      <c r="Y690" s="532"/>
      <c r="Z690" s="776"/>
    </row>
    <row r="691" spans="1:26" s="219" customFormat="1" ht="17.100000000000001" customHeight="1" x14ac:dyDescent="0.15">
      <c r="A691" s="452"/>
      <c r="B691" s="453"/>
      <c r="C691" s="454"/>
      <c r="D691" s="749"/>
      <c r="E691" s="168"/>
      <c r="F691" s="453"/>
      <c r="G691" s="453"/>
      <c r="H691" s="453"/>
      <c r="I691" s="453"/>
      <c r="J691" s="453"/>
      <c r="K691" s="453"/>
      <c r="L691" s="453"/>
      <c r="M691" s="453"/>
      <c r="N691" s="453"/>
      <c r="O691" s="453"/>
      <c r="P691" s="453"/>
      <c r="Q691" s="453"/>
      <c r="R691" s="453"/>
      <c r="S691" s="453"/>
      <c r="T691" s="454"/>
      <c r="U691" s="620"/>
      <c r="V691" s="734"/>
      <c r="W691" s="621"/>
      <c r="X691" s="763"/>
      <c r="Y691" s="532"/>
      <c r="Z691" s="776"/>
    </row>
    <row r="692" spans="1:26" s="219" customFormat="1" ht="17.100000000000001" customHeight="1" x14ac:dyDescent="0.15">
      <c r="A692" s="452"/>
      <c r="B692" s="453"/>
      <c r="C692" s="454"/>
      <c r="D692" s="750"/>
      <c r="E692" s="168"/>
      <c r="F692" s="453"/>
      <c r="G692" s="453"/>
      <c r="H692" s="453"/>
      <c r="I692" s="453"/>
      <c r="J692" s="453"/>
      <c r="K692" s="453"/>
      <c r="L692" s="453"/>
      <c r="M692" s="453"/>
      <c r="N692" s="453"/>
      <c r="O692" s="453"/>
      <c r="P692" s="453"/>
      <c r="Q692" s="453"/>
      <c r="R692" s="453"/>
      <c r="S692" s="453"/>
      <c r="T692" s="454"/>
      <c r="U692" s="620"/>
      <c r="V692" s="734"/>
      <c r="W692" s="621"/>
      <c r="X692" s="763"/>
      <c r="Y692" s="532"/>
      <c r="Z692" s="776"/>
    </row>
    <row r="693" spans="1:26" s="219" customFormat="1" ht="17.100000000000001" customHeight="1" x14ac:dyDescent="0.15">
      <c r="A693" s="452"/>
      <c r="B693" s="453"/>
      <c r="C693" s="454"/>
      <c r="D693" s="748" t="s">
        <v>439</v>
      </c>
      <c r="E693" s="26" t="s">
        <v>175</v>
      </c>
      <c r="F693" s="453" t="s">
        <v>341</v>
      </c>
      <c r="G693" s="453"/>
      <c r="H693" s="453"/>
      <c r="I693" s="453"/>
      <c r="J693" s="453"/>
      <c r="K693" s="453"/>
      <c r="L693" s="453"/>
      <c r="M693" s="453"/>
      <c r="N693" s="453"/>
      <c r="O693" s="453"/>
      <c r="P693" s="453"/>
      <c r="Q693" s="453"/>
      <c r="R693" s="453"/>
      <c r="S693" s="453"/>
      <c r="T693" s="454"/>
      <c r="U693" s="620"/>
      <c r="V693" s="734"/>
      <c r="W693" s="621"/>
      <c r="X693" s="763"/>
      <c r="Y693" s="532"/>
      <c r="Z693" s="776"/>
    </row>
    <row r="694" spans="1:26" s="219" customFormat="1" ht="17.100000000000001" customHeight="1" x14ac:dyDescent="0.15">
      <c r="A694" s="452"/>
      <c r="B694" s="453"/>
      <c r="C694" s="454"/>
      <c r="D694" s="749"/>
      <c r="E694" s="26"/>
      <c r="F694" s="453"/>
      <c r="G694" s="453"/>
      <c r="H694" s="453"/>
      <c r="I694" s="453"/>
      <c r="J694" s="453"/>
      <c r="K694" s="453"/>
      <c r="L694" s="453"/>
      <c r="M694" s="453"/>
      <c r="N694" s="453"/>
      <c r="O694" s="453"/>
      <c r="P694" s="453"/>
      <c r="Q694" s="453"/>
      <c r="R694" s="453"/>
      <c r="S694" s="453"/>
      <c r="T694" s="454"/>
      <c r="U694" s="620"/>
      <c r="V694" s="734"/>
      <c r="W694" s="621"/>
      <c r="X694" s="763"/>
      <c r="Y694" s="532"/>
      <c r="Z694" s="776"/>
    </row>
    <row r="695" spans="1:26" s="219" customFormat="1" ht="17.100000000000001" customHeight="1" x14ac:dyDescent="0.15">
      <c r="A695" s="452"/>
      <c r="B695" s="453"/>
      <c r="C695" s="454"/>
      <c r="D695" s="749"/>
      <c r="E695" s="168"/>
      <c r="F695" s="453"/>
      <c r="G695" s="453"/>
      <c r="H695" s="453"/>
      <c r="I695" s="453"/>
      <c r="J695" s="453"/>
      <c r="K695" s="453"/>
      <c r="L695" s="453"/>
      <c r="M695" s="453"/>
      <c r="N695" s="453"/>
      <c r="O695" s="453"/>
      <c r="P695" s="453"/>
      <c r="Q695" s="453"/>
      <c r="R695" s="453"/>
      <c r="S695" s="453"/>
      <c r="T695" s="454"/>
      <c r="U695" s="620"/>
      <c r="V695" s="734"/>
      <c r="W695" s="621"/>
      <c r="X695" s="763"/>
      <c r="Y695" s="532"/>
      <c r="Z695" s="776"/>
    </row>
    <row r="696" spans="1:26" s="219" customFormat="1" ht="17.100000000000001" customHeight="1" x14ac:dyDescent="0.15">
      <c r="A696" s="452"/>
      <c r="B696" s="453"/>
      <c r="C696" s="454"/>
      <c r="D696" s="750"/>
      <c r="E696" s="168"/>
      <c r="F696" s="453"/>
      <c r="G696" s="453"/>
      <c r="H696" s="453"/>
      <c r="I696" s="453"/>
      <c r="J696" s="453"/>
      <c r="K696" s="453"/>
      <c r="L696" s="453"/>
      <c r="M696" s="453"/>
      <c r="N696" s="453"/>
      <c r="O696" s="453"/>
      <c r="P696" s="453"/>
      <c r="Q696" s="453"/>
      <c r="R696" s="453"/>
      <c r="S696" s="453"/>
      <c r="T696" s="454"/>
      <c r="U696" s="620"/>
      <c r="V696" s="734"/>
      <c r="W696" s="621"/>
      <c r="X696" s="763"/>
      <c r="Y696" s="532"/>
      <c r="Z696" s="776"/>
    </row>
    <row r="697" spans="1:26" s="219" customFormat="1" ht="17.100000000000001" customHeight="1" x14ac:dyDescent="0.15">
      <c r="A697" s="452"/>
      <c r="B697" s="453"/>
      <c r="C697" s="454"/>
      <c r="D697" s="751" t="s">
        <v>441</v>
      </c>
      <c r="E697" s="26" t="s">
        <v>176</v>
      </c>
      <c r="F697" s="453" t="s">
        <v>343</v>
      </c>
      <c r="G697" s="453"/>
      <c r="H697" s="453"/>
      <c r="I697" s="453"/>
      <c r="J697" s="453"/>
      <c r="K697" s="453"/>
      <c r="L697" s="453"/>
      <c r="M697" s="453"/>
      <c r="N697" s="453"/>
      <c r="O697" s="453"/>
      <c r="P697" s="453"/>
      <c r="Q697" s="453"/>
      <c r="R697" s="453"/>
      <c r="S697" s="453"/>
      <c r="T697" s="454"/>
      <c r="U697" s="620"/>
      <c r="V697" s="734"/>
      <c r="W697" s="621"/>
      <c r="X697" s="763"/>
      <c r="Y697" s="532"/>
      <c r="Z697" s="776"/>
    </row>
    <row r="698" spans="1:26" s="219" customFormat="1" ht="17.100000000000001" customHeight="1" x14ac:dyDescent="0.15">
      <c r="A698" s="452"/>
      <c r="B698" s="453"/>
      <c r="C698" s="454"/>
      <c r="D698" s="752"/>
      <c r="E698" s="168"/>
      <c r="F698" s="453"/>
      <c r="G698" s="453"/>
      <c r="H698" s="453"/>
      <c r="I698" s="453"/>
      <c r="J698" s="453"/>
      <c r="K698" s="453"/>
      <c r="L698" s="453"/>
      <c r="M698" s="453"/>
      <c r="N698" s="453"/>
      <c r="O698" s="453"/>
      <c r="P698" s="453"/>
      <c r="Q698" s="453"/>
      <c r="R698" s="453"/>
      <c r="S698" s="453"/>
      <c r="T698" s="454"/>
      <c r="U698" s="620"/>
      <c r="V698" s="734"/>
      <c r="W698" s="621"/>
      <c r="X698" s="763"/>
      <c r="Y698" s="532"/>
      <c r="Z698" s="776"/>
    </row>
    <row r="699" spans="1:26" s="219" customFormat="1" ht="17.100000000000001" customHeight="1" x14ac:dyDescent="0.15">
      <c r="A699" s="452"/>
      <c r="B699" s="453"/>
      <c r="C699" s="454"/>
      <c r="D699" s="752"/>
      <c r="E699" s="168"/>
      <c r="F699" s="453"/>
      <c r="G699" s="453"/>
      <c r="H699" s="453"/>
      <c r="I699" s="453"/>
      <c r="J699" s="453"/>
      <c r="K699" s="453"/>
      <c r="L699" s="453"/>
      <c r="M699" s="453"/>
      <c r="N699" s="453"/>
      <c r="O699" s="453"/>
      <c r="P699" s="453"/>
      <c r="Q699" s="453"/>
      <c r="R699" s="453"/>
      <c r="S699" s="453"/>
      <c r="T699" s="454"/>
      <c r="U699" s="620"/>
      <c r="V699" s="734"/>
      <c r="W699" s="621"/>
      <c r="X699" s="763"/>
      <c r="Y699" s="532"/>
      <c r="Z699" s="776"/>
    </row>
    <row r="700" spans="1:26" s="219" customFormat="1" ht="17.100000000000001" customHeight="1" x14ac:dyDescent="0.15">
      <c r="A700" s="452"/>
      <c r="B700" s="453"/>
      <c r="C700" s="454"/>
      <c r="D700" s="753"/>
      <c r="E700" s="171"/>
      <c r="F700" s="576"/>
      <c r="G700" s="576"/>
      <c r="H700" s="576"/>
      <c r="I700" s="576"/>
      <c r="J700" s="576"/>
      <c r="K700" s="576"/>
      <c r="L700" s="576"/>
      <c r="M700" s="576"/>
      <c r="N700" s="576"/>
      <c r="O700" s="576"/>
      <c r="P700" s="576"/>
      <c r="Q700" s="576"/>
      <c r="R700" s="576"/>
      <c r="S700" s="576"/>
      <c r="T700" s="577"/>
      <c r="U700" s="620"/>
      <c r="V700" s="734"/>
      <c r="W700" s="621"/>
      <c r="X700" s="764"/>
      <c r="Y700" s="533"/>
      <c r="Z700" s="777"/>
    </row>
    <row r="701" spans="1:26" s="219" customFormat="1" ht="17.100000000000001" customHeight="1" x14ac:dyDescent="0.15">
      <c r="A701" s="452"/>
      <c r="B701" s="453"/>
      <c r="C701" s="454"/>
      <c r="D701" s="45" t="s">
        <v>150</v>
      </c>
      <c r="E701" s="529" t="s">
        <v>161</v>
      </c>
      <c r="F701" s="529"/>
      <c r="G701" s="529"/>
      <c r="H701" s="529"/>
      <c r="I701" s="529"/>
      <c r="J701" s="529"/>
      <c r="K701" s="529"/>
      <c r="L701" s="529"/>
      <c r="M701" s="529"/>
      <c r="N701" s="529"/>
      <c r="O701" s="529"/>
      <c r="P701" s="529"/>
      <c r="Q701" s="529"/>
      <c r="R701" s="529"/>
      <c r="S701" s="529"/>
      <c r="T701" s="530"/>
      <c r="U701" s="620"/>
      <c r="V701" s="734"/>
      <c r="W701" s="621"/>
      <c r="X701" s="781"/>
      <c r="Y701" s="650"/>
      <c r="Z701" s="783"/>
    </row>
    <row r="702" spans="1:26" s="219" customFormat="1" ht="17.100000000000001" customHeight="1" x14ac:dyDescent="0.15">
      <c r="A702" s="452"/>
      <c r="B702" s="453"/>
      <c r="C702" s="454"/>
      <c r="D702" s="167"/>
      <c r="E702" s="529" t="s">
        <v>565</v>
      </c>
      <c r="F702" s="529"/>
      <c r="G702" s="529"/>
      <c r="H702" s="529"/>
      <c r="I702" s="529"/>
      <c r="J702" s="529"/>
      <c r="K702" s="529"/>
      <c r="L702" s="529"/>
      <c r="M702" s="529"/>
      <c r="N702" s="529"/>
      <c r="O702" s="529"/>
      <c r="P702" s="529"/>
      <c r="Q702" s="529"/>
      <c r="R702" s="529"/>
      <c r="S702" s="529"/>
      <c r="T702" s="530"/>
      <c r="U702" s="620"/>
      <c r="V702" s="734"/>
      <c r="W702" s="621"/>
      <c r="X702" s="782"/>
      <c r="Y702" s="497"/>
      <c r="Z702" s="784"/>
    </row>
    <row r="703" spans="1:26" s="219" customFormat="1" ht="17.100000000000001" customHeight="1" x14ac:dyDescent="0.15">
      <c r="A703" s="452"/>
      <c r="B703" s="453"/>
      <c r="C703" s="454"/>
      <c r="D703" s="167"/>
      <c r="E703" s="529" t="s">
        <v>63</v>
      </c>
      <c r="F703" s="529"/>
      <c r="G703" s="529"/>
      <c r="H703" s="529"/>
      <c r="I703" s="529"/>
      <c r="J703" s="529"/>
      <c r="K703" s="529"/>
      <c r="L703" s="529"/>
      <c r="M703" s="529"/>
      <c r="N703" s="529"/>
      <c r="O703" s="529"/>
      <c r="P703" s="529"/>
      <c r="Q703" s="529"/>
      <c r="R703" s="529"/>
      <c r="S703" s="529"/>
      <c r="T703" s="530"/>
      <c r="U703" s="620"/>
      <c r="V703" s="734"/>
      <c r="W703" s="621"/>
      <c r="X703" s="782"/>
      <c r="Y703" s="497"/>
      <c r="Z703" s="784"/>
    </row>
    <row r="704" spans="1:26" s="219" customFormat="1" ht="17.100000000000001" customHeight="1" x14ac:dyDescent="0.15">
      <c r="A704" s="452"/>
      <c r="B704" s="453"/>
      <c r="C704" s="454"/>
      <c r="D704" s="167"/>
      <c r="E704" s="26" t="s">
        <v>127</v>
      </c>
      <c r="F704" s="453" t="s">
        <v>179</v>
      </c>
      <c r="G704" s="453"/>
      <c r="H704" s="453"/>
      <c r="I704" s="453"/>
      <c r="J704" s="453"/>
      <c r="K704" s="453"/>
      <c r="L704" s="453"/>
      <c r="M704" s="453"/>
      <c r="N704" s="453"/>
      <c r="O704" s="453"/>
      <c r="P704" s="453"/>
      <c r="Q704" s="453"/>
      <c r="R704" s="453"/>
      <c r="S704" s="453"/>
      <c r="T704" s="454"/>
      <c r="U704" s="620"/>
      <c r="V704" s="734"/>
      <c r="W704" s="621"/>
      <c r="X704" s="782"/>
      <c r="Y704" s="497"/>
      <c r="Z704" s="784"/>
    </row>
    <row r="705" spans="1:33" s="219" customFormat="1" ht="17.100000000000001" customHeight="1" x14ac:dyDescent="0.15">
      <c r="A705" s="452"/>
      <c r="B705" s="453"/>
      <c r="C705" s="454"/>
      <c r="D705" s="167"/>
      <c r="E705" s="17"/>
      <c r="F705" s="453"/>
      <c r="G705" s="453"/>
      <c r="H705" s="453"/>
      <c r="I705" s="453"/>
      <c r="J705" s="453"/>
      <c r="K705" s="453"/>
      <c r="L705" s="453"/>
      <c r="M705" s="453"/>
      <c r="N705" s="453"/>
      <c r="O705" s="453"/>
      <c r="P705" s="453"/>
      <c r="Q705" s="453"/>
      <c r="R705" s="453"/>
      <c r="S705" s="453"/>
      <c r="T705" s="454"/>
      <c r="U705" s="620"/>
      <c r="V705" s="734"/>
      <c r="W705" s="621"/>
      <c r="X705" s="782"/>
      <c r="Y705" s="497"/>
      <c r="Z705" s="784"/>
    </row>
    <row r="706" spans="1:33" s="219" customFormat="1" ht="17.100000000000001" customHeight="1" x14ac:dyDescent="0.15">
      <c r="A706" s="452"/>
      <c r="B706" s="453"/>
      <c r="C706" s="454"/>
      <c r="D706" s="519" t="s">
        <v>540</v>
      </c>
      <c r="E706" s="26" t="s">
        <v>174</v>
      </c>
      <c r="F706" s="477" t="s">
        <v>177</v>
      </c>
      <c r="G706" s="477"/>
      <c r="H706" s="477"/>
      <c r="I706" s="477"/>
      <c r="J706" s="477"/>
      <c r="K706" s="477"/>
      <c r="L706" s="477"/>
      <c r="M706" s="477"/>
      <c r="N706" s="477"/>
      <c r="O706" s="477"/>
      <c r="P706" s="477"/>
      <c r="Q706" s="477"/>
      <c r="R706" s="477"/>
      <c r="S706" s="477"/>
      <c r="T706" s="478"/>
      <c r="U706" s="620"/>
      <c r="V706" s="734"/>
      <c r="W706" s="621"/>
      <c r="X706" s="782"/>
      <c r="Y706" s="497"/>
      <c r="Z706" s="784"/>
    </row>
    <row r="707" spans="1:33" s="219" customFormat="1" ht="17.100000000000001" customHeight="1" x14ac:dyDescent="0.15">
      <c r="A707" s="455"/>
      <c r="B707" s="456"/>
      <c r="C707" s="457"/>
      <c r="D707" s="520"/>
      <c r="E707" s="190"/>
      <c r="F707" s="484"/>
      <c r="G707" s="484"/>
      <c r="H707" s="484"/>
      <c r="I707" s="484"/>
      <c r="J707" s="484"/>
      <c r="K707" s="484"/>
      <c r="L707" s="484"/>
      <c r="M707" s="484"/>
      <c r="N707" s="484"/>
      <c r="O707" s="484"/>
      <c r="P707" s="484"/>
      <c r="Q707" s="484"/>
      <c r="R707" s="484"/>
      <c r="S707" s="484"/>
      <c r="T707" s="485"/>
      <c r="U707" s="738"/>
      <c r="V707" s="739"/>
      <c r="W707" s="740"/>
      <c r="X707" s="782"/>
      <c r="Y707" s="497"/>
      <c r="Z707" s="784"/>
    </row>
    <row r="708" spans="1:33" s="219" customFormat="1" ht="17.100000000000001" customHeight="1" x14ac:dyDescent="0.15">
      <c r="A708" s="674" t="s">
        <v>335</v>
      </c>
      <c r="B708" s="674"/>
      <c r="C708" s="674"/>
      <c r="D708" s="473" t="s">
        <v>445</v>
      </c>
      <c r="E708" s="474"/>
      <c r="F708" s="474"/>
      <c r="G708" s="474"/>
      <c r="H708" s="474"/>
      <c r="I708" s="474"/>
      <c r="J708" s="474"/>
      <c r="K708" s="474"/>
      <c r="L708" s="474"/>
      <c r="M708" s="474"/>
      <c r="N708" s="474"/>
      <c r="O708" s="474"/>
      <c r="P708" s="474"/>
      <c r="Q708" s="474"/>
      <c r="R708" s="474"/>
      <c r="S708" s="474"/>
      <c r="T708" s="475"/>
      <c r="U708" s="778" t="s">
        <v>566</v>
      </c>
      <c r="V708" s="779"/>
      <c r="W708" s="780"/>
      <c r="X708" s="497"/>
      <c r="Y708" s="497"/>
      <c r="Z708" s="497"/>
      <c r="AB708" s="259"/>
      <c r="AC708" s="259"/>
      <c r="AD708" s="259"/>
      <c r="AE708" s="259"/>
      <c r="AF708" s="259"/>
      <c r="AG708" s="259"/>
    </row>
    <row r="709" spans="1:33" s="219" customFormat="1" ht="17.100000000000001" customHeight="1" x14ac:dyDescent="0.15">
      <c r="A709" s="674"/>
      <c r="B709" s="674"/>
      <c r="C709" s="674"/>
      <c r="D709" s="476"/>
      <c r="E709" s="477"/>
      <c r="F709" s="477"/>
      <c r="G709" s="477"/>
      <c r="H709" s="477"/>
      <c r="I709" s="477"/>
      <c r="J709" s="477"/>
      <c r="K709" s="477"/>
      <c r="L709" s="477"/>
      <c r="M709" s="477"/>
      <c r="N709" s="477"/>
      <c r="O709" s="477"/>
      <c r="P709" s="477"/>
      <c r="Q709" s="477"/>
      <c r="R709" s="477"/>
      <c r="S709" s="477"/>
      <c r="T709" s="478"/>
      <c r="U709" s="778"/>
      <c r="V709" s="779"/>
      <c r="W709" s="780"/>
      <c r="X709" s="497"/>
      <c r="Y709" s="497"/>
      <c r="Z709" s="497"/>
    </row>
    <row r="710" spans="1:33" s="219" customFormat="1" ht="17.100000000000001" customHeight="1" x14ac:dyDescent="0.15">
      <c r="A710" s="674"/>
      <c r="B710" s="674"/>
      <c r="C710" s="674"/>
      <c r="D710" s="476"/>
      <c r="E710" s="477"/>
      <c r="F710" s="477"/>
      <c r="G710" s="477"/>
      <c r="H710" s="477"/>
      <c r="I710" s="477"/>
      <c r="J710" s="477"/>
      <c r="K710" s="477"/>
      <c r="L710" s="477"/>
      <c r="M710" s="477"/>
      <c r="N710" s="477"/>
      <c r="O710" s="477"/>
      <c r="P710" s="477"/>
      <c r="Q710" s="477"/>
      <c r="R710" s="477"/>
      <c r="S710" s="477"/>
      <c r="T710" s="478"/>
      <c r="U710" s="778"/>
      <c r="V710" s="779"/>
      <c r="W710" s="780"/>
      <c r="X710" s="497"/>
      <c r="Y710" s="497"/>
      <c r="Z710" s="497"/>
    </row>
    <row r="711" spans="1:33" s="219" customFormat="1" ht="17.100000000000001" customHeight="1" x14ac:dyDescent="0.15">
      <c r="A711" s="674"/>
      <c r="B711" s="674"/>
      <c r="C711" s="674"/>
      <c r="D711" s="476"/>
      <c r="E711" s="477"/>
      <c r="F711" s="477"/>
      <c r="G711" s="477"/>
      <c r="H711" s="477"/>
      <c r="I711" s="477"/>
      <c r="J711" s="477"/>
      <c r="K711" s="477"/>
      <c r="L711" s="477"/>
      <c r="M711" s="477"/>
      <c r="N711" s="477"/>
      <c r="O711" s="477"/>
      <c r="P711" s="477"/>
      <c r="Q711" s="477"/>
      <c r="R711" s="477"/>
      <c r="S711" s="477"/>
      <c r="T711" s="478"/>
      <c r="U711" s="779"/>
      <c r="V711" s="779"/>
      <c r="W711" s="780"/>
      <c r="X711" s="497"/>
      <c r="Y711" s="497"/>
      <c r="Z711" s="497"/>
    </row>
    <row r="712" spans="1:33" s="219" customFormat="1" ht="17.100000000000001" customHeight="1" x14ac:dyDescent="0.15">
      <c r="A712" s="674"/>
      <c r="B712" s="674"/>
      <c r="C712" s="674"/>
      <c r="D712" s="476"/>
      <c r="E712" s="477"/>
      <c r="F712" s="477"/>
      <c r="G712" s="477"/>
      <c r="H712" s="477"/>
      <c r="I712" s="477"/>
      <c r="J712" s="477"/>
      <c r="K712" s="477"/>
      <c r="L712" s="477"/>
      <c r="M712" s="477"/>
      <c r="N712" s="477"/>
      <c r="O712" s="477"/>
      <c r="P712" s="477"/>
      <c r="Q712" s="477"/>
      <c r="R712" s="477"/>
      <c r="S712" s="477"/>
      <c r="T712" s="478"/>
      <c r="U712" s="779"/>
      <c r="V712" s="779"/>
      <c r="W712" s="780"/>
      <c r="X712" s="497"/>
      <c r="Y712" s="497"/>
      <c r="Z712" s="497"/>
    </row>
    <row r="713" spans="1:33" s="219" customFormat="1" ht="17.100000000000001" customHeight="1" x14ac:dyDescent="0.15">
      <c r="A713" s="674"/>
      <c r="B713" s="674"/>
      <c r="C713" s="674"/>
      <c r="D713" s="476"/>
      <c r="E713" s="477"/>
      <c r="F713" s="477"/>
      <c r="G713" s="477"/>
      <c r="H713" s="477"/>
      <c r="I713" s="477"/>
      <c r="J713" s="477"/>
      <c r="K713" s="477"/>
      <c r="L713" s="477"/>
      <c r="M713" s="477"/>
      <c r="N713" s="477"/>
      <c r="O713" s="477"/>
      <c r="P713" s="477"/>
      <c r="Q713" s="477"/>
      <c r="R713" s="477"/>
      <c r="S713" s="477"/>
      <c r="T713" s="478"/>
      <c r="U713" s="779"/>
      <c r="V713" s="779"/>
      <c r="W713" s="780"/>
      <c r="X713" s="608"/>
      <c r="Y713" s="608"/>
      <c r="Z713" s="608"/>
    </row>
    <row r="714" spans="1:33" s="219" customFormat="1" ht="17.100000000000001" customHeight="1" x14ac:dyDescent="0.15">
      <c r="A714" s="674"/>
      <c r="B714" s="674"/>
      <c r="C714" s="674"/>
      <c r="D714" s="480" t="s">
        <v>332</v>
      </c>
      <c r="E714" s="481"/>
      <c r="F714" s="481"/>
      <c r="G714" s="481"/>
      <c r="H714" s="481"/>
      <c r="I714" s="481"/>
      <c r="J714" s="481"/>
      <c r="K714" s="481"/>
      <c r="L714" s="481"/>
      <c r="M714" s="481"/>
      <c r="N714" s="481"/>
      <c r="O714" s="481"/>
      <c r="P714" s="481"/>
      <c r="Q714" s="481"/>
      <c r="R714" s="481"/>
      <c r="S714" s="481"/>
      <c r="T714" s="482"/>
      <c r="U714" s="779"/>
      <c r="V714" s="779"/>
      <c r="W714" s="780"/>
      <c r="X714" s="531"/>
      <c r="Y714" s="718"/>
      <c r="Z714" s="531"/>
    </row>
    <row r="715" spans="1:33" s="219" customFormat="1" ht="17.100000000000001" customHeight="1" x14ac:dyDescent="0.15">
      <c r="A715" s="674"/>
      <c r="B715" s="674"/>
      <c r="C715" s="674"/>
      <c r="D715" s="476"/>
      <c r="E715" s="477"/>
      <c r="F715" s="477"/>
      <c r="G715" s="477"/>
      <c r="H715" s="477"/>
      <c r="I715" s="477"/>
      <c r="J715" s="477"/>
      <c r="K715" s="477"/>
      <c r="L715" s="477"/>
      <c r="M715" s="477"/>
      <c r="N715" s="477"/>
      <c r="O715" s="477"/>
      <c r="P715" s="477"/>
      <c r="Q715" s="477"/>
      <c r="R715" s="477"/>
      <c r="S715" s="477"/>
      <c r="T715" s="478"/>
      <c r="U715" s="779"/>
      <c r="V715" s="779"/>
      <c r="W715" s="780"/>
      <c r="X715" s="532"/>
      <c r="Y715" s="573"/>
      <c r="Z715" s="532"/>
    </row>
    <row r="716" spans="1:33" s="219" customFormat="1" ht="17.100000000000001" customHeight="1" x14ac:dyDescent="0.15">
      <c r="A716" s="674"/>
      <c r="B716" s="674"/>
      <c r="C716" s="674"/>
      <c r="D716" s="476"/>
      <c r="E716" s="477"/>
      <c r="F716" s="477"/>
      <c r="G716" s="477"/>
      <c r="H716" s="477"/>
      <c r="I716" s="477"/>
      <c r="J716" s="477"/>
      <c r="K716" s="477"/>
      <c r="L716" s="477"/>
      <c r="M716" s="477"/>
      <c r="N716" s="477"/>
      <c r="O716" s="477"/>
      <c r="P716" s="477"/>
      <c r="Q716" s="477"/>
      <c r="R716" s="477"/>
      <c r="S716" s="477"/>
      <c r="T716" s="478"/>
      <c r="U716" s="779"/>
      <c r="V716" s="779"/>
      <c r="W716" s="780"/>
      <c r="X716" s="532"/>
      <c r="Y716" s="573"/>
      <c r="Z716" s="532"/>
    </row>
    <row r="717" spans="1:33" s="219" customFormat="1" ht="17.100000000000001" customHeight="1" x14ac:dyDescent="0.15">
      <c r="A717" s="674"/>
      <c r="B717" s="674"/>
      <c r="C717" s="674"/>
      <c r="D717" s="483"/>
      <c r="E717" s="484"/>
      <c r="F717" s="484"/>
      <c r="G717" s="484"/>
      <c r="H717" s="484"/>
      <c r="I717" s="484"/>
      <c r="J717" s="484"/>
      <c r="K717" s="484"/>
      <c r="L717" s="484"/>
      <c r="M717" s="484"/>
      <c r="N717" s="484"/>
      <c r="O717" s="484"/>
      <c r="P717" s="484"/>
      <c r="Q717" s="484"/>
      <c r="R717" s="484"/>
      <c r="S717" s="484"/>
      <c r="T717" s="485"/>
      <c r="U717" s="779"/>
      <c r="V717" s="779"/>
      <c r="W717" s="780"/>
      <c r="X717" s="607"/>
      <c r="Y717" s="745"/>
      <c r="Z717" s="607"/>
    </row>
    <row r="718" spans="1:33" s="219" customFormat="1" ht="17.100000000000001" customHeight="1" x14ac:dyDescent="0.15">
      <c r="A718" s="449" t="s">
        <v>333</v>
      </c>
      <c r="B718" s="450"/>
      <c r="C718" s="451"/>
      <c r="D718" s="473" t="s">
        <v>567</v>
      </c>
      <c r="E718" s="474"/>
      <c r="F718" s="474"/>
      <c r="G718" s="474"/>
      <c r="H718" s="474"/>
      <c r="I718" s="474"/>
      <c r="J718" s="474"/>
      <c r="K718" s="474"/>
      <c r="L718" s="474"/>
      <c r="M718" s="474"/>
      <c r="N718" s="474"/>
      <c r="O718" s="474"/>
      <c r="P718" s="474"/>
      <c r="Q718" s="474"/>
      <c r="R718" s="474"/>
      <c r="S718" s="474"/>
      <c r="T718" s="475"/>
      <c r="U718" s="754" t="s">
        <v>568</v>
      </c>
      <c r="V718" s="755"/>
      <c r="W718" s="756"/>
      <c r="X718" s="607"/>
      <c r="Y718" s="607"/>
      <c r="Z718" s="607"/>
    </row>
    <row r="719" spans="1:33" s="219" customFormat="1" ht="17.100000000000001" customHeight="1" x14ac:dyDescent="0.15">
      <c r="A719" s="452"/>
      <c r="B719" s="453"/>
      <c r="C719" s="454"/>
      <c r="D719" s="476"/>
      <c r="E719" s="477"/>
      <c r="F719" s="477"/>
      <c r="G719" s="477"/>
      <c r="H719" s="477"/>
      <c r="I719" s="477"/>
      <c r="J719" s="477"/>
      <c r="K719" s="477"/>
      <c r="L719" s="477"/>
      <c r="M719" s="477"/>
      <c r="N719" s="477"/>
      <c r="O719" s="477"/>
      <c r="P719" s="477"/>
      <c r="Q719" s="477"/>
      <c r="R719" s="477"/>
      <c r="S719" s="477"/>
      <c r="T719" s="478"/>
      <c r="U719" s="620"/>
      <c r="V719" s="734"/>
      <c r="W719" s="621"/>
      <c r="X719" s="497"/>
      <c r="Y719" s="497"/>
      <c r="Z719" s="497"/>
    </row>
    <row r="720" spans="1:33" s="219" customFormat="1" ht="17.100000000000001" customHeight="1" x14ac:dyDescent="0.15">
      <c r="A720" s="452"/>
      <c r="B720" s="453"/>
      <c r="C720" s="454"/>
      <c r="D720" s="476"/>
      <c r="E720" s="477"/>
      <c r="F720" s="477"/>
      <c r="G720" s="477"/>
      <c r="H720" s="477"/>
      <c r="I720" s="477"/>
      <c r="J720" s="477"/>
      <c r="K720" s="477"/>
      <c r="L720" s="477"/>
      <c r="M720" s="477"/>
      <c r="N720" s="477"/>
      <c r="O720" s="477"/>
      <c r="P720" s="477"/>
      <c r="Q720" s="477"/>
      <c r="R720" s="477"/>
      <c r="S720" s="477"/>
      <c r="T720" s="478"/>
      <c r="U720" s="620"/>
      <c r="V720" s="734"/>
      <c r="W720" s="621"/>
      <c r="X720" s="497"/>
      <c r="Y720" s="497"/>
      <c r="Z720" s="497"/>
    </row>
    <row r="721" spans="1:26" s="219" customFormat="1" ht="17.100000000000001" customHeight="1" x14ac:dyDescent="0.15">
      <c r="A721" s="452"/>
      <c r="B721" s="453"/>
      <c r="C721" s="454"/>
      <c r="D721" s="476"/>
      <c r="E721" s="477"/>
      <c r="F721" s="477"/>
      <c r="G721" s="477"/>
      <c r="H721" s="477"/>
      <c r="I721" s="477"/>
      <c r="J721" s="477"/>
      <c r="K721" s="477"/>
      <c r="L721" s="477"/>
      <c r="M721" s="477"/>
      <c r="N721" s="477"/>
      <c r="O721" s="477"/>
      <c r="P721" s="477"/>
      <c r="Q721" s="477"/>
      <c r="R721" s="477"/>
      <c r="S721" s="477"/>
      <c r="T721" s="478"/>
      <c r="U721" s="620"/>
      <c r="V721" s="734"/>
      <c r="W721" s="621"/>
      <c r="X721" s="497"/>
      <c r="Y721" s="497"/>
      <c r="Z721" s="497"/>
    </row>
    <row r="722" spans="1:26" s="219" customFormat="1" ht="17.100000000000001" customHeight="1" x14ac:dyDescent="0.15">
      <c r="A722" s="455"/>
      <c r="B722" s="456"/>
      <c r="C722" s="457"/>
      <c r="D722" s="499"/>
      <c r="E722" s="500"/>
      <c r="F722" s="500"/>
      <c r="G722" s="500"/>
      <c r="H722" s="500"/>
      <c r="I722" s="500"/>
      <c r="J722" s="500"/>
      <c r="K722" s="500"/>
      <c r="L722" s="500"/>
      <c r="M722" s="500"/>
      <c r="N722" s="500"/>
      <c r="O722" s="500"/>
      <c r="P722" s="500"/>
      <c r="Q722" s="500"/>
      <c r="R722" s="500"/>
      <c r="S722" s="500"/>
      <c r="T722" s="478"/>
      <c r="U722" s="738"/>
      <c r="V722" s="739"/>
      <c r="W722" s="740"/>
      <c r="X722" s="497"/>
      <c r="Y722" s="497"/>
      <c r="Z722" s="497"/>
    </row>
    <row r="723" spans="1:26" s="219" customFormat="1" ht="17.100000000000001" customHeight="1" x14ac:dyDescent="0.15">
      <c r="A723" s="449" t="s">
        <v>356</v>
      </c>
      <c r="B723" s="450"/>
      <c r="C723" s="451"/>
      <c r="D723" s="474" t="s">
        <v>569</v>
      </c>
      <c r="E723" s="474"/>
      <c r="F723" s="474"/>
      <c r="G723" s="474"/>
      <c r="H723" s="474"/>
      <c r="I723" s="474"/>
      <c r="J723" s="474"/>
      <c r="K723" s="474"/>
      <c r="L723" s="474"/>
      <c r="M723" s="474"/>
      <c r="N723" s="474"/>
      <c r="O723" s="474"/>
      <c r="P723" s="474"/>
      <c r="Q723" s="474"/>
      <c r="R723" s="474"/>
      <c r="S723" s="474"/>
      <c r="T723" s="474"/>
      <c r="U723" s="754" t="s">
        <v>570</v>
      </c>
      <c r="V723" s="755"/>
      <c r="W723" s="756"/>
      <c r="X723" s="497"/>
      <c r="Y723" s="497"/>
      <c r="Z723" s="497"/>
    </row>
    <row r="724" spans="1:26" s="219" customFormat="1" ht="17.100000000000001" customHeight="1" x14ac:dyDescent="0.15">
      <c r="A724" s="452"/>
      <c r="B724" s="453"/>
      <c r="C724" s="454"/>
      <c r="D724" s="477"/>
      <c r="E724" s="477"/>
      <c r="F724" s="477"/>
      <c r="G724" s="477"/>
      <c r="H724" s="477"/>
      <c r="I724" s="477"/>
      <c r="J724" s="477"/>
      <c r="K724" s="477"/>
      <c r="L724" s="477"/>
      <c r="M724" s="477"/>
      <c r="N724" s="477"/>
      <c r="O724" s="477"/>
      <c r="P724" s="477"/>
      <c r="Q724" s="477"/>
      <c r="R724" s="477"/>
      <c r="S724" s="477"/>
      <c r="T724" s="477"/>
      <c r="U724" s="620"/>
      <c r="V724" s="734"/>
      <c r="W724" s="621"/>
      <c r="X724" s="497"/>
      <c r="Y724" s="497"/>
      <c r="Z724" s="497"/>
    </row>
    <row r="725" spans="1:26" s="219" customFormat="1" ht="17.100000000000001" customHeight="1" x14ac:dyDescent="0.15">
      <c r="A725" s="452"/>
      <c r="B725" s="453"/>
      <c r="C725" s="454"/>
      <c r="D725" s="477"/>
      <c r="E725" s="477"/>
      <c r="F725" s="477"/>
      <c r="G725" s="477"/>
      <c r="H725" s="477"/>
      <c r="I725" s="477"/>
      <c r="J725" s="477"/>
      <c r="K725" s="477"/>
      <c r="L725" s="477"/>
      <c r="M725" s="477"/>
      <c r="N725" s="477"/>
      <c r="O725" s="477"/>
      <c r="P725" s="477"/>
      <c r="Q725" s="477"/>
      <c r="R725" s="477"/>
      <c r="S725" s="477"/>
      <c r="T725" s="477"/>
      <c r="U725" s="620"/>
      <c r="V725" s="734"/>
      <c r="W725" s="621"/>
      <c r="X725" s="497"/>
      <c r="Y725" s="497"/>
      <c r="Z725" s="497"/>
    </row>
    <row r="726" spans="1:26" s="219" customFormat="1" ht="17.100000000000001" customHeight="1" x14ac:dyDescent="0.15">
      <c r="A726" s="452"/>
      <c r="B726" s="453"/>
      <c r="C726" s="454"/>
      <c r="D726" s="477"/>
      <c r="E726" s="477"/>
      <c r="F726" s="477"/>
      <c r="G726" s="477"/>
      <c r="H726" s="477"/>
      <c r="I726" s="477"/>
      <c r="J726" s="477"/>
      <c r="K726" s="477"/>
      <c r="L726" s="477"/>
      <c r="M726" s="477"/>
      <c r="N726" s="477"/>
      <c r="O726" s="477"/>
      <c r="P726" s="477"/>
      <c r="Q726" s="477"/>
      <c r="R726" s="477"/>
      <c r="S726" s="477"/>
      <c r="T726" s="477"/>
      <c r="U726" s="620"/>
      <c r="V726" s="734"/>
      <c r="W726" s="621"/>
      <c r="X726" s="497"/>
      <c r="Y726" s="497"/>
      <c r="Z726" s="497"/>
    </row>
    <row r="727" spans="1:26" s="219" customFormat="1" ht="17.100000000000001" customHeight="1" x14ac:dyDescent="0.15">
      <c r="A727" s="452"/>
      <c r="B727" s="453"/>
      <c r="C727" s="454"/>
      <c r="D727" s="477"/>
      <c r="E727" s="477"/>
      <c r="F727" s="477"/>
      <c r="G727" s="477"/>
      <c r="H727" s="477"/>
      <c r="I727" s="477"/>
      <c r="J727" s="477"/>
      <c r="K727" s="477"/>
      <c r="L727" s="477"/>
      <c r="M727" s="477"/>
      <c r="N727" s="477"/>
      <c r="O727" s="477"/>
      <c r="P727" s="477"/>
      <c r="Q727" s="477"/>
      <c r="R727" s="477"/>
      <c r="S727" s="477"/>
      <c r="T727" s="477"/>
      <c r="U727" s="620"/>
      <c r="V727" s="734"/>
      <c r="W727" s="621"/>
      <c r="X727" s="497"/>
      <c r="Y727" s="497"/>
      <c r="Z727" s="497"/>
    </row>
    <row r="728" spans="1:26" s="219" customFormat="1" ht="17.100000000000001" customHeight="1" x14ac:dyDescent="0.15">
      <c r="A728" s="452"/>
      <c r="B728" s="453"/>
      <c r="C728" s="454"/>
      <c r="D728" s="500"/>
      <c r="E728" s="500"/>
      <c r="F728" s="500"/>
      <c r="G728" s="500"/>
      <c r="H728" s="500"/>
      <c r="I728" s="500"/>
      <c r="J728" s="500"/>
      <c r="K728" s="500"/>
      <c r="L728" s="500"/>
      <c r="M728" s="500"/>
      <c r="N728" s="500"/>
      <c r="O728" s="500"/>
      <c r="P728" s="500"/>
      <c r="Q728" s="500"/>
      <c r="R728" s="500"/>
      <c r="S728" s="500"/>
      <c r="T728" s="500"/>
      <c r="U728" s="620"/>
      <c r="V728" s="734"/>
      <c r="W728" s="621"/>
      <c r="X728" s="497"/>
      <c r="Y728" s="497"/>
      <c r="Z728" s="497"/>
    </row>
    <row r="729" spans="1:26" s="219" customFormat="1" ht="17.100000000000001" customHeight="1" x14ac:dyDescent="0.15">
      <c r="A729" s="449" t="s">
        <v>357</v>
      </c>
      <c r="B729" s="450"/>
      <c r="C729" s="451"/>
      <c r="D729" s="39" t="s">
        <v>68</v>
      </c>
      <c r="E729" s="813" t="s">
        <v>184</v>
      </c>
      <c r="F729" s="813"/>
      <c r="G729" s="813"/>
      <c r="H729" s="813"/>
      <c r="I729" s="813"/>
      <c r="J729" s="813"/>
      <c r="K729" s="813"/>
      <c r="L729" s="813"/>
      <c r="M729" s="813"/>
      <c r="N729" s="813"/>
      <c r="O729" s="813"/>
      <c r="P729" s="813"/>
      <c r="Q729" s="813"/>
      <c r="R729" s="813"/>
      <c r="S729" s="813"/>
      <c r="T729" s="814"/>
      <c r="U729" s="754" t="s">
        <v>571</v>
      </c>
      <c r="V729" s="755"/>
      <c r="W729" s="756"/>
      <c r="X729" s="601"/>
      <c r="Y729" s="601"/>
      <c r="Z729" s="601"/>
    </row>
    <row r="730" spans="1:26" s="219" customFormat="1" ht="17.100000000000001" customHeight="1" x14ac:dyDescent="0.15">
      <c r="A730" s="452"/>
      <c r="B730" s="453"/>
      <c r="C730" s="454"/>
      <c r="D730" s="167"/>
      <c r="E730" s="477" t="s">
        <v>595</v>
      </c>
      <c r="F730" s="477"/>
      <c r="G730" s="477"/>
      <c r="H730" s="477"/>
      <c r="I730" s="477"/>
      <c r="J730" s="477"/>
      <c r="K730" s="477"/>
      <c r="L730" s="477"/>
      <c r="M730" s="477"/>
      <c r="N730" s="477"/>
      <c r="O730" s="477"/>
      <c r="P730" s="477"/>
      <c r="Q730" s="477"/>
      <c r="R730" s="477"/>
      <c r="S730" s="477"/>
      <c r="T730" s="478"/>
      <c r="U730" s="620"/>
      <c r="V730" s="734"/>
      <c r="W730" s="621"/>
      <c r="X730" s="537"/>
      <c r="Y730" s="537"/>
      <c r="Z730" s="537"/>
    </row>
    <row r="731" spans="1:26" s="219" customFormat="1" ht="17.100000000000001" customHeight="1" x14ac:dyDescent="0.15">
      <c r="A731" s="452"/>
      <c r="B731" s="453"/>
      <c r="C731" s="454"/>
      <c r="D731" s="167"/>
      <c r="E731" s="477"/>
      <c r="F731" s="477"/>
      <c r="G731" s="477"/>
      <c r="H731" s="477"/>
      <c r="I731" s="477"/>
      <c r="J731" s="477"/>
      <c r="K731" s="477"/>
      <c r="L731" s="477"/>
      <c r="M731" s="477"/>
      <c r="N731" s="477"/>
      <c r="O731" s="477"/>
      <c r="P731" s="477"/>
      <c r="Q731" s="477"/>
      <c r="R731" s="477"/>
      <c r="S731" s="477"/>
      <c r="T731" s="478"/>
      <c r="U731" s="620"/>
      <c r="V731" s="734"/>
      <c r="W731" s="621"/>
      <c r="X731" s="537"/>
      <c r="Y731" s="537"/>
      <c r="Z731" s="537"/>
    </row>
    <row r="732" spans="1:26" s="219" customFormat="1" ht="17.100000000000001" customHeight="1" x14ac:dyDescent="0.15">
      <c r="A732" s="452"/>
      <c r="B732" s="453"/>
      <c r="C732" s="454"/>
      <c r="D732" s="167"/>
      <c r="E732" s="477"/>
      <c r="F732" s="477"/>
      <c r="G732" s="477"/>
      <c r="H732" s="477"/>
      <c r="I732" s="477"/>
      <c r="J732" s="477"/>
      <c r="K732" s="477"/>
      <c r="L732" s="477"/>
      <c r="M732" s="477"/>
      <c r="N732" s="477"/>
      <c r="O732" s="477"/>
      <c r="P732" s="477"/>
      <c r="Q732" s="477"/>
      <c r="R732" s="477"/>
      <c r="S732" s="477"/>
      <c r="T732" s="478"/>
      <c r="U732" s="620"/>
      <c r="V732" s="734"/>
      <c r="W732" s="621"/>
      <c r="X732" s="537"/>
      <c r="Y732" s="537"/>
      <c r="Z732" s="537"/>
    </row>
    <row r="733" spans="1:26" s="219" customFormat="1" ht="17.100000000000001" customHeight="1" x14ac:dyDescent="0.15">
      <c r="A733" s="452"/>
      <c r="B733" s="453"/>
      <c r="C733" s="454"/>
      <c r="D733" s="167"/>
      <c r="E733" s="477"/>
      <c r="F733" s="477"/>
      <c r="G733" s="477"/>
      <c r="H733" s="477"/>
      <c r="I733" s="477"/>
      <c r="J733" s="477"/>
      <c r="K733" s="477"/>
      <c r="L733" s="477"/>
      <c r="M733" s="477"/>
      <c r="N733" s="477"/>
      <c r="O733" s="477"/>
      <c r="P733" s="477"/>
      <c r="Q733" s="477"/>
      <c r="R733" s="477"/>
      <c r="S733" s="477"/>
      <c r="T733" s="478"/>
      <c r="U733" s="620"/>
      <c r="V733" s="734"/>
      <c r="W733" s="621"/>
      <c r="X733" s="537"/>
      <c r="Y733" s="537"/>
      <c r="Z733" s="537"/>
    </row>
    <row r="734" spans="1:26" s="219" customFormat="1" ht="17.100000000000001" customHeight="1" x14ac:dyDescent="0.15">
      <c r="A734" s="452"/>
      <c r="B734" s="453"/>
      <c r="C734" s="454"/>
      <c r="D734" s="167"/>
      <c r="E734" s="477"/>
      <c r="F734" s="477"/>
      <c r="G734" s="477"/>
      <c r="H734" s="477"/>
      <c r="I734" s="477"/>
      <c r="J734" s="477"/>
      <c r="K734" s="477"/>
      <c r="L734" s="477"/>
      <c r="M734" s="477"/>
      <c r="N734" s="477"/>
      <c r="O734" s="477"/>
      <c r="P734" s="477"/>
      <c r="Q734" s="477"/>
      <c r="R734" s="477"/>
      <c r="S734" s="477"/>
      <c r="T734" s="478"/>
      <c r="U734" s="620"/>
      <c r="V734" s="734"/>
      <c r="W734" s="621"/>
      <c r="X734" s="537"/>
      <c r="Y734" s="537"/>
      <c r="Z734" s="537"/>
    </row>
    <row r="735" spans="1:26" s="219" customFormat="1" ht="17.100000000000001" customHeight="1" x14ac:dyDescent="0.15">
      <c r="A735" s="452"/>
      <c r="B735" s="453"/>
      <c r="C735" s="454"/>
      <c r="D735" s="167"/>
      <c r="E735" s="477"/>
      <c r="F735" s="477"/>
      <c r="G735" s="477"/>
      <c r="H735" s="477"/>
      <c r="I735" s="477"/>
      <c r="J735" s="477"/>
      <c r="K735" s="477"/>
      <c r="L735" s="477"/>
      <c r="M735" s="477"/>
      <c r="N735" s="477"/>
      <c r="O735" s="477"/>
      <c r="P735" s="477"/>
      <c r="Q735" s="477"/>
      <c r="R735" s="477"/>
      <c r="S735" s="477"/>
      <c r="T735" s="478"/>
      <c r="U735" s="620"/>
      <c r="V735" s="734"/>
      <c r="W735" s="621"/>
      <c r="X735" s="537"/>
      <c r="Y735" s="537"/>
      <c r="Z735" s="537"/>
    </row>
    <row r="736" spans="1:26" s="219" customFormat="1" ht="17.100000000000001" customHeight="1" x14ac:dyDescent="0.15">
      <c r="A736" s="452"/>
      <c r="B736" s="453"/>
      <c r="C736" s="454"/>
      <c r="D736" s="167"/>
      <c r="E736" s="477"/>
      <c r="F736" s="477"/>
      <c r="G736" s="477"/>
      <c r="H736" s="477"/>
      <c r="I736" s="477"/>
      <c r="J736" s="477"/>
      <c r="K736" s="477"/>
      <c r="L736" s="477"/>
      <c r="M736" s="477"/>
      <c r="N736" s="477"/>
      <c r="O736" s="477"/>
      <c r="P736" s="477"/>
      <c r="Q736" s="477"/>
      <c r="R736" s="477"/>
      <c r="S736" s="477"/>
      <c r="T736" s="478"/>
      <c r="U736" s="620"/>
      <c r="V736" s="734"/>
      <c r="W736" s="621"/>
      <c r="X736" s="537"/>
      <c r="Y736" s="537"/>
      <c r="Z736" s="537"/>
    </row>
    <row r="737" spans="1:26" s="219" customFormat="1" ht="17.100000000000001" customHeight="1" x14ac:dyDescent="0.15">
      <c r="A737" s="452"/>
      <c r="B737" s="453"/>
      <c r="C737" s="454"/>
      <c r="D737" s="170"/>
      <c r="E737" s="500"/>
      <c r="F737" s="500"/>
      <c r="G737" s="500"/>
      <c r="H737" s="500"/>
      <c r="I737" s="500"/>
      <c r="J737" s="500"/>
      <c r="K737" s="500"/>
      <c r="L737" s="500"/>
      <c r="M737" s="500"/>
      <c r="N737" s="500"/>
      <c r="O737" s="500"/>
      <c r="P737" s="500"/>
      <c r="Q737" s="500"/>
      <c r="R737" s="500"/>
      <c r="S737" s="500"/>
      <c r="T737" s="501"/>
      <c r="U737" s="620"/>
      <c r="V737" s="734"/>
      <c r="W737" s="621"/>
      <c r="X737" s="538"/>
      <c r="Y737" s="538"/>
      <c r="Z737" s="538"/>
    </row>
    <row r="738" spans="1:26" s="219" customFormat="1" ht="17.100000000000001" customHeight="1" x14ac:dyDescent="0.15">
      <c r="A738" s="452"/>
      <c r="B738" s="453"/>
      <c r="C738" s="454"/>
      <c r="D738" s="57" t="s">
        <v>69</v>
      </c>
      <c r="E738" s="529" t="s">
        <v>162</v>
      </c>
      <c r="F738" s="529"/>
      <c r="G738" s="529"/>
      <c r="H738" s="529"/>
      <c r="I738" s="529"/>
      <c r="J738" s="529"/>
      <c r="K738" s="529"/>
      <c r="L738" s="529"/>
      <c r="M738" s="529"/>
      <c r="N738" s="529"/>
      <c r="O738" s="529"/>
      <c r="P738" s="529"/>
      <c r="Q738" s="529"/>
      <c r="R738" s="529"/>
      <c r="S738" s="529"/>
      <c r="T738" s="530"/>
      <c r="U738" s="620"/>
      <c r="V738" s="734"/>
      <c r="W738" s="621"/>
      <c r="X738" s="538"/>
      <c r="Y738" s="538"/>
      <c r="Z738" s="538"/>
    </row>
    <row r="739" spans="1:26" s="219" customFormat="1" ht="17.100000000000001" customHeight="1" x14ac:dyDescent="0.15">
      <c r="A739" s="452"/>
      <c r="B739" s="453"/>
      <c r="C739" s="454"/>
      <c r="D739" s="167"/>
      <c r="E739" s="477" t="s">
        <v>344</v>
      </c>
      <c r="F739" s="477"/>
      <c r="G739" s="477"/>
      <c r="H739" s="477"/>
      <c r="I739" s="477"/>
      <c r="J739" s="477"/>
      <c r="K739" s="477"/>
      <c r="L739" s="477"/>
      <c r="M739" s="477"/>
      <c r="N739" s="477"/>
      <c r="O739" s="477"/>
      <c r="P739" s="477"/>
      <c r="Q739" s="477"/>
      <c r="R739" s="477"/>
      <c r="S739" s="477"/>
      <c r="T739" s="478"/>
      <c r="U739" s="620"/>
      <c r="V739" s="734"/>
      <c r="W739" s="621"/>
      <c r="X739" s="587"/>
      <c r="Y739" s="587"/>
      <c r="Z739" s="587"/>
    </row>
    <row r="740" spans="1:26" s="219" customFormat="1" ht="17.100000000000001" customHeight="1" x14ac:dyDescent="0.15">
      <c r="A740" s="452"/>
      <c r="B740" s="453"/>
      <c r="C740" s="454"/>
      <c r="D740" s="167"/>
      <c r="E740" s="477"/>
      <c r="F740" s="477"/>
      <c r="G740" s="477"/>
      <c r="H740" s="477"/>
      <c r="I740" s="477"/>
      <c r="J740" s="477"/>
      <c r="K740" s="477"/>
      <c r="L740" s="477"/>
      <c r="M740" s="477"/>
      <c r="N740" s="477"/>
      <c r="O740" s="477"/>
      <c r="P740" s="477"/>
      <c r="Q740" s="477"/>
      <c r="R740" s="477"/>
      <c r="S740" s="477"/>
      <c r="T740" s="478"/>
      <c r="U740" s="620"/>
      <c r="V740" s="734"/>
      <c r="W740" s="621"/>
      <c r="X740" s="587"/>
      <c r="Y740" s="587"/>
      <c r="Z740" s="587"/>
    </row>
    <row r="741" spans="1:26" s="219" customFormat="1" ht="17.100000000000001" customHeight="1" x14ac:dyDescent="0.15">
      <c r="A741" s="452"/>
      <c r="B741" s="453"/>
      <c r="C741" s="454"/>
      <c r="D741" s="167"/>
      <c r="E741" s="477"/>
      <c r="F741" s="477"/>
      <c r="G741" s="477"/>
      <c r="H741" s="477"/>
      <c r="I741" s="477"/>
      <c r="J741" s="477"/>
      <c r="K741" s="477"/>
      <c r="L741" s="477"/>
      <c r="M741" s="477"/>
      <c r="N741" s="477"/>
      <c r="O741" s="477"/>
      <c r="P741" s="477"/>
      <c r="Q741" s="477"/>
      <c r="R741" s="477"/>
      <c r="S741" s="477"/>
      <c r="T741" s="478"/>
      <c r="U741" s="620"/>
      <c r="V741" s="734"/>
      <c r="W741" s="621"/>
      <c r="X741" s="587"/>
      <c r="Y741" s="587"/>
      <c r="Z741" s="587"/>
    </row>
    <row r="742" spans="1:26" s="219" customFormat="1" ht="17.100000000000001" customHeight="1" x14ac:dyDescent="0.15">
      <c r="A742" s="452"/>
      <c r="B742" s="453"/>
      <c r="C742" s="454"/>
      <c r="D742" s="167"/>
      <c r="E742" s="477"/>
      <c r="F742" s="477"/>
      <c r="G742" s="477"/>
      <c r="H742" s="477"/>
      <c r="I742" s="477"/>
      <c r="J742" s="477"/>
      <c r="K742" s="477"/>
      <c r="L742" s="477"/>
      <c r="M742" s="477"/>
      <c r="N742" s="477"/>
      <c r="O742" s="477"/>
      <c r="P742" s="477"/>
      <c r="Q742" s="477"/>
      <c r="R742" s="477"/>
      <c r="S742" s="477"/>
      <c r="T742" s="478"/>
      <c r="U742" s="620"/>
      <c r="V742" s="734"/>
      <c r="W742" s="621"/>
      <c r="X742" s="587"/>
      <c r="Y742" s="587"/>
      <c r="Z742" s="587"/>
    </row>
    <row r="743" spans="1:26" s="219" customFormat="1" ht="17.100000000000001" customHeight="1" x14ac:dyDescent="0.15">
      <c r="A743" s="452"/>
      <c r="B743" s="453"/>
      <c r="C743" s="454"/>
      <c r="D743" s="167"/>
      <c r="E743" s="477"/>
      <c r="F743" s="477"/>
      <c r="G743" s="477"/>
      <c r="H743" s="477"/>
      <c r="I743" s="477"/>
      <c r="J743" s="477"/>
      <c r="K743" s="477"/>
      <c r="L743" s="477"/>
      <c r="M743" s="477"/>
      <c r="N743" s="477"/>
      <c r="O743" s="477"/>
      <c r="P743" s="477"/>
      <c r="Q743" s="477"/>
      <c r="R743" s="477"/>
      <c r="S743" s="477"/>
      <c r="T743" s="478"/>
      <c r="U743" s="620"/>
      <c r="V743" s="734"/>
      <c r="W743" s="621"/>
      <c r="X743" s="587"/>
      <c r="Y743" s="587"/>
      <c r="Z743" s="587"/>
    </row>
    <row r="744" spans="1:26" s="219" customFormat="1" ht="17.100000000000001" customHeight="1" x14ac:dyDescent="0.15">
      <c r="A744" s="452"/>
      <c r="B744" s="453"/>
      <c r="C744" s="454"/>
      <c r="D744" s="167"/>
      <c r="E744" s="477"/>
      <c r="F744" s="477"/>
      <c r="G744" s="477"/>
      <c r="H744" s="477"/>
      <c r="I744" s="477"/>
      <c r="J744" s="477"/>
      <c r="K744" s="477"/>
      <c r="L744" s="477"/>
      <c r="M744" s="477"/>
      <c r="N744" s="477"/>
      <c r="O744" s="477"/>
      <c r="P744" s="477"/>
      <c r="Q744" s="477"/>
      <c r="R744" s="477"/>
      <c r="S744" s="477"/>
      <c r="T744" s="478"/>
      <c r="U744" s="620"/>
      <c r="V744" s="734"/>
      <c r="W744" s="621"/>
      <c r="X744" s="587"/>
      <c r="Y744" s="587"/>
      <c r="Z744" s="587"/>
    </row>
    <row r="745" spans="1:26" s="219" customFormat="1" ht="17.100000000000001" customHeight="1" x14ac:dyDescent="0.15">
      <c r="A745" s="452"/>
      <c r="B745" s="453"/>
      <c r="C745" s="454"/>
      <c r="D745" s="167"/>
      <c r="E745" s="477"/>
      <c r="F745" s="477"/>
      <c r="G745" s="477"/>
      <c r="H745" s="477"/>
      <c r="I745" s="477"/>
      <c r="J745" s="477"/>
      <c r="K745" s="477"/>
      <c r="L745" s="477"/>
      <c r="M745" s="477"/>
      <c r="N745" s="477"/>
      <c r="O745" s="477"/>
      <c r="P745" s="477"/>
      <c r="Q745" s="477"/>
      <c r="R745" s="477"/>
      <c r="S745" s="477"/>
      <c r="T745" s="478"/>
      <c r="U745" s="620"/>
      <c r="V745" s="734"/>
      <c r="W745" s="621"/>
      <c r="X745" s="587"/>
      <c r="Y745" s="587"/>
      <c r="Z745" s="587"/>
    </row>
    <row r="746" spans="1:26" s="219" customFormat="1" ht="17.100000000000001" customHeight="1" x14ac:dyDescent="0.15">
      <c r="A746" s="452"/>
      <c r="B746" s="453"/>
      <c r="C746" s="454"/>
      <c r="D746" s="167"/>
      <c r="E746" s="477"/>
      <c r="F746" s="477"/>
      <c r="G746" s="477"/>
      <c r="H746" s="477"/>
      <c r="I746" s="477"/>
      <c r="J746" s="477"/>
      <c r="K746" s="477"/>
      <c r="L746" s="477"/>
      <c r="M746" s="477"/>
      <c r="N746" s="477"/>
      <c r="O746" s="477"/>
      <c r="P746" s="477"/>
      <c r="Q746" s="477"/>
      <c r="R746" s="477"/>
      <c r="S746" s="477"/>
      <c r="T746" s="478"/>
      <c r="U746" s="620"/>
      <c r="V746" s="734"/>
      <c r="W746" s="621"/>
      <c r="X746" s="587"/>
      <c r="Y746" s="587"/>
      <c r="Z746" s="587"/>
    </row>
    <row r="747" spans="1:26" s="219" customFormat="1" ht="17.100000000000001" customHeight="1" x14ac:dyDescent="0.15">
      <c r="A747" s="452"/>
      <c r="B747" s="453"/>
      <c r="C747" s="454"/>
      <c r="D747" s="167"/>
      <c r="E747" s="477"/>
      <c r="F747" s="477"/>
      <c r="G747" s="477"/>
      <c r="H747" s="477"/>
      <c r="I747" s="477"/>
      <c r="J747" s="477"/>
      <c r="K747" s="477"/>
      <c r="L747" s="477"/>
      <c r="M747" s="477"/>
      <c r="N747" s="477"/>
      <c r="O747" s="477"/>
      <c r="P747" s="477"/>
      <c r="Q747" s="477"/>
      <c r="R747" s="477"/>
      <c r="S747" s="477"/>
      <c r="T747" s="478"/>
      <c r="U747" s="620"/>
      <c r="V747" s="734"/>
      <c r="W747" s="621"/>
      <c r="X747" s="587"/>
      <c r="Y747" s="587"/>
      <c r="Z747" s="587"/>
    </row>
    <row r="748" spans="1:26" s="219" customFormat="1" ht="17.100000000000001" customHeight="1" x14ac:dyDescent="0.15">
      <c r="A748" s="452"/>
      <c r="B748" s="453"/>
      <c r="C748" s="454"/>
      <c r="D748" s="167"/>
      <c r="E748" s="477"/>
      <c r="F748" s="477"/>
      <c r="G748" s="477"/>
      <c r="H748" s="477"/>
      <c r="I748" s="477"/>
      <c r="J748" s="477"/>
      <c r="K748" s="477"/>
      <c r="L748" s="477"/>
      <c r="M748" s="477"/>
      <c r="N748" s="477"/>
      <c r="O748" s="477"/>
      <c r="P748" s="477"/>
      <c r="Q748" s="477"/>
      <c r="R748" s="477"/>
      <c r="S748" s="477"/>
      <c r="T748" s="478"/>
      <c r="U748" s="620"/>
      <c r="V748" s="734"/>
      <c r="W748" s="621"/>
      <c r="X748" s="587"/>
      <c r="Y748" s="587"/>
      <c r="Z748" s="587"/>
    </row>
    <row r="749" spans="1:26" s="219" customFormat="1" ht="17.100000000000001" customHeight="1" x14ac:dyDescent="0.15">
      <c r="A749" s="455"/>
      <c r="B749" s="456"/>
      <c r="C749" s="457"/>
      <c r="D749" s="189"/>
      <c r="E749" s="484"/>
      <c r="F749" s="484"/>
      <c r="G749" s="484"/>
      <c r="H749" s="484"/>
      <c r="I749" s="484"/>
      <c r="J749" s="484"/>
      <c r="K749" s="484"/>
      <c r="L749" s="484"/>
      <c r="M749" s="484"/>
      <c r="N749" s="484"/>
      <c r="O749" s="484"/>
      <c r="P749" s="484"/>
      <c r="Q749" s="484"/>
      <c r="R749" s="484"/>
      <c r="S749" s="484"/>
      <c r="T749" s="485"/>
      <c r="U749" s="738"/>
      <c r="V749" s="739"/>
      <c r="W749" s="740"/>
      <c r="X749" s="651"/>
      <c r="Y749" s="651"/>
      <c r="Z749" s="651"/>
    </row>
    <row r="750" spans="1:26" s="219" customFormat="1" ht="17.100000000000001" customHeight="1" x14ac:dyDescent="0.15">
      <c r="A750" s="449" t="s">
        <v>358</v>
      </c>
      <c r="B750" s="450"/>
      <c r="C750" s="451"/>
      <c r="D750" s="473" t="s">
        <v>447</v>
      </c>
      <c r="E750" s="474"/>
      <c r="F750" s="474"/>
      <c r="G750" s="474"/>
      <c r="H750" s="474"/>
      <c r="I750" s="474"/>
      <c r="J750" s="474"/>
      <c r="K750" s="474"/>
      <c r="L750" s="474"/>
      <c r="M750" s="474"/>
      <c r="N750" s="474"/>
      <c r="O750" s="474"/>
      <c r="P750" s="474"/>
      <c r="Q750" s="474"/>
      <c r="R750" s="474"/>
      <c r="S750" s="474"/>
      <c r="T750" s="475"/>
      <c r="U750" s="754" t="s">
        <v>183</v>
      </c>
      <c r="V750" s="755"/>
      <c r="W750" s="756"/>
      <c r="X750" s="197"/>
      <c r="Y750" s="67"/>
      <c r="Z750" s="198"/>
    </row>
    <row r="751" spans="1:26" s="219" customFormat="1" ht="17.100000000000001" customHeight="1" x14ac:dyDescent="0.15">
      <c r="A751" s="452"/>
      <c r="B751" s="453"/>
      <c r="C751" s="454"/>
      <c r="D751" s="476"/>
      <c r="E751" s="477"/>
      <c r="F751" s="477"/>
      <c r="G751" s="477"/>
      <c r="H751" s="477"/>
      <c r="I751" s="477"/>
      <c r="J751" s="477"/>
      <c r="K751" s="477"/>
      <c r="L751" s="477"/>
      <c r="M751" s="477"/>
      <c r="N751" s="477"/>
      <c r="O751" s="477"/>
      <c r="P751" s="477"/>
      <c r="Q751" s="477"/>
      <c r="R751" s="477"/>
      <c r="S751" s="477"/>
      <c r="T751" s="478"/>
      <c r="U751" s="620"/>
      <c r="V751" s="734"/>
      <c r="W751" s="621"/>
      <c r="X751" s="176"/>
      <c r="Y751" s="68"/>
      <c r="Z751" s="177"/>
    </row>
    <row r="752" spans="1:26" s="219" customFormat="1" ht="17.100000000000001" customHeight="1" x14ac:dyDescent="0.15">
      <c r="A752" s="452"/>
      <c r="B752" s="453"/>
      <c r="C752" s="454"/>
      <c r="D752" s="476"/>
      <c r="E752" s="477"/>
      <c r="F752" s="477"/>
      <c r="G752" s="477"/>
      <c r="H752" s="477"/>
      <c r="I752" s="477"/>
      <c r="J752" s="477"/>
      <c r="K752" s="477"/>
      <c r="L752" s="477"/>
      <c r="M752" s="477"/>
      <c r="N752" s="477"/>
      <c r="O752" s="477"/>
      <c r="P752" s="477"/>
      <c r="Q752" s="477"/>
      <c r="R752" s="477"/>
      <c r="S752" s="477"/>
      <c r="T752" s="478"/>
      <c r="U752" s="620"/>
      <c r="V752" s="734"/>
      <c r="W752" s="621"/>
      <c r="X752" s="176"/>
      <c r="Y752" s="68"/>
      <c r="Z752" s="177"/>
    </row>
    <row r="753" spans="1:26" s="219" customFormat="1" ht="17.100000000000001" customHeight="1" x14ac:dyDescent="0.15">
      <c r="A753" s="452"/>
      <c r="B753" s="453"/>
      <c r="C753" s="454"/>
      <c r="D753" s="476"/>
      <c r="E753" s="477"/>
      <c r="F753" s="477"/>
      <c r="G753" s="477"/>
      <c r="H753" s="477"/>
      <c r="I753" s="477"/>
      <c r="J753" s="477"/>
      <c r="K753" s="477"/>
      <c r="L753" s="477"/>
      <c r="M753" s="477"/>
      <c r="N753" s="477"/>
      <c r="O753" s="477"/>
      <c r="P753" s="477"/>
      <c r="Q753" s="477"/>
      <c r="R753" s="477"/>
      <c r="S753" s="477"/>
      <c r="T753" s="478"/>
      <c r="U753" s="620"/>
      <c r="V753" s="734"/>
      <c r="W753" s="621"/>
      <c r="X753" s="176"/>
      <c r="Y753" s="68"/>
      <c r="Z753" s="177"/>
    </row>
    <row r="754" spans="1:26" s="219" customFormat="1" ht="17.100000000000001" customHeight="1" x14ac:dyDescent="0.15">
      <c r="A754" s="452"/>
      <c r="B754" s="453"/>
      <c r="C754" s="454"/>
      <c r="D754" s="476"/>
      <c r="E754" s="477"/>
      <c r="F754" s="477"/>
      <c r="G754" s="477"/>
      <c r="H754" s="477"/>
      <c r="I754" s="477"/>
      <c r="J754" s="477"/>
      <c r="K754" s="477"/>
      <c r="L754" s="477"/>
      <c r="M754" s="477"/>
      <c r="N754" s="477"/>
      <c r="O754" s="477"/>
      <c r="P754" s="477"/>
      <c r="Q754" s="477"/>
      <c r="R754" s="477"/>
      <c r="S754" s="477"/>
      <c r="T754" s="478"/>
      <c r="U754" s="620"/>
      <c r="V754" s="734"/>
      <c r="W754" s="621"/>
      <c r="X754" s="176"/>
      <c r="Y754" s="68"/>
      <c r="Z754" s="177"/>
    </row>
    <row r="755" spans="1:26" s="219" customFormat="1" ht="17.100000000000001" customHeight="1" x14ac:dyDescent="0.15">
      <c r="A755" s="452"/>
      <c r="B755" s="453"/>
      <c r="C755" s="454"/>
      <c r="D755" s="476"/>
      <c r="E755" s="477"/>
      <c r="F755" s="477"/>
      <c r="G755" s="477"/>
      <c r="H755" s="477"/>
      <c r="I755" s="477"/>
      <c r="J755" s="477"/>
      <c r="K755" s="477"/>
      <c r="L755" s="477"/>
      <c r="M755" s="477"/>
      <c r="N755" s="477"/>
      <c r="O755" s="477"/>
      <c r="P755" s="477"/>
      <c r="Q755" s="477"/>
      <c r="R755" s="477"/>
      <c r="S755" s="477"/>
      <c r="T755" s="478"/>
      <c r="U755" s="620"/>
      <c r="V755" s="734"/>
      <c r="W755" s="621"/>
      <c r="X755" s="176"/>
      <c r="Y755" s="68"/>
      <c r="Z755" s="177"/>
    </row>
    <row r="756" spans="1:26" s="219" customFormat="1" ht="17.100000000000001" customHeight="1" x14ac:dyDescent="0.15">
      <c r="A756" s="452"/>
      <c r="B756" s="453"/>
      <c r="C756" s="454"/>
      <c r="D756" s="476"/>
      <c r="E756" s="477"/>
      <c r="F756" s="477"/>
      <c r="G756" s="477"/>
      <c r="H756" s="477"/>
      <c r="I756" s="477"/>
      <c r="J756" s="477"/>
      <c r="K756" s="477"/>
      <c r="L756" s="477"/>
      <c r="M756" s="477"/>
      <c r="N756" s="477"/>
      <c r="O756" s="477"/>
      <c r="P756" s="477"/>
      <c r="Q756" s="477"/>
      <c r="R756" s="477"/>
      <c r="S756" s="477"/>
      <c r="T756" s="478"/>
      <c r="U756" s="620"/>
      <c r="V756" s="734"/>
      <c r="W756" s="621"/>
      <c r="X756" s="175"/>
      <c r="Y756" s="68"/>
      <c r="Z756" s="177"/>
    </row>
    <row r="757" spans="1:26" s="219" customFormat="1" ht="17.100000000000001" customHeight="1" x14ac:dyDescent="0.15">
      <c r="A757" s="452"/>
      <c r="B757" s="453"/>
      <c r="C757" s="454"/>
      <c r="D757" s="811" t="s">
        <v>163</v>
      </c>
      <c r="E757" s="812"/>
      <c r="F757" s="812"/>
      <c r="G757" s="812"/>
      <c r="H757" s="812"/>
      <c r="I757" s="812"/>
      <c r="J757" s="812"/>
      <c r="K757" s="812"/>
      <c r="L757" s="812"/>
      <c r="M757" s="812"/>
      <c r="N757" s="812"/>
      <c r="O757" s="812"/>
      <c r="P757" s="812"/>
      <c r="Q757" s="812"/>
      <c r="R757" s="812"/>
      <c r="S757" s="812"/>
      <c r="T757" s="812"/>
      <c r="U757" s="620"/>
      <c r="V757" s="734"/>
      <c r="W757" s="621"/>
      <c r="X757" s="176"/>
      <c r="Y757" s="68"/>
      <c r="Z757" s="177"/>
    </row>
    <row r="758" spans="1:26" s="219" customFormat="1" ht="17.100000000000001" customHeight="1" x14ac:dyDescent="0.15">
      <c r="A758" s="452"/>
      <c r="B758" s="453"/>
      <c r="C758" s="454"/>
      <c r="D758" s="80"/>
      <c r="E758" s="453" t="s">
        <v>345</v>
      </c>
      <c r="F758" s="453"/>
      <c r="G758" s="453"/>
      <c r="H758" s="453"/>
      <c r="I758" s="453"/>
      <c r="J758" s="453"/>
      <c r="K758" s="453"/>
      <c r="L758" s="453"/>
      <c r="M758" s="453"/>
      <c r="N758" s="453"/>
      <c r="O758" s="453"/>
      <c r="P758" s="453"/>
      <c r="Q758" s="453"/>
      <c r="R758" s="453"/>
      <c r="S758" s="453"/>
      <c r="T758" s="454"/>
      <c r="U758" s="620"/>
      <c r="V758" s="734"/>
      <c r="W758" s="621"/>
      <c r="X758" s="176"/>
      <c r="Y758" s="68"/>
      <c r="Z758" s="177"/>
    </row>
    <row r="759" spans="1:26" s="219" customFormat="1" ht="17.100000000000001" customHeight="1" x14ac:dyDescent="0.15">
      <c r="A759" s="452"/>
      <c r="B759" s="453"/>
      <c r="C759" s="454"/>
      <c r="D759" s="22"/>
      <c r="E759" s="453"/>
      <c r="F759" s="453"/>
      <c r="G759" s="453"/>
      <c r="H759" s="453"/>
      <c r="I759" s="453"/>
      <c r="J759" s="453"/>
      <c r="K759" s="453"/>
      <c r="L759" s="453"/>
      <c r="M759" s="453"/>
      <c r="N759" s="453"/>
      <c r="O759" s="453"/>
      <c r="P759" s="453"/>
      <c r="Q759" s="453"/>
      <c r="R759" s="453"/>
      <c r="S759" s="453"/>
      <c r="T759" s="454"/>
      <c r="U759" s="620"/>
      <c r="V759" s="734"/>
      <c r="W759" s="621"/>
      <c r="X759" s="176"/>
      <c r="Y759" s="68"/>
      <c r="Z759" s="177"/>
    </row>
    <row r="760" spans="1:26" s="219" customFormat="1" ht="17.100000000000001" customHeight="1" x14ac:dyDescent="0.15">
      <c r="A760" s="452"/>
      <c r="B760" s="453"/>
      <c r="C760" s="454"/>
      <c r="D760" s="226"/>
      <c r="E760" s="576"/>
      <c r="F760" s="576"/>
      <c r="G760" s="576"/>
      <c r="H760" s="576"/>
      <c r="I760" s="576"/>
      <c r="J760" s="576"/>
      <c r="K760" s="576"/>
      <c r="L760" s="576"/>
      <c r="M760" s="576"/>
      <c r="N760" s="576"/>
      <c r="O760" s="576"/>
      <c r="P760" s="576"/>
      <c r="Q760" s="576"/>
      <c r="R760" s="576"/>
      <c r="S760" s="576"/>
      <c r="T760" s="577"/>
      <c r="U760" s="620"/>
      <c r="V760" s="734"/>
      <c r="W760" s="621"/>
      <c r="X760" s="69"/>
      <c r="Y760" s="70"/>
      <c r="Z760" s="71"/>
    </row>
    <row r="761" spans="1:26" s="219" customFormat="1" ht="17.100000000000001" customHeight="1" x14ac:dyDescent="0.15">
      <c r="A761" s="452"/>
      <c r="B761" s="453"/>
      <c r="C761" s="454"/>
      <c r="D761" s="26" t="s">
        <v>60</v>
      </c>
      <c r="E761" s="477" t="s">
        <v>572</v>
      </c>
      <c r="F761" s="477"/>
      <c r="G761" s="477"/>
      <c r="H761" s="477"/>
      <c r="I761" s="477"/>
      <c r="J761" s="477"/>
      <c r="K761" s="477"/>
      <c r="L761" s="477"/>
      <c r="M761" s="477"/>
      <c r="N761" s="477"/>
      <c r="O761" s="477"/>
      <c r="P761" s="477"/>
      <c r="Q761" s="477"/>
      <c r="R761" s="477"/>
      <c r="S761" s="477"/>
      <c r="T761" s="477"/>
      <c r="U761" s="620"/>
      <c r="V761" s="734"/>
      <c r="W761" s="621"/>
      <c r="X761" s="799"/>
      <c r="Y761" s="799"/>
      <c r="Z761" s="799"/>
    </row>
    <row r="762" spans="1:26" s="219" customFormat="1" ht="17.100000000000001" customHeight="1" x14ac:dyDescent="0.15">
      <c r="A762" s="452"/>
      <c r="B762" s="453"/>
      <c r="C762" s="454"/>
      <c r="D762" s="269"/>
      <c r="E762" s="529" t="s">
        <v>63</v>
      </c>
      <c r="F762" s="529"/>
      <c r="G762" s="529"/>
      <c r="H762" s="529"/>
      <c r="I762" s="529"/>
      <c r="J762" s="529"/>
      <c r="K762" s="529"/>
      <c r="L762" s="529"/>
      <c r="M762" s="529"/>
      <c r="N762" s="529"/>
      <c r="O762" s="529"/>
      <c r="P762" s="529"/>
      <c r="Q762" s="529"/>
      <c r="R762" s="529"/>
      <c r="S762" s="529"/>
      <c r="T762" s="530"/>
      <c r="U762" s="620"/>
      <c r="V762" s="734"/>
      <c r="W762" s="621"/>
      <c r="X762" s="800"/>
      <c r="Y762" s="800"/>
      <c r="Z762" s="800"/>
    </row>
    <row r="763" spans="1:26" s="219" customFormat="1" ht="17.100000000000001" customHeight="1" x14ac:dyDescent="0.15">
      <c r="A763" s="452"/>
      <c r="B763" s="453"/>
      <c r="C763" s="454"/>
      <c r="D763" s="270"/>
      <c r="E763" s="26" t="s">
        <v>127</v>
      </c>
      <c r="F763" s="477" t="s">
        <v>346</v>
      </c>
      <c r="G763" s="477"/>
      <c r="H763" s="477"/>
      <c r="I763" s="477"/>
      <c r="J763" s="477"/>
      <c r="K763" s="477"/>
      <c r="L763" s="477"/>
      <c r="M763" s="477"/>
      <c r="N763" s="477"/>
      <c r="O763" s="477"/>
      <c r="P763" s="477"/>
      <c r="Q763" s="477"/>
      <c r="R763" s="477"/>
      <c r="S763" s="477"/>
      <c r="T763" s="478"/>
      <c r="U763" s="620"/>
      <c r="V763" s="734"/>
      <c r="W763" s="621"/>
      <c r="X763" s="800"/>
      <c r="Y763" s="800"/>
      <c r="Z763" s="800"/>
    </row>
    <row r="764" spans="1:26" s="219" customFormat="1" ht="17.100000000000001" customHeight="1" x14ac:dyDescent="0.15">
      <c r="A764" s="452"/>
      <c r="B764" s="453"/>
      <c r="C764" s="454"/>
      <c r="D764" s="270"/>
      <c r="E764" s="173"/>
      <c r="F764" s="477"/>
      <c r="G764" s="477"/>
      <c r="H764" s="477"/>
      <c r="I764" s="477"/>
      <c r="J764" s="477"/>
      <c r="K764" s="477"/>
      <c r="L764" s="477"/>
      <c r="M764" s="477"/>
      <c r="N764" s="477"/>
      <c r="O764" s="477"/>
      <c r="P764" s="477"/>
      <c r="Q764" s="477"/>
      <c r="R764" s="477"/>
      <c r="S764" s="477"/>
      <c r="T764" s="478"/>
      <c r="U764" s="620"/>
      <c r="V764" s="734"/>
      <c r="W764" s="621"/>
      <c r="X764" s="800"/>
      <c r="Y764" s="800"/>
      <c r="Z764" s="800"/>
    </row>
    <row r="765" spans="1:26" s="219" customFormat="1" ht="17.100000000000001" customHeight="1" x14ac:dyDescent="0.15">
      <c r="A765" s="452"/>
      <c r="B765" s="453"/>
      <c r="C765" s="454"/>
      <c r="D765" s="270"/>
      <c r="E765" s="173"/>
      <c r="F765" s="477"/>
      <c r="G765" s="477"/>
      <c r="H765" s="477"/>
      <c r="I765" s="477"/>
      <c r="J765" s="477"/>
      <c r="K765" s="477"/>
      <c r="L765" s="477"/>
      <c r="M765" s="477"/>
      <c r="N765" s="477"/>
      <c r="O765" s="477"/>
      <c r="P765" s="477"/>
      <c r="Q765" s="477"/>
      <c r="R765" s="477"/>
      <c r="S765" s="477"/>
      <c r="T765" s="478"/>
      <c r="U765" s="620"/>
      <c r="V765" s="734"/>
      <c r="W765" s="621"/>
      <c r="X765" s="800"/>
      <c r="Y765" s="800"/>
      <c r="Z765" s="800"/>
    </row>
    <row r="766" spans="1:26" s="219" customFormat="1" ht="17.100000000000001" customHeight="1" x14ac:dyDescent="0.15">
      <c r="A766" s="452"/>
      <c r="B766" s="453"/>
      <c r="C766" s="454"/>
      <c r="D766" s="270"/>
      <c r="E766" s="173"/>
      <c r="F766" s="477"/>
      <c r="G766" s="477"/>
      <c r="H766" s="477"/>
      <c r="I766" s="477"/>
      <c r="J766" s="477"/>
      <c r="K766" s="477"/>
      <c r="L766" s="477"/>
      <c r="M766" s="477"/>
      <c r="N766" s="477"/>
      <c r="O766" s="477"/>
      <c r="P766" s="477"/>
      <c r="Q766" s="477"/>
      <c r="R766" s="477"/>
      <c r="S766" s="477"/>
      <c r="T766" s="478"/>
      <c r="U766" s="620"/>
      <c r="V766" s="734"/>
      <c r="W766" s="621"/>
      <c r="X766" s="800"/>
      <c r="Y766" s="800"/>
      <c r="Z766" s="800"/>
    </row>
    <row r="767" spans="1:26" s="219" customFormat="1" ht="17.100000000000001" customHeight="1" x14ac:dyDescent="0.15">
      <c r="A767" s="452"/>
      <c r="B767" s="453"/>
      <c r="C767" s="454"/>
      <c r="D767" s="270"/>
      <c r="E767" s="26" t="s">
        <v>181</v>
      </c>
      <c r="F767" s="477" t="s">
        <v>347</v>
      </c>
      <c r="G767" s="477"/>
      <c r="H767" s="477"/>
      <c r="I767" s="477"/>
      <c r="J767" s="477"/>
      <c r="K767" s="477"/>
      <c r="L767" s="477"/>
      <c r="M767" s="477"/>
      <c r="N767" s="477"/>
      <c r="O767" s="477"/>
      <c r="P767" s="477"/>
      <c r="Q767" s="477"/>
      <c r="R767" s="477"/>
      <c r="S767" s="477"/>
      <c r="T767" s="478"/>
      <c r="U767" s="620"/>
      <c r="V767" s="734"/>
      <c r="W767" s="621"/>
      <c r="X767" s="800"/>
      <c r="Y767" s="800"/>
      <c r="Z767" s="800"/>
    </row>
    <row r="768" spans="1:26" s="219" customFormat="1" ht="17.100000000000001" customHeight="1" x14ac:dyDescent="0.15">
      <c r="A768" s="452"/>
      <c r="B768" s="453"/>
      <c r="C768" s="454"/>
      <c r="D768" s="270"/>
      <c r="E768" s="26"/>
      <c r="F768" s="477"/>
      <c r="G768" s="477"/>
      <c r="H768" s="477"/>
      <c r="I768" s="477"/>
      <c r="J768" s="477"/>
      <c r="K768" s="477"/>
      <c r="L768" s="477"/>
      <c r="M768" s="477"/>
      <c r="N768" s="477"/>
      <c r="O768" s="477"/>
      <c r="P768" s="477"/>
      <c r="Q768" s="477"/>
      <c r="R768" s="477"/>
      <c r="S768" s="477"/>
      <c r="T768" s="478"/>
      <c r="U768" s="620"/>
      <c r="V768" s="734"/>
      <c r="W768" s="621"/>
      <c r="X768" s="800"/>
      <c r="Y768" s="800"/>
      <c r="Z768" s="800"/>
    </row>
    <row r="769" spans="1:26" s="219" customFormat="1" ht="17.100000000000001" customHeight="1" x14ac:dyDescent="0.15">
      <c r="A769" s="452"/>
      <c r="B769" s="453"/>
      <c r="C769" s="454"/>
      <c r="D769" s="270"/>
      <c r="E769" s="26"/>
      <c r="F769" s="477"/>
      <c r="G769" s="477"/>
      <c r="H769" s="477"/>
      <c r="I769" s="477"/>
      <c r="J769" s="477"/>
      <c r="K769" s="477"/>
      <c r="L769" s="477"/>
      <c r="M769" s="477"/>
      <c r="N769" s="477"/>
      <c r="O769" s="477"/>
      <c r="P769" s="477"/>
      <c r="Q769" s="477"/>
      <c r="R769" s="477"/>
      <c r="S769" s="477"/>
      <c r="T769" s="478"/>
      <c r="U769" s="620"/>
      <c r="V769" s="734"/>
      <c r="W769" s="621"/>
      <c r="X769" s="800"/>
      <c r="Y769" s="800"/>
      <c r="Z769" s="800"/>
    </row>
    <row r="770" spans="1:26" s="219" customFormat="1" ht="17.100000000000001" customHeight="1" x14ac:dyDescent="0.15">
      <c r="A770" s="452"/>
      <c r="B770" s="453"/>
      <c r="C770" s="454"/>
      <c r="D770" s="270"/>
      <c r="E770" s="26"/>
      <c r="F770" s="477"/>
      <c r="G770" s="477"/>
      <c r="H770" s="477"/>
      <c r="I770" s="477"/>
      <c r="J770" s="477"/>
      <c r="K770" s="477"/>
      <c r="L770" s="477"/>
      <c r="M770" s="477"/>
      <c r="N770" s="477"/>
      <c r="O770" s="477"/>
      <c r="P770" s="477"/>
      <c r="Q770" s="477"/>
      <c r="R770" s="477"/>
      <c r="S770" s="477"/>
      <c r="T770" s="478"/>
      <c r="U770" s="620"/>
      <c r="V770" s="734"/>
      <c r="W770" s="621"/>
      <c r="X770" s="800"/>
      <c r="Y770" s="800"/>
      <c r="Z770" s="800"/>
    </row>
    <row r="771" spans="1:26" s="219" customFormat="1" ht="17.100000000000001" customHeight="1" x14ac:dyDescent="0.15">
      <c r="A771" s="452"/>
      <c r="B771" s="453"/>
      <c r="C771" s="454"/>
      <c r="D771" s="270"/>
      <c r="E771" s="26"/>
      <c r="F771" s="477"/>
      <c r="G771" s="477"/>
      <c r="H771" s="477"/>
      <c r="I771" s="477"/>
      <c r="J771" s="477"/>
      <c r="K771" s="477"/>
      <c r="L771" s="477"/>
      <c r="M771" s="477"/>
      <c r="N771" s="477"/>
      <c r="O771" s="477"/>
      <c r="P771" s="477"/>
      <c r="Q771" s="477"/>
      <c r="R771" s="477"/>
      <c r="S771" s="477"/>
      <c r="T771" s="478"/>
      <c r="U771" s="620"/>
      <c r="V771" s="734"/>
      <c r="W771" s="621"/>
      <c r="X771" s="800"/>
      <c r="Y771" s="800"/>
      <c r="Z771" s="800"/>
    </row>
    <row r="772" spans="1:26" s="219" customFormat="1" ht="17.100000000000001" customHeight="1" x14ac:dyDescent="0.15">
      <c r="A772" s="452"/>
      <c r="B772" s="453"/>
      <c r="C772" s="454"/>
      <c r="D772" s="270"/>
      <c r="E772" s="26" t="s">
        <v>175</v>
      </c>
      <c r="F772" s="477" t="s">
        <v>348</v>
      </c>
      <c r="G772" s="477"/>
      <c r="H772" s="477"/>
      <c r="I772" s="477"/>
      <c r="J772" s="477"/>
      <c r="K772" s="477"/>
      <c r="L772" s="477"/>
      <c r="M772" s="477"/>
      <c r="N772" s="477"/>
      <c r="O772" s="477"/>
      <c r="P772" s="477"/>
      <c r="Q772" s="477"/>
      <c r="R772" s="477"/>
      <c r="S772" s="477"/>
      <c r="T772" s="478"/>
      <c r="U772" s="620"/>
      <c r="V772" s="734"/>
      <c r="W772" s="621"/>
      <c r="X772" s="800"/>
      <c r="Y772" s="800"/>
      <c r="Z772" s="800"/>
    </row>
    <row r="773" spans="1:26" s="219" customFormat="1" ht="17.100000000000001" customHeight="1" x14ac:dyDescent="0.15">
      <c r="A773" s="452"/>
      <c r="B773" s="453"/>
      <c r="C773" s="454"/>
      <c r="D773" s="270"/>
      <c r="E773" s="26"/>
      <c r="F773" s="477"/>
      <c r="G773" s="477"/>
      <c r="H773" s="477"/>
      <c r="I773" s="477"/>
      <c r="J773" s="477"/>
      <c r="K773" s="477"/>
      <c r="L773" s="477"/>
      <c r="M773" s="477"/>
      <c r="N773" s="477"/>
      <c r="O773" s="477"/>
      <c r="P773" s="477"/>
      <c r="Q773" s="477"/>
      <c r="R773" s="477"/>
      <c r="S773" s="477"/>
      <c r="T773" s="478"/>
      <c r="U773" s="620"/>
      <c r="V773" s="734"/>
      <c r="W773" s="621"/>
      <c r="X773" s="800"/>
      <c r="Y773" s="800"/>
      <c r="Z773" s="800"/>
    </row>
    <row r="774" spans="1:26" s="219" customFormat="1" ht="17.100000000000001" customHeight="1" x14ac:dyDescent="0.15">
      <c r="A774" s="452"/>
      <c r="B774" s="453"/>
      <c r="C774" s="454"/>
      <c r="D774" s="271"/>
      <c r="E774" s="272"/>
      <c r="F774" s="500"/>
      <c r="G774" s="500"/>
      <c r="H774" s="500"/>
      <c r="I774" s="500"/>
      <c r="J774" s="500"/>
      <c r="K774" s="500"/>
      <c r="L774" s="500"/>
      <c r="M774" s="500"/>
      <c r="N774" s="500"/>
      <c r="O774" s="500"/>
      <c r="P774" s="500"/>
      <c r="Q774" s="500"/>
      <c r="R774" s="500"/>
      <c r="S774" s="500"/>
      <c r="T774" s="501"/>
      <c r="U774" s="620"/>
      <c r="V774" s="734"/>
      <c r="W774" s="621"/>
      <c r="X774" s="801"/>
      <c r="Y774" s="801"/>
      <c r="Z774" s="801"/>
    </row>
    <row r="775" spans="1:26" s="219" customFormat="1" ht="17.100000000000001" customHeight="1" x14ac:dyDescent="0.15">
      <c r="A775" s="452"/>
      <c r="B775" s="453"/>
      <c r="C775" s="454"/>
      <c r="D775" s="26" t="s">
        <v>180</v>
      </c>
      <c r="E775" s="477" t="s">
        <v>573</v>
      </c>
      <c r="F775" s="477"/>
      <c r="G775" s="477"/>
      <c r="H775" s="477"/>
      <c r="I775" s="477"/>
      <c r="J775" s="477"/>
      <c r="K775" s="477"/>
      <c r="L775" s="477"/>
      <c r="M775" s="477"/>
      <c r="N775" s="477"/>
      <c r="O775" s="477"/>
      <c r="P775" s="477"/>
      <c r="Q775" s="477"/>
      <c r="R775" s="477"/>
      <c r="S775" s="477"/>
      <c r="T775" s="477"/>
      <c r="U775" s="620"/>
      <c r="V775" s="734"/>
      <c r="W775" s="621"/>
      <c r="X775" s="607"/>
      <c r="Y775" s="607"/>
      <c r="Z775" s="607"/>
    </row>
    <row r="776" spans="1:26" s="219" customFormat="1" ht="17.100000000000001" customHeight="1" x14ac:dyDescent="0.15">
      <c r="A776" s="452"/>
      <c r="B776" s="453"/>
      <c r="C776" s="454"/>
      <c r="D776" s="269"/>
      <c r="E776" s="529" t="s">
        <v>63</v>
      </c>
      <c r="F776" s="529"/>
      <c r="G776" s="529"/>
      <c r="H776" s="529"/>
      <c r="I776" s="529"/>
      <c r="J776" s="529"/>
      <c r="K776" s="529"/>
      <c r="L776" s="529"/>
      <c r="M776" s="529"/>
      <c r="N776" s="529"/>
      <c r="O776" s="529"/>
      <c r="P776" s="529"/>
      <c r="Q776" s="529"/>
      <c r="R776" s="529"/>
      <c r="S776" s="529"/>
      <c r="T776" s="530"/>
      <c r="U776" s="620"/>
      <c r="V776" s="734"/>
      <c r="W776" s="621"/>
      <c r="X776" s="497"/>
      <c r="Y776" s="497"/>
      <c r="Z776" s="497"/>
    </row>
    <row r="777" spans="1:26" s="219" customFormat="1" ht="17.100000000000001" customHeight="1" x14ac:dyDescent="0.15">
      <c r="A777" s="452"/>
      <c r="B777" s="453"/>
      <c r="C777" s="454"/>
      <c r="D777" s="80"/>
      <c r="E777" s="26" t="s">
        <v>127</v>
      </c>
      <c r="F777" s="529" t="s">
        <v>182</v>
      </c>
      <c r="G777" s="529"/>
      <c r="H777" s="529"/>
      <c r="I777" s="529"/>
      <c r="J777" s="529"/>
      <c r="K777" s="529"/>
      <c r="L777" s="529"/>
      <c r="M777" s="529"/>
      <c r="N777" s="529"/>
      <c r="O777" s="529"/>
      <c r="P777" s="529"/>
      <c r="Q777" s="529"/>
      <c r="R777" s="529"/>
      <c r="S777" s="529"/>
      <c r="T777" s="530"/>
      <c r="U777" s="620"/>
      <c r="V777" s="734"/>
      <c r="W777" s="621"/>
      <c r="X777" s="497"/>
      <c r="Y777" s="497"/>
      <c r="Z777" s="497"/>
    </row>
    <row r="778" spans="1:26" s="219" customFormat="1" ht="17.100000000000001" customHeight="1" x14ac:dyDescent="0.15">
      <c r="A778" s="452"/>
      <c r="B778" s="453"/>
      <c r="C778" s="454"/>
      <c r="D778" s="80"/>
      <c r="E778" s="26" t="s">
        <v>181</v>
      </c>
      <c r="F778" s="477" t="s">
        <v>349</v>
      </c>
      <c r="G778" s="477"/>
      <c r="H778" s="477"/>
      <c r="I778" s="477"/>
      <c r="J778" s="477"/>
      <c r="K778" s="477"/>
      <c r="L778" s="477"/>
      <c r="M778" s="477"/>
      <c r="N778" s="477"/>
      <c r="O778" s="477"/>
      <c r="P778" s="477"/>
      <c r="Q778" s="477"/>
      <c r="R778" s="477"/>
      <c r="S778" s="477"/>
      <c r="T778" s="478"/>
      <c r="U778" s="620"/>
      <c r="V778" s="734"/>
      <c r="W778" s="621"/>
      <c r="X778" s="497"/>
      <c r="Y778" s="497"/>
      <c r="Z778" s="497"/>
    </row>
    <row r="779" spans="1:26" s="219" customFormat="1" ht="17.100000000000001" customHeight="1" x14ac:dyDescent="0.15">
      <c r="A779" s="452"/>
      <c r="B779" s="453"/>
      <c r="C779" s="454"/>
      <c r="D779" s="80"/>
      <c r="E779" s="26"/>
      <c r="F779" s="477"/>
      <c r="G779" s="477"/>
      <c r="H779" s="477"/>
      <c r="I779" s="477"/>
      <c r="J779" s="477"/>
      <c r="K779" s="477"/>
      <c r="L779" s="477"/>
      <c r="M779" s="477"/>
      <c r="N779" s="477"/>
      <c r="O779" s="477"/>
      <c r="P779" s="477"/>
      <c r="Q779" s="477"/>
      <c r="R779" s="477"/>
      <c r="S779" s="477"/>
      <c r="T779" s="478"/>
      <c r="U779" s="620"/>
      <c r="V779" s="734"/>
      <c r="W779" s="621"/>
      <c r="X779" s="497"/>
      <c r="Y779" s="497"/>
      <c r="Z779" s="497"/>
    </row>
    <row r="780" spans="1:26" s="219" customFormat="1" ht="17.100000000000001" customHeight="1" x14ac:dyDescent="0.15">
      <c r="A780" s="452"/>
      <c r="B780" s="453"/>
      <c r="C780" s="454"/>
      <c r="D780" s="80"/>
      <c r="E780" s="26"/>
      <c r="F780" s="477"/>
      <c r="G780" s="477"/>
      <c r="H780" s="477"/>
      <c r="I780" s="477"/>
      <c r="J780" s="477"/>
      <c r="K780" s="477"/>
      <c r="L780" s="477"/>
      <c r="M780" s="477"/>
      <c r="N780" s="477"/>
      <c r="O780" s="477"/>
      <c r="P780" s="477"/>
      <c r="Q780" s="477"/>
      <c r="R780" s="477"/>
      <c r="S780" s="477"/>
      <c r="T780" s="478"/>
      <c r="U780" s="620"/>
      <c r="V780" s="734"/>
      <c r="W780" s="621"/>
      <c r="X780" s="497"/>
      <c r="Y780" s="497"/>
      <c r="Z780" s="497"/>
    </row>
    <row r="781" spans="1:26" s="219" customFormat="1" ht="17.100000000000001" customHeight="1" x14ac:dyDescent="0.15">
      <c r="A781" s="452"/>
      <c r="B781" s="453"/>
      <c r="C781" s="454"/>
      <c r="D781" s="80"/>
      <c r="E781" s="26" t="s">
        <v>175</v>
      </c>
      <c r="F781" s="477" t="s">
        <v>350</v>
      </c>
      <c r="G781" s="477"/>
      <c r="H781" s="477"/>
      <c r="I781" s="477"/>
      <c r="J781" s="477"/>
      <c r="K781" s="477"/>
      <c r="L781" s="477"/>
      <c r="M781" s="477"/>
      <c r="N781" s="477"/>
      <c r="O781" s="477"/>
      <c r="P781" s="477"/>
      <c r="Q781" s="477"/>
      <c r="R781" s="477"/>
      <c r="S781" s="477"/>
      <c r="T781" s="478"/>
      <c r="U781" s="620"/>
      <c r="V781" s="734"/>
      <c r="W781" s="621"/>
      <c r="X781" s="497"/>
      <c r="Y781" s="497"/>
      <c r="Z781" s="497"/>
    </row>
    <row r="782" spans="1:26" s="219" customFormat="1" ht="17.100000000000001" customHeight="1" x14ac:dyDescent="0.15">
      <c r="A782" s="452"/>
      <c r="B782" s="453"/>
      <c r="C782" s="454"/>
      <c r="D782" s="80"/>
      <c r="E782" s="26"/>
      <c r="F782" s="477"/>
      <c r="G782" s="477"/>
      <c r="H782" s="477"/>
      <c r="I782" s="477"/>
      <c r="J782" s="477"/>
      <c r="K782" s="477"/>
      <c r="L782" s="477"/>
      <c r="M782" s="477"/>
      <c r="N782" s="477"/>
      <c r="O782" s="477"/>
      <c r="P782" s="477"/>
      <c r="Q782" s="477"/>
      <c r="R782" s="477"/>
      <c r="S782" s="477"/>
      <c r="T782" s="478"/>
      <c r="U782" s="620"/>
      <c r="V782" s="734"/>
      <c r="W782" s="621"/>
      <c r="X782" s="497"/>
      <c r="Y782" s="497"/>
      <c r="Z782" s="497"/>
    </row>
    <row r="783" spans="1:26" s="219" customFormat="1" ht="17.100000000000001" customHeight="1" x14ac:dyDescent="0.15">
      <c r="A783" s="455"/>
      <c r="B783" s="456"/>
      <c r="C783" s="457"/>
      <c r="D783" s="242"/>
      <c r="E783" s="273"/>
      <c r="F783" s="484"/>
      <c r="G783" s="484"/>
      <c r="H783" s="484"/>
      <c r="I783" s="484"/>
      <c r="J783" s="484"/>
      <c r="K783" s="484"/>
      <c r="L783" s="484"/>
      <c r="M783" s="484"/>
      <c r="N783" s="484"/>
      <c r="O783" s="484"/>
      <c r="P783" s="484"/>
      <c r="Q783" s="484"/>
      <c r="R783" s="484"/>
      <c r="S783" s="484"/>
      <c r="T783" s="485"/>
      <c r="U783" s="738"/>
      <c r="V783" s="739"/>
      <c r="W783" s="740"/>
      <c r="X783" s="497"/>
      <c r="Y783" s="497"/>
      <c r="Z783" s="497"/>
    </row>
    <row r="784" spans="1:26" s="219" customFormat="1" ht="17.100000000000001" customHeight="1" x14ac:dyDescent="0.15">
      <c r="A784" s="449" t="s">
        <v>359</v>
      </c>
      <c r="B784" s="450"/>
      <c r="C784" s="451"/>
      <c r="D784" s="804" t="s">
        <v>574</v>
      </c>
      <c r="E784" s="805"/>
      <c r="F784" s="805"/>
      <c r="G784" s="805"/>
      <c r="H784" s="805"/>
      <c r="I784" s="805"/>
      <c r="J784" s="805"/>
      <c r="K784" s="805"/>
      <c r="L784" s="805"/>
      <c r="M784" s="805"/>
      <c r="N784" s="805"/>
      <c r="O784" s="805"/>
      <c r="P784" s="805"/>
      <c r="Q784" s="805"/>
      <c r="R784" s="805"/>
      <c r="S784" s="805"/>
      <c r="T784" s="805"/>
      <c r="U784" s="754" t="s">
        <v>575</v>
      </c>
      <c r="V784" s="755"/>
      <c r="W784" s="756"/>
      <c r="X784" s="809"/>
      <c r="Y784" s="809"/>
      <c r="Z784" s="802"/>
    </row>
    <row r="785" spans="1:26" s="219" customFormat="1" ht="17.100000000000001" customHeight="1" x14ac:dyDescent="0.15">
      <c r="A785" s="452"/>
      <c r="B785" s="453"/>
      <c r="C785" s="454"/>
      <c r="D785" s="806"/>
      <c r="E785" s="792"/>
      <c r="F785" s="792"/>
      <c r="G785" s="792"/>
      <c r="H785" s="792"/>
      <c r="I785" s="792"/>
      <c r="J785" s="792"/>
      <c r="K785" s="792"/>
      <c r="L785" s="792"/>
      <c r="M785" s="792"/>
      <c r="N785" s="792"/>
      <c r="O785" s="792"/>
      <c r="P785" s="792"/>
      <c r="Q785" s="792"/>
      <c r="R785" s="792"/>
      <c r="S785" s="792"/>
      <c r="T785" s="792"/>
      <c r="U785" s="620"/>
      <c r="V785" s="734"/>
      <c r="W785" s="621"/>
      <c r="X785" s="810"/>
      <c r="Y785" s="810"/>
      <c r="Z785" s="803"/>
    </row>
    <row r="786" spans="1:26" s="219" customFormat="1" ht="17.100000000000001" customHeight="1" x14ac:dyDescent="0.15">
      <c r="A786" s="452"/>
      <c r="B786" s="453"/>
      <c r="C786" s="454"/>
      <c r="D786" s="806"/>
      <c r="E786" s="792"/>
      <c r="F786" s="792"/>
      <c r="G786" s="792"/>
      <c r="H786" s="792"/>
      <c r="I786" s="792"/>
      <c r="J786" s="792"/>
      <c r="K786" s="792"/>
      <c r="L786" s="792"/>
      <c r="M786" s="792"/>
      <c r="N786" s="792"/>
      <c r="O786" s="792"/>
      <c r="P786" s="792"/>
      <c r="Q786" s="792"/>
      <c r="R786" s="792"/>
      <c r="S786" s="792"/>
      <c r="T786" s="792"/>
      <c r="U786" s="620"/>
      <c r="V786" s="734"/>
      <c r="W786" s="621"/>
      <c r="X786" s="810"/>
      <c r="Y786" s="810"/>
      <c r="Z786" s="803"/>
    </row>
    <row r="787" spans="1:26" s="219" customFormat="1" ht="17.100000000000001" customHeight="1" x14ac:dyDescent="0.15">
      <c r="A787" s="452"/>
      <c r="B787" s="453"/>
      <c r="C787" s="454"/>
      <c r="D787" s="806"/>
      <c r="E787" s="792"/>
      <c r="F787" s="792"/>
      <c r="G787" s="792"/>
      <c r="H787" s="792"/>
      <c r="I787" s="792"/>
      <c r="J787" s="792"/>
      <c r="K787" s="792"/>
      <c r="L787" s="792"/>
      <c r="M787" s="792"/>
      <c r="N787" s="792"/>
      <c r="O787" s="792"/>
      <c r="P787" s="792"/>
      <c r="Q787" s="792"/>
      <c r="R787" s="792"/>
      <c r="S787" s="792"/>
      <c r="T787" s="792"/>
      <c r="U787" s="620"/>
      <c r="V787" s="734"/>
      <c r="W787" s="621"/>
      <c r="X787" s="810"/>
      <c r="Y787" s="810"/>
      <c r="Z787" s="803"/>
    </row>
    <row r="788" spans="1:26" s="219" customFormat="1" ht="17.100000000000001" customHeight="1" x14ac:dyDescent="0.15">
      <c r="A788" s="452"/>
      <c r="B788" s="453"/>
      <c r="C788" s="454"/>
      <c r="D788" s="806"/>
      <c r="E788" s="792"/>
      <c r="F788" s="792"/>
      <c r="G788" s="792"/>
      <c r="H788" s="792"/>
      <c r="I788" s="792"/>
      <c r="J788" s="792"/>
      <c r="K788" s="792"/>
      <c r="L788" s="792"/>
      <c r="M788" s="792"/>
      <c r="N788" s="792"/>
      <c r="O788" s="792"/>
      <c r="P788" s="792"/>
      <c r="Q788" s="792"/>
      <c r="R788" s="792"/>
      <c r="S788" s="792"/>
      <c r="T788" s="792"/>
      <c r="U788" s="620"/>
      <c r="V788" s="734"/>
      <c r="W788" s="621"/>
      <c r="X788" s="810"/>
      <c r="Y788" s="810"/>
      <c r="Z788" s="803"/>
    </row>
    <row r="789" spans="1:26" s="219" customFormat="1" ht="17.100000000000001" customHeight="1" x14ac:dyDescent="0.15">
      <c r="A789" s="452"/>
      <c r="B789" s="453"/>
      <c r="C789" s="454"/>
      <c r="D789" s="806"/>
      <c r="E789" s="792"/>
      <c r="F789" s="792"/>
      <c r="G789" s="792"/>
      <c r="H789" s="792"/>
      <c r="I789" s="792"/>
      <c r="J789" s="792"/>
      <c r="K789" s="792"/>
      <c r="L789" s="792"/>
      <c r="M789" s="792"/>
      <c r="N789" s="792"/>
      <c r="O789" s="792"/>
      <c r="P789" s="792"/>
      <c r="Q789" s="792"/>
      <c r="R789" s="792"/>
      <c r="S789" s="792"/>
      <c r="T789" s="792"/>
      <c r="U789" s="620"/>
      <c r="V789" s="734"/>
      <c r="W789" s="621"/>
      <c r="X789" s="810"/>
      <c r="Y789" s="810"/>
      <c r="Z789" s="803"/>
    </row>
    <row r="790" spans="1:26" s="219" customFormat="1" ht="17.100000000000001" customHeight="1" x14ac:dyDescent="0.15">
      <c r="A790" s="452"/>
      <c r="B790" s="453"/>
      <c r="C790" s="454"/>
      <c r="D790" s="807"/>
      <c r="E790" s="808"/>
      <c r="F790" s="808"/>
      <c r="G790" s="808"/>
      <c r="H790" s="808"/>
      <c r="I790" s="808"/>
      <c r="J790" s="808"/>
      <c r="K790" s="808"/>
      <c r="L790" s="808"/>
      <c r="M790" s="808"/>
      <c r="N790" s="808"/>
      <c r="O790" s="808"/>
      <c r="P790" s="808"/>
      <c r="Q790" s="808"/>
      <c r="R790" s="808"/>
      <c r="S790" s="808"/>
      <c r="T790" s="808"/>
      <c r="U790" s="620"/>
      <c r="V790" s="734"/>
      <c r="W790" s="621"/>
      <c r="X790" s="810"/>
      <c r="Y790" s="810"/>
      <c r="Z790" s="803"/>
    </row>
    <row r="791" spans="1:26" s="220" customFormat="1" ht="16.5" customHeight="1" x14ac:dyDescent="0.15">
      <c r="A791" s="452"/>
      <c r="B791" s="453"/>
      <c r="C791" s="454"/>
      <c r="D791" s="26" t="s">
        <v>60</v>
      </c>
      <c r="E791" s="793" t="s">
        <v>164</v>
      </c>
      <c r="F791" s="793"/>
      <c r="G791" s="793"/>
      <c r="H791" s="793"/>
      <c r="I791" s="793"/>
      <c r="J791" s="793"/>
      <c r="K791" s="793"/>
      <c r="L791" s="793"/>
      <c r="M791" s="793"/>
      <c r="N791" s="793"/>
      <c r="O791" s="793"/>
      <c r="P791" s="793"/>
      <c r="Q791" s="793"/>
      <c r="R791" s="793"/>
      <c r="S791" s="793"/>
      <c r="T791" s="794"/>
      <c r="U791" s="620"/>
      <c r="V791" s="734"/>
      <c r="W791" s="621"/>
      <c r="X791" s="531"/>
      <c r="Y791" s="718"/>
      <c r="Z791" s="531"/>
    </row>
    <row r="792" spans="1:26" s="220" customFormat="1" ht="17.100000000000001" customHeight="1" x14ac:dyDescent="0.15">
      <c r="A792" s="452"/>
      <c r="B792" s="453"/>
      <c r="C792" s="454"/>
      <c r="D792" s="24"/>
      <c r="E792" s="815" t="s">
        <v>576</v>
      </c>
      <c r="F792" s="815"/>
      <c r="G792" s="815"/>
      <c r="H792" s="815"/>
      <c r="I792" s="815"/>
      <c r="J792" s="815"/>
      <c r="K792" s="815"/>
      <c r="L792" s="815"/>
      <c r="M792" s="815"/>
      <c r="N792" s="815"/>
      <c r="O792" s="815"/>
      <c r="P792" s="815"/>
      <c r="Q792" s="815"/>
      <c r="R792" s="815"/>
      <c r="S792" s="815"/>
      <c r="T792" s="816"/>
      <c r="U792" s="620"/>
      <c r="V792" s="734"/>
      <c r="W792" s="621"/>
      <c r="X792" s="532"/>
      <c r="Y792" s="573"/>
      <c r="Z792" s="532"/>
    </row>
    <row r="793" spans="1:26" s="220" customFormat="1" ht="17.100000000000001" customHeight="1" x14ac:dyDescent="0.15">
      <c r="A793" s="452"/>
      <c r="B793" s="453"/>
      <c r="C793" s="454"/>
      <c r="D793" s="24"/>
      <c r="E793" s="487" t="s">
        <v>63</v>
      </c>
      <c r="F793" s="487"/>
      <c r="G793" s="487"/>
      <c r="H793" s="487"/>
      <c r="I793" s="487"/>
      <c r="J793" s="487"/>
      <c r="K793" s="487"/>
      <c r="L793" s="487"/>
      <c r="M793" s="487"/>
      <c r="N793" s="487"/>
      <c r="O793" s="487"/>
      <c r="P793" s="487"/>
      <c r="Q793" s="487"/>
      <c r="R793" s="487"/>
      <c r="S793" s="487"/>
      <c r="T793" s="488"/>
      <c r="U793" s="620"/>
      <c r="V793" s="734"/>
      <c r="W793" s="621"/>
      <c r="X793" s="532"/>
      <c r="Y793" s="573"/>
      <c r="Z793" s="532"/>
    </row>
    <row r="794" spans="1:26" s="220" customFormat="1" ht="17.100000000000001" customHeight="1" x14ac:dyDescent="0.15">
      <c r="A794" s="452"/>
      <c r="B794" s="453"/>
      <c r="C794" s="454"/>
      <c r="D794" s="25"/>
      <c r="E794" s="279" t="s">
        <v>127</v>
      </c>
      <c r="F794" s="792" t="s">
        <v>351</v>
      </c>
      <c r="G794" s="792"/>
      <c r="H794" s="792"/>
      <c r="I794" s="792"/>
      <c r="J794" s="792"/>
      <c r="K794" s="792"/>
      <c r="L794" s="792"/>
      <c r="M794" s="792"/>
      <c r="N794" s="792"/>
      <c r="O794" s="792"/>
      <c r="P794" s="792"/>
      <c r="Q794" s="792"/>
      <c r="R794" s="792"/>
      <c r="S794" s="792"/>
      <c r="T794" s="792"/>
      <c r="U794" s="620"/>
      <c r="V794" s="734"/>
      <c r="W794" s="621"/>
      <c r="X794" s="532"/>
      <c r="Y794" s="573"/>
      <c r="Z794" s="532"/>
    </row>
    <row r="795" spans="1:26" s="220" customFormat="1" ht="17.100000000000001" customHeight="1" x14ac:dyDescent="0.15">
      <c r="A795" s="452"/>
      <c r="B795" s="453"/>
      <c r="C795" s="454"/>
      <c r="D795" s="25"/>
      <c r="E795" s="27"/>
      <c r="F795" s="792"/>
      <c r="G795" s="792"/>
      <c r="H795" s="792"/>
      <c r="I795" s="792"/>
      <c r="J795" s="792"/>
      <c r="K795" s="792"/>
      <c r="L795" s="792"/>
      <c r="M795" s="792"/>
      <c r="N795" s="792"/>
      <c r="O795" s="792"/>
      <c r="P795" s="792"/>
      <c r="Q795" s="792"/>
      <c r="R795" s="792"/>
      <c r="S795" s="792"/>
      <c r="T795" s="792"/>
      <c r="U795" s="620"/>
      <c r="V795" s="734"/>
      <c r="W795" s="621"/>
      <c r="X795" s="532"/>
      <c r="Y795" s="573"/>
      <c r="Z795" s="532"/>
    </row>
    <row r="796" spans="1:26" s="220" customFormat="1" ht="17.100000000000001" customHeight="1" x14ac:dyDescent="0.15">
      <c r="A796" s="452"/>
      <c r="B796" s="453"/>
      <c r="C796" s="454"/>
      <c r="D796" s="25"/>
      <c r="E796" s="27"/>
      <c r="F796" s="792"/>
      <c r="G796" s="792"/>
      <c r="H796" s="792"/>
      <c r="I796" s="792"/>
      <c r="J796" s="792"/>
      <c r="K796" s="792"/>
      <c r="L796" s="792"/>
      <c r="M796" s="792"/>
      <c r="N796" s="792"/>
      <c r="O796" s="792"/>
      <c r="P796" s="792"/>
      <c r="Q796" s="792"/>
      <c r="R796" s="792"/>
      <c r="S796" s="792"/>
      <c r="T796" s="792"/>
      <c r="U796" s="620"/>
      <c r="V796" s="734"/>
      <c r="W796" s="621"/>
      <c r="X796" s="532"/>
      <c r="Y796" s="573"/>
      <c r="Z796" s="532"/>
    </row>
    <row r="797" spans="1:26" s="220" customFormat="1" ht="17.100000000000001" customHeight="1" x14ac:dyDescent="0.15">
      <c r="A797" s="452"/>
      <c r="B797" s="453"/>
      <c r="C797" s="454"/>
      <c r="D797" s="25"/>
      <c r="E797" s="27"/>
      <c r="F797" s="792"/>
      <c r="G797" s="792"/>
      <c r="H797" s="792"/>
      <c r="I797" s="792"/>
      <c r="J797" s="792"/>
      <c r="K797" s="792"/>
      <c r="L797" s="792"/>
      <c r="M797" s="792"/>
      <c r="N797" s="792"/>
      <c r="O797" s="792"/>
      <c r="P797" s="792"/>
      <c r="Q797" s="792"/>
      <c r="R797" s="792"/>
      <c r="S797" s="792"/>
      <c r="T797" s="792"/>
      <c r="U797" s="620"/>
      <c r="V797" s="734"/>
      <c r="W797" s="621"/>
      <c r="X797" s="532"/>
      <c r="Y797" s="573"/>
      <c r="Z797" s="532"/>
    </row>
    <row r="798" spans="1:26" s="220" customFormat="1" ht="17.100000000000001" customHeight="1" x14ac:dyDescent="0.15">
      <c r="A798" s="452"/>
      <c r="B798" s="453"/>
      <c r="C798" s="454"/>
      <c r="D798" s="25"/>
      <c r="E798" s="279" t="s">
        <v>69</v>
      </c>
      <c r="F798" s="792" t="s">
        <v>352</v>
      </c>
      <c r="G798" s="792"/>
      <c r="H798" s="792"/>
      <c r="I798" s="792"/>
      <c r="J798" s="792"/>
      <c r="K798" s="792"/>
      <c r="L798" s="792"/>
      <c r="M798" s="792"/>
      <c r="N798" s="792"/>
      <c r="O798" s="792"/>
      <c r="P798" s="792"/>
      <c r="Q798" s="792"/>
      <c r="R798" s="792"/>
      <c r="S798" s="792"/>
      <c r="T798" s="792"/>
      <c r="U798" s="620"/>
      <c r="V798" s="734"/>
      <c r="W798" s="621"/>
      <c r="X798" s="532"/>
      <c r="Y798" s="573"/>
      <c r="Z798" s="532"/>
    </row>
    <row r="799" spans="1:26" s="220" customFormat="1" ht="17.100000000000001" customHeight="1" x14ac:dyDescent="0.15">
      <c r="A799" s="452"/>
      <c r="B799" s="453"/>
      <c r="C799" s="454"/>
      <c r="D799" s="25"/>
      <c r="E799" s="26"/>
      <c r="F799" s="792"/>
      <c r="G799" s="792"/>
      <c r="H799" s="792"/>
      <c r="I799" s="792"/>
      <c r="J799" s="792"/>
      <c r="K799" s="792"/>
      <c r="L799" s="792"/>
      <c r="M799" s="792"/>
      <c r="N799" s="792"/>
      <c r="O799" s="792"/>
      <c r="P799" s="792"/>
      <c r="Q799" s="792"/>
      <c r="R799" s="792"/>
      <c r="S799" s="792"/>
      <c r="T799" s="792"/>
      <c r="U799" s="620"/>
      <c r="V799" s="734"/>
      <c r="W799" s="621"/>
      <c r="X799" s="532"/>
      <c r="Y799" s="573"/>
      <c r="Z799" s="532"/>
    </row>
    <row r="800" spans="1:26" s="220" customFormat="1" ht="17.100000000000001" customHeight="1" x14ac:dyDescent="0.15">
      <c r="A800" s="452"/>
      <c r="B800" s="453"/>
      <c r="C800" s="454"/>
      <c r="D800" s="25"/>
      <c r="E800" s="27"/>
      <c r="F800" s="792"/>
      <c r="G800" s="792"/>
      <c r="H800" s="792"/>
      <c r="I800" s="792"/>
      <c r="J800" s="792"/>
      <c r="K800" s="792"/>
      <c r="L800" s="792"/>
      <c r="M800" s="792"/>
      <c r="N800" s="792"/>
      <c r="O800" s="792"/>
      <c r="P800" s="792"/>
      <c r="Q800" s="792"/>
      <c r="R800" s="792"/>
      <c r="S800" s="792"/>
      <c r="T800" s="792"/>
      <c r="U800" s="620"/>
      <c r="V800" s="734"/>
      <c r="W800" s="621"/>
      <c r="X800" s="532"/>
      <c r="Y800" s="573"/>
      <c r="Z800" s="532"/>
    </row>
    <row r="801" spans="1:26" s="220" customFormat="1" ht="17.100000000000001" customHeight="1" x14ac:dyDescent="0.15">
      <c r="A801" s="452"/>
      <c r="B801" s="453"/>
      <c r="C801" s="454"/>
      <c r="D801" s="25"/>
      <c r="E801" s="27"/>
      <c r="F801" s="792"/>
      <c r="G801" s="792"/>
      <c r="H801" s="792"/>
      <c r="I801" s="792"/>
      <c r="J801" s="792"/>
      <c r="K801" s="792"/>
      <c r="L801" s="792"/>
      <c r="M801" s="792"/>
      <c r="N801" s="792"/>
      <c r="O801" s="792"/>
      <c r="P801" s="792"/>
      <c r="Q801" s="792"/>
      <c r="R801" s="792"/>
      <c r="S801" s="792"/>
      <c r="T801" s="792"/>
      <c r="U801" s="620"/>
      <c r="V801" s="734"/>
      <c r="W801" s="621"/>
      <c r="X801" s="532"/>
      <c r="Y801" s="573"/>
      <c r="Z801" s="532"/>
    </row>
    <row r="802" spans="1:26" s="220" customFormat="1" ht="17.100000000000001" customHeight="1" x14ac:dyDescent="0.15">
      <c r="A802" s="452"/>
      <c r="B802" s="453"/>
      <c r="C802" s="454"/>
      <c r="D802" s="25"/>
      <c r="E802" s="279" t="s">
        <v>59</v>
      </c>
      <c r="F802" s="566" t="s">
        <v>353</v>
      </c>
      <c r="G802" s="566"/>
      <c r="H802" s="566"/>
      <c r="I802" s="566"/>
      <c r="J802" s="566"/>
      <c r="K802" s="566"/>
      <c r="L802" s="566"/>
      <c r="M802" s="566"/>
      <c r="N802" s="566"/>
      <c r="O802" s="566"/>
      <c r="P802" s="566"/>
      <c r="Q802" s="566"/>
      <c r="R802" s="566"/>
      <c r="S802" s="566"/>
      <c r="T802" s="566"/>
      <c r="U802" s="620"/>
      <c r="V802" s="734"/>
      <c r="W802" s="621"/>
      <c r="X802" s="532"/>
      <c r="Y802" s="573"/>
      <c r="Z802" s="532"/>
    </row>
    <row r="803" spans="1:26" s="220" customFormat="1" ht="17.100000000000001" customHeight="1" x14ac:dyDescent="0.15">
      <c r="A803" s="452"/>
      <c r="B803" s="453"/>
      <c r="C803" s="454"/>
      <c r="D803" s="25"/>
      <c r="E803" s="28"/>
      <c r="F803" s="566"/>
      <c r="G803" s="566"/>
      <c r="H803" s="566"/>
      <c r="I803" s="566"/>
      <c r="J803" s="566"/>
      <c r="K803" s="566"/>
      <c r="L803" s="566"/>
      <c r="M803" s="566"/>
      <c r="N803" s="566"/>
      <c r="O803" s="566"/>
      <c r="P803" s="566"/>
      <c r="Q803" s="566"/>
      <c r="R803" s="566"/>
      <c r="S803" s="566"/>
      <c r="T803" s="566"/>
      <c r="U803" s="620"/>
      <c r="V803" s="734"/>
      <c r="W803" s="621"/>
      <c r="X803" s="532"/>
      <c r="Y803" s="573"/>
      <c r="Z803" s="532"/>
    </row>
    <row r="804" spans="1:26" s="220" customFormat="1" ht="17.100000000000001" customHeight="1" x14ac:dyDescent="0.15">
      <c r="A804" s="452"/>
      <c r="B804" s="453"/>
      <c r="C804" s="454"/>
      <c r="D804" s="25"/>
      <c r="E804" s="29"/>
      <c r="F804" s="566"/>
      <c r="G804" s="566"/>
      <c r="H804" s="566"/>
      <c r="I804" s="566"/>
      <c r="J804" s="566"/>
      <c r="K804" s="566"/>
      <c r="L804" s="566"/>
      <c r="M804" s="566"/>
      <c r="N804" s="566"/>
      <c r="O804" s="566"/>
      <c r="P804" s="566"/>
      <c r="Q804" s="566"/>
      <c r="R804" s="566"/>
      <c r="S804" s="566"/>
      <c r="T804" s="566"/>
      <c r="U804" s="620"/>
      <c r="V804" s="734"/>
      <c r="W804" s="621"/>
      <c r="X804" s="532"/>
      <c r="Y804" s="573"/>
      <c r="Z804" s="532"/>
    </row>
    <row r="805" spans="1:26" s="220" customFormat="1" ht="17.100000000000001" customHeight="1" x14ac:dyDescent="0.15">
      <c r="A805" s="452"/>
      <c r="B805" s="453"/>
      <c r="C805" s="454"/>
      <c r="D805" s="25"/>
      <c r="E805" s="29"/>
      <c r="F805" s="566"/>
      <c r="G805" s="566"/>
      <c r="H805" s="566"/>
      <c r="I805" s="566"/>
      <c r="J805" s="566"/>
      <c r="K805" s="566"/>
      <c r="L805" s="566"/>
      <c r="M805" s="566"/>
      <c r="N805" s="566"/>
      <c r="O805" s="566"/>
      <c r="P805" s="566"/>
      <c r="Q805" s="566"/>
      <c r="R805" s="566"/>
      <c r="S805" s="566"/>
      <c r="T805" s="566"/>
      <c r="U805" s="620"/>
      <c r="V805" s="734"/>
      <c r="W805" s="621"/>
      <c r="X805" s="532"/>
      <c r="Y805" s="573"/>
      <c r="Z805" s="532"/>
    </row>
    <row r="806" spans="1:26" s="220" customFormat="1" ht="17.100000000000001" customHeight="1" x14ac:dyDescent="0.15">
      <c r="A806" s="452"/>
      <c r="B806" s="453"/>
      <c r="C806" s="454"/>
      <c r="D806" s="25"/>
      <c r="E806" s="29"/>
      <c r="F806" s="566"/>
      <c r="G806" s="566"/>
      <c r="H806" s="566"/>
      <c r="I806" s="566"/>
      <c r="J806" s="566"/>
      <c r="K806" s="566"/>
      <c r="L806" s="566"/>
      <c r="M806" s="566"/>
      <c r="N806" s="566"/>
      <c r="O806" s="566"/>
      <c r="P806" s="566"/>
      <c r="Q806" s="566"/>
      <c r="R806" s="566"/>
      <c r="S806" s="566"/>
      <c r="T806" s="566"/>
      <c r="U806" s="620"/>
      <c r="V806" s="734"/>
      <c r="W806" s="621"/>
      <c r="X806" s="532"/>
      <c r="Y806" s="573"/>
      <c r="Z806" s="532"/>
    </row>
    <row r="807" spans="1:26" s="220" customFormat="1" ht="17.100000000000001" customHeight="1" x14ac:dyDescent="0.15">
      <c r="A807" s="452"/>
      <c r="B807" s="453"/>
      <c r="C807" s="454"/>
      <c r="D807" s="25"/>
      <c r="E807" s="26" t="s">
        <v>128</v>
      </c>
      <c r="F807" s="566" t="s">
        <v>354</v>
      </c>
      <c r="G807" s="566"/>
      <c r="H807" s="566"/>
      <c r="I807" s="566"/>
      <c r="J807" s="566"/>
      <c r="K807" s="566"/>
      <c r="L807" s="566"/>
      <c r="M807" s="566"/>
      <c r="N807" s="566"/>
      <c r="O807" s="566"/>
      <c r="P807" s="566"/>
      <c r="Q807" s="566"/>
      <c r="R807" s="566"/>
      <c r="S807" s="566"/>
      <c r="T807" s="566"/>
      <c r="U807" s="620"/>
      <c r="V807" s="734"/>
      <c r="W807" s="621"/>
      <c r="X807" s="532"/>
      <c r="Y807" s="573"/>
      <c r="Z807" s="532"/>
    </row>
    <row r="808" spans="1:26" s="220" customFormat="1" ht="17.100000000000001" customHeight="1" x14ac:dyDescent="0.15">
      <c r="A808" s="452"/>
      <c r="B808" s="453"/>
      <c r="C808" s="454"/>
      <c r="D808" s="25"/>
      <c r="E808" s="30"/>
      <c r="F808" s="566"/>
      <c r="G808" s="566"/>
      <c r="H808" s="566"/>
      <c r="I808" s="566"/>
      <c r="J808" s="566"/>
      <c r="K808" s="566"/>
      <c r="L808" s="566"/>
      <c r="M808" s="566"/>
      <c r="N808" s="566"/>
      <c r="O808" s="566"/>
      <c r="P808" s="566"/>
      <c r="Q808" s="566"/>
      <c r="R808" s="566"/>
      <c r="S808" s="566"/>
      <c r="T808" s="566"/>
      <c r="U808" s="620"/>
      <c r="V808" s="734"/>
      <c r="W808" s="621"/>
      <c r="X808" s="532"/>
      <c r="Y808" s="573"/>
      <c r="Z808" s="532"/>
    </row>
    <row r="809" spans="1:26" s="220" customFormat="1" ht="17.100000000000001" customHeight="1" x14ac:dyDescent="0.15">
      <c r="A809" s="452"/>
      <c r="B809" s="453"/>
      <c r="C809" s="454"/>
      <c r="D809" s="25"/>
      <c r="E809" s="279" t="s">
        <v>129</v>
      </c>
      <c r="F809" s="566" t="s">
        <v>62</v>
      </c>
      <c r="G809" s="566"/>
      <c r="H809" s="566"/>
      <c r="I809" s="566"/>
      <c r="J809" s="566"/>
      <c r="K809" s="566"/>
      <c r="L809" s="566"/>
      <c r="M809" s="566"/>
      <c r="N809" s="566"/>
      <c r="O809" s="566"/>
      <c r="P809" s="566"/>
      <c r="Q809" s="566"/>
      <c r="R809" s="566"/>
      <c r="S809" s="566"/>
      <c r="T809" s="566"/>
      <c r="U809" s="620"/>
      <c r="V809" s="734"/>
      <c r="W809" s="621"/>
      <c r="X809" s="532"/>
      <c r="Y809" s="573"/>
      <c r="Z809" s="532"/>
    </row>
    <row r="810" spans="1:26" s="220" customFormat="1" ht="17.100000000000001" customHeight="1" x14ac:dyDescent="0.15">
      <c r="A810" s="452"/>
      <c r="B810" s="453"/>
      <c r="C810" s="454"/>
      <c r="D810" s="25"/>
      <c r="E810" s="28"/>
      <c r="F810" s="566"/>
      <c r="G810" s="566"/>
      <c r="H810" s="566"/>
      <c r="I810" s="566"/>
      <c r="J810" s="566"/>
      <c r="K810" s="566"/>
      <c r="L810" s="566"/>
      <c r="M810" s="566"/>
      <c r="N810" s="566"/>
      <c r="O810" s="566"/>
      <c r="P810" s="566"/>
      <c r="Q810" s="566"/>
      <c r="R810" s="566"/>
      <c r="S810" s="566"/>
      <c r="T810" s="566"/>
      <c r="U810" s="620"/>
      <c r="V810" s="734"/>
      <c r="W810" s="621"/>
      <c r="X810" s="532"/>
      <c r="Y810" s="573"/>
      <c r="Z810" s="532"/>
    </row>
    <row r="811" spans="1:26" s="220" customFormat="1" ht="17.100000000000001" customHeight="1" x14ac:dyDescent="0.15">
      <c r="A811" s="452"/>
      <c r="B811" s="453"/>
      <c r="C811" s="454"/>
      <c r="D811" s="25"/>
      <c r="E811" s="30"/>
      <c r="F811" s="566"/>
      <c r="G811" s="566"/>
      <c r="H811" s="566"/>
      <c r="I811" s="566"/>
      <c r="J811" s="566"/>
      <c r="K811" s="566"/>
      <c r="L811" s="566"/>
      <c r="M811" s="566"/>
      <c r="N811" s="566"/>
      <c r="O811" s="566"/>
      <c r="P811" s="566"/>
      <c r="Q811" s="566"/>
      <c r="R811" s="566"/>
      <c r="S811" s="566"/>
      <c r="T811" s="566"/>
      <c r="U811" s="620"/>
      <c r="V811" s="734"/>
      <c r="W811" s="621"/>
      <c r="X811" s="532"/>
      <c r="Y811" s="573"/>
      <c r="Z811" s="532"/>
    </row>
    <row r="812" spans="1:26" s="220" customFormat="1" ht="17.100000000000001" customHeight="1" x14ac:dyDescent="0.15">
      <c r="A812" s="452"/>
      <c r="B812" s="453"/>
      <c r="C812" s="454"/>
      <c r="D812" s="25"/>
      <c r="E812" s="30"/>
      <c r="F812" s="566"/>
      <c r="G812" s="566"/>
      <c r="H812" s="566"/>
      <c r="I812" s="566"/>
      <c r="J812" s="566"/>
      <c r="K812" s="566"/>
      <c r="L812" s="566"/>
      <c r="M812" s="566"/>
      <c r="N812" s="566"/>
      <c r="O812" s="566"/>
      <c r="P812" s="566"/>
      <c r="Q812" s="566"/>
      <c r="R812" s="566"/>
      <c r="S812" s="566"/>
      <c r="T812" s="566"/>
      <c r="U812" s="620"/>
      <c r="V812" s="734"/>
      <c r="W812" s="621"/>
      <c r="X812" s="532"/>
      <c r="Y812" s="573"/>
      <c r="Z812" s="532"/>
    </row>
    <row r="813" spans="1:26" s="220" customFormat="1" ht="17.100000000000001" customHeight="1" x14ac:dyDescent="0.15">
      <c r="A813" s="452"/>
      <c r="B813" s="453"/>
      <c r="C813" s="454"/>
      <c r="D813" s="25"/>
      <c r="E813" s="26" t="s">
        <v>130</v>
      </c>
      <c r="F813" s="566" t="s">
        <v>131</v>
      </c>
      <c r="G813" s="566"/>
      <c r="H813" s="566"/>
      <c r="I813" s="566"/>
      <c r="J813" s="566"/>
      <c r="K813" s="566"/>
      <c r="L813" s="566"/>
      <c r="M813" s="566"/>
      <c r="N813" s="566"/>
      <c r="O813" s="566"/>
      <c r="P813" s="566"/>
      <c r="Q813" s="566"/>
      <c r="R813" s="566"/>
      <c r="S813" s="566"/>
      <c r="T813" s="566"/>
      <c r="U813" s="620"/>
      <c r="V813" s="734"/>
      <c r="W813" s="621"/>
      <c r="X813" s="532"/>
      <c r="Y813" s="573"/>
      <c r="Z813" s="532"/>
    </row>
    <row r="814" spans="1:26" s="220" customFormat="1" ht="17.100000000000001" customHeight="1" x14ac:dyDescent="0.15">
      <c r="A814" s="452"/>
      <c r="B814" s="453"/>
      <c r="C814" s="454"/>
      <c r="D814" s="25"/>
      <c r="E814" s="30"/>
      <c r="F814" s="566"/>
      <c r="G814" s="566"/>
      <c r="H814" s="566"/>
      <c r="I814" s="566"/>
      <c r="J814" s="566"/>
      <c r="K814" s="566"/>
      <c r="L814" s="566"/>
      <c r="M814" s="566"/>
      <c r="N814" s="566"/>
      <c r="O814" s="566"/>
      <c r="P814" s="566"/>
      <c r="Q814" s="566"/>
      <c r="R814" s="566"/>
      <c r="S814" s="566"/>
      <c r="T814" s="566"/>
      <c r="U814" s="620"/>
      <c r="V814" s="734"/>
      <c r="W814" s="621"/>
      <c r="X814" s="532"/>
      <c r="Y814" s="573"/>
      <c r="Z814" s="532"/>
    </row>
    <row r="815" spans="1:26" s="220" customFormat="1" ht="17.100000000000001" customHeight="1" thickBot="1" x14ac:dyDescent="0.2">
      <c r="A815" s="452"/>
      <c r="B815" s="453"/>
      <c r="C815" s="454"/>
      <c r="D815" s="31"/>
      <c r="E815" s="26" t="s">
        <v>132</v>
      </c>
      <c r="F815" s="487" t="s">
        <v>577</v>
      </c>
      <c r="G815" s="487"/>
      <c r="H815" s="487"/>
      <c r="I815" s="487"/>
      <c r="J815" s="487"/>
      <c r="K815" s="487"/>
      <c r="L815" s="487"/>
      <c r="M815" s="487"/>
      <c r="N815" s="487"/>
      <c r="O815" s="487"/>
      <c r="P815" s="487"/>
      <c r="Q815" s="487"/>
      <c r="R815" s="487"/>
      <c r="S815" s="487"/>
      <c r="T815" s="488"/>
      <c r="U815" s="620"/>
      <c r="V815" s="734"/>
      <c r="W815" s="621"/>
      <c r="X815" s="532"/>
      <c r="Y815" s="573"/>
      <c r="Z815" s="532"/>
    </row>
    <row r="816" spans="1:26" s="220" customFormat="1" ht="17.100000000000001" customHeight="1" thickTop="1" x14ac:dyDescent="0.15">
      <c r="A816" s="452"/>
      <c r="B816" s="453"/>
      <c r="C816" s="454"/>
      <c r="D816" s="31"/>
      <c r="E816" s="787" t="s">
        <v>133</v>
      </c>
      <c r="F816" s="594" t="s">
        <v>134</v>
      </c>
      <c r="G816" s="594"/>
      <c r="H816" s="594"/>
      <c r="I816" s="594"/>
      <c r="J816" s="594"/>
      <c r="K816" s="594"/>
      <c r="L816" s="594"/>
      <c r="M816" s="594"/>
      <c r="N816" s="594"/>
      <c r="O816" s="594"/>
      <c r="P816" s="594"/>
      <c r="Q816" s="594"/>
      <c r="R816" s="594"/>
      <c r="S816" s="594"/>
      <c r="T816" s="594"/>
      <c r="U816" s="620"/>
      <c r="V816" s="734"/>
      <c r="W816" s="621"/>
      <c r="X816" s="532"/>
      <c r="Y816" s="573"/>
      <c r="Z816" s="532"/>
    </row>
    <row r="817" spans="1:26" s="220" customFormat="1" ht="17.100000000000001" customHeight="1" x14ac:dyDescent="0.15">
      <c r="A817" s="452"/>
      <c r="B817" s="453"/>
      <c r="C817" s="454"/>
      <c r="D817" s="31"/>
      <c r="E817" s="788"/>
      <c r="F817" s="594"/>
      <c r="G817" s="594"/>
      <c r="H817" s="594"/>
      <c r="I817" s="594"/>
      <c r="J817" s="594"/>
      <c r="K817" s="594"/>
      <c r="L817" s="594"/>
      <c r="M817" s="594"/>
      <c r="N817" s="594"/>
      <c r="O817" s="594"/>
      <c r="P817" s="594"/>
      <c r="Q817" s="594"/>
      <c r="R817" s="594"/>
      <c r="S817" s="594"/>
      <c r="T817" s="594"/>
      <c r="U817" s="620"/>
      <c r="V817" s="734"/>
      <c r="W817" s="621"/>
      <c r="X817" s="532"/>
      <c r="Y817" s="573"/>
      <c r="Z817" s="532"/>
    </row>
    <row r="818" spans="1:26" s="220" customFormat="1" ht="17.100000000000001" customHeight="1" x14ac:dyDescent="0.15">
      <c r="A818" s="452"/>
      <c r="B818" s="453"/>
      <c r="C818" s="454"/>
      <c r="D818" s="31"/>
      <c r="E818" s="788"/>
      <c r="F818" s="594"/>
      <c r="G818" s="594"/>
      <c r="H818" s="594"/>
      <c r="I818" s="594"/>
      <c r="J818" s="594"/>
      <c r="K818" s="594"/>
      <c r="L818" s="594"/>
      <c r="M818" s="594"/>
      <c r="N818" s="594"/>
      <c r="O818" s="594"/>
      <c r="P818" s="594"/>
      <c r="Q818" s="594"/>
      <c r="R818" s="594"/>
      <c r="S818" s="594"/>
      <c r="T818" s="594"/>
      <c r="U818" s="620"/>
      <c r="V818" s="734"/>
      <c r="W818" s="621"/>
      <c r="X818" s="532"/>
      <c r="Y818" s="573"/>
      <c r="Z818" s="532"/>
    </row>
    <row r="819" spans="1:26" s="220" customFormat="1" ht="17.100000000000001" customHeight="1" x14ac:dyDescent="0.15">
      <c r="A819" s="452"/>
      <c r="B819" s="453"/>
      <c r="C819" s="454"/>
      <c r="D819" s="31"/>
      <c r="E819" s="788"/>
      <c r="F819" s="594" t="s">
        <v>135</v>
      </c>
      <c r="G819" s="594"/>
      <c r="H819" s="594"/>
      <c r="I819" s="594"/>
      <c r="J819" s="594"/>
      <c r="K819" s="594"/>
      <c r="L819" s="594"/>
      <c r="M819" s="594"/>
      <c r="N819" s="594"/>
      <c r="O819" s="594"/>
      <c r="P819" s="594"/>
      <c r="Q819" s="594"/>
      <c r="R819" s="594"/>
      <c r="S819" s="594"/>
      <c r="T819" s="594"/>
      <c r="U819" s="620"/>
      <c r="V819" s="734"/>
      <c r="W819" s="621"/>
      <c r="X819" s="532"/>
      <c r="Y819" s="573"/>
      <c r="Z819" s="532"/>
    </row>
    <row r="820" spans="1:26" s="220" customFormat="1" ht="17.100000000000001" customHeight="1" thickBot="1" x14ac:dyDescent="0.2">
      <c r="A820" s="452"/>
      <c r="B820" s="453"/>
      <c r="C820" s="454"/>
      <c r="D820" s="31"/>
      <c r="E820" s="788"/>
      <c r="F820" s="594"/>
      <c r="G820" s="594"/>
      <c r="H820" s="594"/>
      <c r="I820" s="594"/>
      <c r="J820" s="594"/>
      <c r="K820" s="594"/>
      <c r="L820" s="594"/>
      <c r="M820" s="594"/>
      <c r="N820" s="594"/>
      <c r="O820" s="594"/>
      <c r="P820" s="594"/>
      <c r="Q820" s="594"/>
      <c r="R820" s="594"/>
      <c r="S820" s="594"/>
      <c r="T820" s="594"/>
      <c r="U820" s="620"/>
      <c r="V820" s="734"/>
      <c r="W820" s="621"/>
      <c r="X820" s="532"/>
      <c r="Y820" s="573"/>
      <c r="Z820" s="532"/>
    </row>
    <row r="821" spans="1:26" s="220" customFormat="1" ht="8.25" customHeight="1" thickTop="1" thickBot="1" x14ac:dyDescent="0.2">
      <c r="A821" s="452"/>
      <c r="B821" s="453"/>
      <c r="C821" s="454"/>
      <c r="D821" s="31"/>
      <c r="E821" s="32"/>
      <c r="F821" s="216"/>
      <c r="G821" s="216"/>
      <c r="H821" s="216"/>
      <c r="I821" s="216"/>
      <c r="J821" s="216"/>
      <c r="K821" s="216"/>
      <c r="L821" s="216"/>
      <c r="M821" s="216"/>
      <c r="N821" s="216"/>
      <c r="O821" s="216"/>
      <c r="P821" s="216"/>
      <c r="Q821" s="216"/>
      <c r="R821" s="216"/>
      <c r="S821" s="216"/>
      <c r="T821" s="216"/>
      <c r="U821" s="620"/>
      <c r="V821" s="734"/>
      <c r="W821" s="621"/>
      <c r="X821" s="532"/>
      <c r="Y821" s="573"/>
      <c r="Z821" s="532"/>
    </row>
    <row r="822" spans="1:26" s="220" customFormat="1" ht="17.100000000000001" customHeight="1" thickTop="1" x14ac:dyDescent="0.15">
      <c r="A822" s="452"/>
      <c r="B822" s="453"/>
      <c r="C822" s="454"/>
      <c r="D822" s="274"/>
      <c r="E822" s="789" t="s">
        <v>136</v>
      </c>
      <c r="F822" s="791" t="s">
        <v>137</v>
      </c>
      <c r="G822" s="791"/>
      <c r="H822" s="791"/>
      <c r="I822" s="791"/>
      <c r="J822" s="791"/>
      <c r="K822" s="791"/>
      <c r="L822" s="791"/>
      <c r="M822" s="791"/>
      <c r="N822" s="791"/>
      <c r="O822" s="791"/>
      <c r="P822" s="791"/>
      <c r="Q822" s="791"/>
      <c r="R822" s="791"/>
      <c r="S822" s="791"/>
      <c r="T822" s="791"/>
      <c r="U822" s="620"/>
      <c r="V822" s="734"/>
      <c r="W822" s="621"/>
      <c r="X822" s="532"/>
      <c r="Y822" s="573"/>
      <c r="Z822" s="532"/>
    </row>
    <row r="823" spans="1:26" s="220" customFormat="1" ht="17.100000000000001" customHeight="1" x14ac:dyDescent="0.15">
      <c r="A823" s="452"/>
      <c r="B823" s="453"/>
      <c r="C823" s="454"/>
      <c r="D823" s="274"/>
      <c r="E823" s="790"/>
      <c r="F823" s="791"/>
      <c r="G823" s="791"/>
      <c r="H823" s="791"/>
      <c r="I823" s="791"/>
      <c r="J823" s="791"/>
      <c r="K823" s="791"/>
      <c r="L823" s="791"/>
      <c r="M823" s="791"/>
      <c r="N823" s="791"/>
      <c r="O823" s="791"/>
      <c r="P823" s="791"/>
      <c r="Q823" s="791"/>
      <c r="R823" s="791"/>
      <c r="S823" s="791"/>
      <c r="T823" s="791"/>
      <c r="U823" s="620"/>
      <c r="V823" s="734"/>
      <c r="W823" s="621"/>
      <c r="X823" s="532"/>
      <c r="Y823" s="573"/>
      <c r="Z823" s="532"/>
    </row>
    <row r="824" spans="1:26" s="220" customFormat="1" ht="17.100000000000001" customHeight="1" x14ac:dyDescent="0.15">
      <c r="A824" s="452"/>
      <c r="B824" s="453"/>
      <c r="C824" s="454"/>
      <c r="D824" s="274"/>
      <c r="E824" s="790"/>
      <c r="F824" s="566" t="s">
        <v>355</v>
      </c>
      <c r="G824" s="566"/>
      <c r="H824" s="566"/>
      <c r="I824" s="566"/>
      <c r="J824" s="566"/>
      <c r="K824" s="566"/>
      <c r="L824" s="566"/>
      <c r="M824" s="566"/>
      <c r="N824" s="566"/>
      <c r="O824" s="566"/>
      <c r="P824" s="566"/>
      <c r="Q824" s="566"/>
      <c r="R824" s="566"/>
      <c r="S824" s="566"/>
      <c r="T824" s="566"/>
      <c r="U824" s="620"/>
      <c r="V824" s="734"/>
      <c r="W824" s="621"/>
      <c r="X824" s="532"/>
      <c r="Y824" s="573"/>
      <c r="Z824" s="532"/>
    </row>
    <row r="825" spans="1:26" s="220" customFormat="1" ht="17.100000000000001" customHeight="1" thickBot="1" x14ac:dyDescent="0.2">
      <c r="A825" s="452"/>
      <c r="B825" s="453"/>
      <c r="C825" s="454"/>
      <c r="D825" s="274"/>
      <c r="E825" s="790"/>
      <c r="F825" s="566"/>
      <c r="G825" s="566"/>
      <c r="H825" s="566"/>
      <c r="I825" s="566"/>
      <c r="J825" s="566"/>
      <c r="K825" s="566"/>
      <c r="L825" s="566"/>
      <c r="M825" s="566"/>
      <c r="N825" s="566"/>
      <c r="O825" s="566"/>
      <c r="P825" s="566"/>
      <c r="Q825" s="566"/>
      <c r="R825" s="566"/>
      <c r="S825" s="566"/>
      <c r="T825" s="566"/>
      <c r="U825" s="620"/>
      <c r="V825" s="734"/>
      <c r="W825" s="621"/>
      <c r="X825" s="532"/>
      <c r="Y825" s="573"/>
      <c r="Z825" s="532"/>
    </row>
    <row r="826" spans="1:26" s="220" customFormat="1" ht="8.25" customHeight="1" thickTop="1" thickBot="1" x14ac:dyDescent="0.2">
      <c r="A826" s="452"/>
      <c r="B826" s="453"/>
      <c r="C826" s="454"/>
      <c r="D826" s="274"/>
      <c r="E826" s="33"/>
      <c r="F826" s="214"/>
      <c r="G826" s="214"/>
      <c r="H826" s="214"/>
      <c r="I826" s="214"/>
      <c r="J826" s="214"/>
      <c r="K826" s="214"/>
      <c r="L826" s="214"/>
      <c r="M826" s="214"/>
      <c r="N826" s="214"/>
      <c r="O826" s="214"/>
      <c r="P826" s="214"/>
      <c r="Q826" s="214"/>
      <c r="R826" s="214"/>
      <c r="S826" s="214"/>
      <c r="T826" s="214"/>
      <c r="U826" s="620"/>
      <c r="V826" s="734"/>
      <c r="W826" s="621"/>
      <c r="X826" s="532"/>
      <c r="Y826" s="573"/>
      <c r="Z826" s="532"/>
    </row>
    <row r="827" spans="1:26" s="220" customFormat="1" ht="17.100000000000001" customHeight="1" thickTop="1" x14ac:dyDescent="0.15">
      <c r="A827" s="452"/>
      <c r="B827" s="453"/>
      <c r="C827" s="454"/>
      <c r="D827" s="274"/>
      <c r="E827" s="789" t="s">
        <v>138</v>
      </c>
      <c r="F827" s="566" t="s">
        <v>596</v>
      </c>
      <c r="G827" s="566"/>
      <c r="H827" s="566"/>
      <c r="I827" s="566"/>
      <c r="J827" s="566"/>
      <c r="K827" s="566"/>
      <c r="L827" s="566"/>
      <c r="M827" s="566"/>
      <c r="N827" s="566"/>
      <c r="O827" s="566"/>
      <c r="P827" s="566"/>
      <c r="Q827" s="566"/>
      <c r="R827" s="566"/>
      <c r="S827" s="566"/>
      <c r="T827" s="566"/>
      <c r="U827" s="620"/>
      <c r="V827" s="734"/>
      <c r="W827" s="621"/>
      <c r="X827" s="532"/>
      <c r="Y827" s="573"/>
      <c r="Z827" s="532"/>
    </row>
    <row r="828" spans="1:26" s="220" customFormat="1" ht="17.100000000000001" customHeight="1" x14ac:dyDescent="0.15">
      <c r="A828" s="452"/>
      <c r="B828" s="453"/>
      <c r="C828" s="454"/>
      <c r="D828" s="274"/>
      <c r="E828" s="790"/>
      <c r="F828" s="566"/>
      <c r="G828" s="566"/>
      <c r="H828" s="566"/>
      <c r="I828" s="566"/>
      <c r="J828" s="566"/>
      <c r="K828" s="566"/>
      <c r="L828" s="566"/>
      <c r="M828" s="566"/>
      <c r="N828" s="566"/>
      <c r="O828" s="566"/>
      <c r="P828" s="566"/>
      <c r="Q828" s="566"/>
      <c r="R828" s="566"/>
      <c r="S828" s="566"/>
      <c r="T828" s="566"/>
      <c r="U828" s="620"/>
      <c r="V828" s="734"/>
      <c r="W828" s="621"/>
      <c r="X828" s="532"/>
      <c r="Y828" s="573"/>
      <c r="Z828" s="532"/>
    </row>
    <row r="829" spans="1:26" s="220" customFormat="1" ht="17.100000000000001" customHeight="1" x14ac:dyDescent="0.15">
      <c r="A829" s="452"/>
      <c r="B829" s="453"/>
      <c r="C829" s="454"/>
      <c r="D829" s="274"/>
      <c r="E829" s="790"/>
      <c r="F829" s="566"/>
      <c r="G829" s="566"/>
      <c r="H829" s="566"/>
      <c r="I829" s="566"/>
      <c r="J829" s="566"/>
      <c r="K829" s="566"/>
      <c r="L829" s="566"/>
      <c r="M829" s="566"/>
      <c r="N829" s="566"/>
      <c r="O829" s="566"/>
      <c r="P829" s="566"/>
      <c r="Q829" s="566"/>
      <c r="R829" s="566"/>
      <c r="S829" s="566"/>
      <c r="T829" s="566"/>
      <c r="U829" s="620"/>
      <c r="V829" s="734"/>
      <c r="W829" s="621"/>
      <c r="X829" s="532"/>
      <c r="Y829" s="573"/>
      <c r="Z829" s="532"/>
    </row>
    <row r="830" spans="1:26" s="220" customFormat="1" ht="17.100000000000001" customHeight="1" x14ac:dyDescent="0.15">
      <c r="A830" s="452"/>
      <c r="B830" s="453"/>
      <c r="C830" s="454"/>
      <c r="D830" s="274"/>
      <c r="E830" s="790"/>
      <c r="F830" s="566" t="s">
        <v>139</v>
      </c>
      <c r="G830" s="566"/>
      <c r="H830" s="566"/>
      <c r="I830" s="566"/>
      <c r="J830" s="566"/>
      <c r="K830" s="566"/>
      <c r="L830" s="566"/>
      <c r="M830" s="566"/>
      <c r="N830" s="566"/>
      <c r="O830" s="566"/>
      <c r="P830" s="566"/>
      <c r="Q830" s="566"/>
      <c r="R830" s="566"/>
      <c r="S830" s="566"/>
      <c r="T830" s="566"/>
      <c r="U830" s="620"/>
      <c r="V830" s="734"/>
      <c r="W830" s="621"/>
      <c r="X830" s="532"/>
      <c r="Y830" s="573"/>
      <c r="Z830" s="532"/>
    </row>
    <row r="831" spans="1:26" s="220" customFormat="1" ht="17.100000000000001" customHeight="1" thickBot="1" x14ac:dyDescent="0.2">
      <c r="A831" s="452"/>
      <c r="B831" s="453"/>
      <c r="C831" s="454"/>
      <c r="D831" s="274"/>
      <c r="E831" s="818"/>
      <c r="F831" s="566"/>
      <c r="G831" s="566"/>
      <c r="H831" s="566"/>
      <c r="I831" s="566"/>
      <c r="J831" s="566"/>
      <c r="K831" s="566"/>
      <c r="L831" s="566"/>
      <c r="M831" s="566"/>
      <c r="N831" s="566"/>
      <c r="O831" s="566"/>
      <c r="P831" s="566"/>
      <c r="Q831" s="566"/>
      <c r="R831" s="566"/>
      <c r="S831" s="566"/>
      <c r="T831" s="566"/>
      <c r="U831" s="620"/>
      <c r="V831" s="734"/>
      <c r="W831" s="621"/>
      <c r="X831" s="532"/>
      <c r="Y831" s="573"/>
      <c r="Z831" s="532"/>
    </row>
    <row r="832" spans="1:26" s="220" customFormat="1" ht="17.100000000000001" customHeight="1" thickTop="1" x14ac:dyDescent="0.15">
      <c r="A832" s="452"/>
      <c r="B832" s="453"/>
      <c r="C832" s="454"/>
      <c r="D832" s="34"/>
      <c r="E832" s="281" t="s">
        <v>140</v>
      </c>
      <c r="F832" s="566" t="s">
        <v>597</v>
      </c>
      <c r="G832" s="566"/>
      <c r="H832" s="566"/>
      <c r="I832" s="566"/>
      <c r="J832" s="566"/>
      <c r="K832" s="566"/>
      <c r="L832" s="566"/>
      <c r="M832" s="566"/>
      <c r="N832" s="566"/>
      <c r="O832" s="566"/>
      <c r="P832" s="566"/>
      <c r="Q832" s="566"/>
      <c r="R832" s="566"/>
      <c r="S832" s="566"/>
      <c r="T832" s="566"/>
      <c r="U832" s="620"/>
      <c r="V832" s="734"/>
      <c r="W832" s="621"/>
      <c r="X832" s="532"/>
      <c r="Y832" s="573"/>
      <c r="Z832" s="532"/>
    </row>
    <row r="833" spans="1:27" s="220" customFormat="1" ht="17.100000000000001" customHeight="1" x14ac:dyDescent="0.15">
      <c r="A833" s="452"/>
      <c r="B833" s="453"/>
      <c r="C833" s="454"/>
      <c r="D833" s="34"/>
      <c r="E833" s="35"/>
      <c r="F833" s="566"/>
      <c r="G833" s="566"/>
      <c r="H833" s="566"/>
      <c r="I833" s="566"/>
      <c r="J833" s="566"/>
      <c r="K833" s="566"/>
      <c r="L833" s="566"/>
      <c r="M833" s="566"/>
      <c r="N833" s="566"/>
      <c r="O833" s="566"/>
      <c r="P833" s="566"/>
      <c r="Q833" s="566"/>
      <c r="R833" s="566"/>
      <c r="S833" s="566"/>
      <c r="T833" s="566"/>
      <c r="U833" s="620"/>
      <c r="V833" s="734"/>
      <c r="W833" s="621"/>
      <c r="X833" s="532"/>
      <c r="Y833" s="573"/>
      <c r="Z833" s="532"/>
    </row>
    <row r="834" spans="1:27" s="220" customFormat="1" ht="17.100000000000001" customHeight="1" x14ac:dyDescent="0.15">
      <c r="A834" s="452"/>
      <c r="B834" s="453"/>
      <c r="C834" s="454"/>
      <c r="D834" s="34"/>
      <c r="E834" s="35"/>
      <c r="F834" s="566"/>
      <c r="G834" s="566"/>
      <c r="H834" s="566"/>
      <c r="I834" s="566"/>
      <c r="J834" s="566"/>
      <c r="K834" s="566"/>
      <c r="L834" s="566"/>
      <c r="M834" s="566"/>
      <c r="N834" s="566"/>
      <c r="O834" s="566"/>
      <c r="P834" s="566"/>
      <c r="Q834" s="566"/>
      <c r="R834" s="566"/>
      <c r="S834" s="566"/>
      <c r="T834" s="566"/>
      <c r="U834" s="620"/>
      <c r="V834" s="734"/>
      <c r="W834" s="621"/>
      <c r="X834" s="532"/>
      <c r="Y834" s="573"/>
      <c r="Z834" s="532"/>
    </row>
    <row r="835" spans="1:27" s="220" customFormat="1" ht="17.100000000000001" customHeight="1" x14ac:dyDescent="0.15">
      <c r="A835" s="452"/>
      <c r="B835" s="453"/>
      <c r="C835" s="454"/>
      <c r="D835" s="34"/>
      <c r="E835" s="35"/>
      <c r="F835" s="566"/>
      <c r="G835" s="566"/>
      <c r="H835" s="566"/>
      <c r="I835" s="566"/>
      <c r="J835" s="566"/>
      <c r="K835" s="566"/>
      <c r="L835" s="566"/>
      <c r="M835" s="566"/>
      <c r="N835" s="566"/>
      <c r="O835" s="566"/>
      <c r="P835" s="566"/>
      <c r="Q835" s="566"/>
      <c r="R835" s="566"/>
      <c r="S835" s="566"/>
      <c r="T835" s="566"/>
      <c r="U835" s="620"/>
      <c r="V835" s="734"/>
      <c r="W835" s="621"/>
      <c r="X835" s="532"/>
      <c r="Y835" s="573"/>
      <c r="Z835" s="532"/>
    </row>
    <row r="836" spans="1:27" s="220" customFormat="1" ht="17.100000000000001" customHeight="1" x14ac:dyDescent="0.15">
      <c r="A836" s="452"/>
      <c r="B836" s="453"/>
      <c r="C836" s="454"/>
      <c r="D836" s="43" t="s">
        <v>180</v>
      </c>
      <c r="E836" s="793" t="s">
        <v>165</v>
      </c>
      <c r="F836" s="793"/>
      <c r="G836" s="793"/>
      <c r="H836" s="793"/>
      <c r="I836" s="793"/>
      <c r="J836" s="793"/>
      <c r="K836" s="793"/>
      <c r="L836" s="793"/>
      <c r="M836" s="793"/>
      <c r="N836" s="793"/>
      <c r="O836" s="793"/>
      <c r="P836" s="793"/>
      <c r="Q836" s="793"/>
      <c r="R836" s="793"/>
      <c r="S836" s="793"/>
      <c r="T836" s="794"/>
      <c r="U836" s="620"/>
      <c r="V836" s="734"/>
      <c r="W836" s="621"/>
      <c r="X836" s="531"/>
      <c r="Y836" s="718"/>
      <c r="Z836" s="531"/>
    </row>
    <row r="837" spans="1:27" s="220" customFormat="1" ht="17.100000000000001" customHeight="1" x14ac:dyDescent="0.15">
      <c r="A837" s="452"/>
      <c r="B837" s="453"/>
      <c r="C837" s="454"/>
      <c r="D837" s="24"/>
      <c r="E837" s="815" t="s">
        <v>578</v>
      </c>
      <c r="F837" s="815"/>
      <c r="G837" s="815"/>
      <c r="H837" s="815"/>
      <c r="I837" s="815"/>
      <c r="J837" s="815"/>
      <c r="K837" s="815"/>
      <c r="L837" s="815"/>
      <c r="M837" s="815"/>
      <c r="N837" s="815"/>
      <c r="O837" s="815"/>
      <c r="P837" s="815"/>
      <c r="Q837" s="815"/>
      <c r="R837" s="815"/>
      <c r="S837" s="815"/>
      <c r="T837" s="816"/>
      <c r="U837" s="620"/>
      <c r="V837" s="734"/>
      <c r="W837" s="621"/>
      <c r="X837" s="532"/>
      <c r="Y837" s="573"/>
      <c r="Z837" s="532"/>
    </row>
    <row r="838" spans="1:27" s="220" customFormat="1" ht="17.100000000000001" customHeight="1" x14ac:dyDescent="0.15">
      <c r="A838" s="452"/>
      <c r="B838" s="453"/>
      <c r="C838" s="454"/>
      <c r="D838" s="24"/>
      <c r="E838" s="566" t="s">
        <v>141</v>
      </c>
      <c r="F838" s="566"/>
      <c r="G838" s="566"/>
      <c r="H838" s="566"/>
      <c r="I838" s="566"/>
      <c r="J838" s="566"/>
      <c r="K838" s="566"/>
      <c r="L838" s="566"/>
      <c r="M838" s="566"/>
      <c r="N838" s="566"/>
      <c r="O838" s="566"/>
      <c r="P838" s="566"/>
      <c r="Q838" s="566"/>
      <c r="R838" s="566"/>
      <c r="S838" s="566"/>
      <c r="T838" s="566"/>
      <c r="U838" s="620"/>
      <c r="V838" s="734"/>
      <c r="W838" s="621"/>
      <c r="X838" s="532"/>
      <c r="Y838" s="573"/>
      <c r="Z838" s="532"/>
    </row>
    <row r="839" spans="1:27" s="220" customFormat="1" ht="17.100000000000001" customHeight="1" x14ac:dyDescent="0.15">
      <c r="A839" s="452"/>
      <c r="B839" s="453"/>
      <c r="C839" s="454"/>
      <c r="D839" s="37"/>
      <c r="E839" s="817"/>
      <c r="F839" s="817"/>
      <c r="G839" s="817"/>
      <c r="H839" s="817"/>
      <c r="I839" s="817"/>
      <c r="J839" s="817"/>
      <c r="K839" s="817"/>
      <c r="L839" s="817"/>
      <c r="M839" s="817"/>
      <c r="N839" s="817"/>
      <c r="O839" s="817"/>
      <c r="P839" s="817"/>
      <c r="Q839" s="817"/>
      <c r="R839" s="817"/>
      <c r="S839" s="817"/>
      <c r="T839" s="817"/>
      <c r="U839" s="620"/>
      <c r="V839" s="734"/>
      <c r="W839" s="621"/>
      <c r="X839" s="532"/>
      <c r="Y839" s="573"/>
      <c r="Z839" s="532"/>
    </row>
    <row r="840" spans="1:27" s="220" customFormat="1" ht="17.100000000000001" customHeight="1" x14ac:dyDescent="0.15">
      <c r="A840" s="452"/>
      <c r="B840" s="453"/>
      <c r="C840" s="454"/>
      <c r="D840" s="26" t="s">
        <v>142</v>
      </c>
      <c r="E840" s="793" t="s">
        <v>166</v>
      </c>
      <c r="F840" s="793"/>
      <c r="G840" s="793"/>
      <c r="H840" s="793"/>
      <c r="I840" s="793"/>
      <c r="J840" s="793"/>
      <c r="K840" s="793"/>
      <c r="L840" s="793"/>
      <c r="M840" s="793"/>
      <c r="N840" s="793"/>
      <c r="O840" s="793"/>
      <c r="P840" s="793"/>
      <c r="Q840" s="793"/>
      <c r="R840" s="793"/>
      <c r="S840" s="793"/>
      <c r="T840" s="794"/>
      <c r="U840" s="620"/>
      <c r="V840" s="734"/>
      <c r="W840" s="621"/>
      <c r="X840" s="650"/>
      <c r="Y840" s="650"/>
      <c r="Z840" s="650"/>
      <c r="AA840" s="23"/>
    </row>
    <row r="841" spans="1:27" s="220" customFormat="1" ht="17.100000000000001" customHeight="1" x14ac:dyDescent="0.15">
      <c r="A841" s="452"/>
      <c r="B841" s="453"/>
      <c r="C841" s="454"/>
      <c r="D841" s="24"/>
      <c r="E841" s="36"/>
      <c r="F841" s="23"/>
      <c r="G841" s="23"/>
      <c r="H841" s="23"/>
      <c r="I841" s="23"/>
      <c r="J841" s="23"/>
      <c r="K841" s="23"/>
      <c r="L841" s="23"/>
      <c r="M841" s="23"/>
      <c r="N841" s="23"/>
      <c r="O841" s="23"/>
      <c r="P841" s="23"/>
      <c r="Q841" s="23"/>
      <c r="R841" s="23"/>
      <c r="S841" s="23"/>
      <c r="T841" s="215" t="s">
        <v>579</v>
      </c>
      <c r="U841" s="620"/>
      <c r="V841" s="734"/>
      <c r="W841" s="621"/>
      <c r="X841" s="497"/>
      <c r="Y841" s="497"/>
      <c r="Z841" s="497"/>
    </row>
    <row r="842" spans="1:27" s="220" customFormat="1" ht="17.100000000000001" customHeight="1" x14ac:dyDescent="0.15">
      <c r="A842" s="452"/>
      <c r="B842" s="453"/>
      <c r="C842" s="454"/>
      <c r="D842" s="24"/>
      <c r="E842" s="487" t="s">
        <v>63</v>
      </c>
      <c r="F842" s="487"/>
      <c r="G842" s="487"/>
      <c r="H842" s="487"/>
      <c r="I842" s="487"/>
      <c r="J842" s="487"/>
      <c r="K842" s="487"/>
      <c r="L842" s="487"/>
      <c r="M842" s="487"/>
      <c r="N842" s="487"/>
      <c r="O842" s="487"/>
      <c r="P842" s="487"/>
      <c r="Q842" s="487"/>
      <c r="R842" s="487"/>
      <c r="S842" s="487"/>
      <c r="T842" s="488"/>
      <c r="U842" s="620"/>
      <c r="V842" s="734"/>
      <c r="W842" s="621"/>
      <c r="X842" s="497"/>
      <c r="Y842" s="497"/>
      <c r="Z842" s="497"/>
      <c r="AA842" s="23"/>
    </row>
    <row r="843" spans="1:27" s="220" customFormat="1" ht="17.100000000000001" customHeight="1" x14ac:dyDescent="0.15">
      <c r="A843" s="452"/>
      <c r="B843" s="453"/>
      <c r="C843" s="454"/>
      <c r="D843" s="24"/>
      <c r="E843" s="26" t="s">
        <v>127</v>
      </c>
      <c r="F843" s="487" t="s">
        <v>598</v>
      </c>
      <c r="G843" s="487"/>
      <c r="H843" s="487"/>
      <c r="I843" s="487"/>
      <c r="J843" s="487"/>
      <c r="K843" s="487"/>
      <c r="L843" s="487"/>
      <c r="M843" s="487"/>
      <c r="N843" s="487"/>
      <c r="O843" s="487"/>
      <c r="P843" s="487"/>
      <c r="Q843" s="487"/>
      <c r="R843" s="487"/>
      <c r="S843" s="487"/>
      <c r="T843" s="488"/>
      <c r="U843" s="620"/>
      <c r="V843" s="734"/>
      <c r="W843" s="621"/>
      <c r="X843" s="497"/>
      <c r="Y843" s="497"/>
      <c r="Z843" s="497"/>
      <c r="AA843" s="23"/>
    </row>
    <row r="844" spans="1:27" s="220" customFormat="1" ht="17.100000000000001" customHeight="1" x14ac:dyDescent="0.15">
      <c r="A844" s="452"/>
      <c r="B844" s="453"/>
      <c r="C844" s="454"/>
      <c r="D844" s="31"/>
      <c r="E844" s="26" t="s">
        <v>69</v>
      </c>
      <c r="F844" s="487" t="s">
        <v>143</v>
      </c>
      <c r="G844" s="487"/>
      <c r="H844" s="487"/>
      <c r="I844" s="487"/>
      <c r="J844" s="487"/>
      <c r="K844" s="487"/>
      <c r="L844" s="487"/>
      <c r="M844" s="487"/>
      <c r="N844" s="487"/>
      <c r="O844" s="487"/>
      <c r="P844" s="487"/>
      <c r="Q844" s="487"/>
      <c r="R844" s="487"/>
      <c r="S844" s="487"/>
      <c r="T844" s="488"/>
      <c r="U844" s="620"/>
      <c r="V844" s="734"/>
      <c r="W844" s="621"/>
      <c r="X844" s="497"/>
      <c r="Y844" s="497"/>
      <c r="Z844" s="497"/>
      <c r="AA844" s="23"/>
    </row>
    <row r="845" spans="1:27" s="220" customFormat="1" ht="17.100000000000001" customHeight="1" thickBot="1" x14ac:dyDescent="0.2">
      <c r="A845" s="452"/>
      <c r="B845" s="453"/>
      <c r="C845" s="454"/>
      <c r="D845" s="31"/>
      <c r="E845" s="26"/>
      <c r="F845" s="487" t="s">
        <v>168</v>
      </c>
      <c r="G845" s="487"/>
      <c r="H845" s="487"/>
      <c r="I845" s="487"/>
      <c r="J845" s="487"/>
      <c r="K845" s="487"/>
      <c r="L845" s="487"/>
      <c r="M845" s="487"/>
      <c r="N845" s="487"/>
      <c r="O845" s="487"/>
      <c r="P845" s="487"/>
      <c r="Q845" s="487"/>
      <c r="R845" s="487"/>
      <c r="S845" s="487"/>
      <c r="T845" s="488"/>
      <c r="U845" s="620"/>
      <c r="V845" s="734"/>
      <c r="W845" s="621"/>
      <c r="X845" s="497"/>
      <c r="Y845" s="497"/>
      <c r="Z845" s="497"/>
      <c r="AA845" s="23"/>
    </row>
    <row r="846" spans="1:27" s="220" customFormat="1" ht="17.100000000000001" customHeight="1" thickTop="1" thickBot="1" x14ac:dyDescent="0.2">
      <c r="A846" s="452"/>
      <c r="B846" s="453"/>
      <c r="C846" s="454"/>
      <c r="D846" s="31"/>
      <c r="E846" s="795" t="s">
        <v>133</v>
      </c>
      <c r="F846" s="275" t="s">
        <v>144</v>
      </c>
      <c r="G846" s="594" t="s">
        <v>115</v>
      </c>
      <c r="H846" s="594"/>
      <c r="I846" s="594"/>
      <c r="J846" s="594"/>
      <c r="K846" s="594"/>
      <c r="L846" s="594"/>
      <c r="M846" s="594"/>
      <c r="N846" s="594"/>
      <c r="O846" s="594"/>
      <c r="P846" s="594"/>
      <c r="Q846" s="594"/>
      <c r="R846" s="594"/>
      <c r="S846" s="594"/>
      <c r="T846" s="594"/>
      <c r="U846" s="620"/>
      <c r="V846" s="734"/>
      <c r="W846" s="621"/>
      <c r="X846" s="497"/>
      <c r="Y846" s="497"/>
      <c r="Z846" s="497"/>
      <c r="AA846" s="23"/>
    </row>
    <row r="847" spans="1:27" s="220" customFormat="1" ht="17.100000000000001" customHeight="1" thickTop="1" thickBot="1" x14ac:dyDescent="0.2">
      <c r="A847" s="452"/>
      <c r="B847" s="453"/>
      <c r="C847" s="454"/>
      <c r="D847" s="31"/>
      <c r="E847" s="795"/>
      <c r="F847" s="217"/>
      <c r="G847" s="594"/>
      <c r="H847" s="594"/>
      <c r="I847" s="594"/>
      <c r="J847" s="594"/>
      <c r="K847" s="594"/>
      <c r="L847" s="594"/>
      <c r="M847" s="594"/>
      <c r="N847" s="594"/>
      <c r="O847" s="594"/>
      <c r="P847" s="594"/>
      <c r="Q847" s="594"/>
      <c r="R847" s="594"/>
      <c r="S847" s="594"/>
      <c r="T847" s="594"/>
      <c r="U847" s="620"/>
      <c r="V847" s="734"/>
      <c r="W847" s="621"/>
      <c r="X847" s="497"/>
      <c r="Y847" s="497"/>
      <c r="Z847" s="497"/>
      <c r="AA847" s="23"/>
    </row>
    <row r="848" spans="1:27" s="220" customFormat="1" ht="16.5" customHeight="1" thickTop="1" thickBot="1" x14ac:dyDescent="0.2">
      <c r="A848" s="452"/>
      <c r="B848" s="453"/>
      <c r="C848" s="454"/>
      <c r="D848" s="31"/>
      <c r="E848" s="795"/>
      <c r="F848" s="217"/>
      <c r="G848" s="594"/>
      <c r="H848" s="594"/>
      <c r="I848" s="594"/>
      <c r="J848" s="594"/>
      <c r="K848" s="594"/>
      <c r="L848" s="594"/>
      <c r="M848" s="594"/>
      <c r="N848" s="594"/>
      <c r="O848" s="594"/>
      <c r="P848" s="594"/>
      <c r="Q848" s="594"/>
      <c r="R848" s="594"/>
      <c r="S848" s="594"/>
      <c r="T848" s="594"/>
      <c r="U848" s="620"/>
      <c r="V848" s="734"/>
      <c r="W848" s="621"/>
      <c r="X848" s="497"/>
      <c r="Y848" s="497"/>
      <c r="Z848" s="497"/>
      <c r="AA848" s="23"/>
    </row>
    <row r="849" spans="1:27" s="220" customFormat="1" ht="16.5" customHeight="1" thickTop="1" thickBot="1" x14ac:dyDescent="0.2">
      <c r="A849" s="452"/>
      <c r="B849" s="453"/>
      <c r="C849" s="454"/>
      <c r="D849" s="31"/>
      <c r="E849" s="795"/>
      <c r="F849" s="275" t="s">
        <v>145</v>
      </c>
      <c r="G849" s="594" t="s">
        <v>599</v>
      </c>
      <c r="H849" s="594"/>
      <c r="I849" s="594"/>
      <c r="J849" s="594"/>
      <c r="K849" s="594"/>
      <c r="L849" s="594"/>
      <c r="M849" s="594"/>
      <c r="N849" s="594"/>
      <c r="O849" s="594"/>
      <c r="P849" s="594"/>
      <c r="Q849" s="594"/>
      <c r="R849" s="594"/>
      <c r="S849" s="594"/>
      <c r="T849" s="594"/>
      <c r="U849" s="620"/>
      <c r="V849" s="734"/>
      <c r="W849" s="621"/>
      <c r="X849" s="497"/>
      <c r="Y849" s="497"/>
      <c r="Z849" s="497"/>
      <c r="AA849" s="23"/>
    </row>
    <row r="850" spans="1:27" s="220" customFormat="1" ht="16.5" customHeight="1" thickTop="1" thickBot="1" x14ac:dyDescent="0.2">
      <c r="A850" s="452"/>
      <c r="B850" s="453"/>
      <c r="C850" s="454"/>
      <c r="D850" s="31"/>
      <c r="E850" s="795"/>
      <c r="F850" s="217"/>
      <c r="G850" s="594"/>
      <c r="H850" s="594"/>
      <c r="I850" s="594"/>
      <c r="J850" s="594"/>
      <c r="K850" s="594"/>
      <c r="L850" s="594"/>
      <c r="M850" s="594"/>
      <c r="N850" s="594"/>
      <c r="O850" s="594"/>
      <c r="P850" s="594"/>
      <c r="Q850" s="594"/>
      <c r="R850" s="594"/>
      <c r="S850" s="594"/>
      <c r="T850" s="594"/>
      <c r="U850" s="620"/>
      <c r="V850" s="734"/>
      <c r="W850" s="621"/>
      <c r="X850" s="497"/>
      <c r="Y850" s="497"/>
      <c r="Z850" s="497"/>
      <c r="AA850" s="23"/>
    </row>
    <row r="851" spans="1:27" s="220" customFormat="1" ht="16.5" customHeight="1" thickTop="1" thickBot="1" x14ac:dyDescent="0.2">
      <c r="A851" s="452"/>
      <c r="B851" s="453"/>
      <c r="C851" s="454"/>
      <c r="D851" s="31"/>
      <c r="E851" s="38"/>
      <c r="F851" s="684" t="s">
        <v>146</v>
      </c>
      <c r="G851" s="684"/>
      <c r="H851" s="684"/>
      <c r="I851" s="684"/>
      <c r="J851" s="684"/>
      <c r="K851" s="684"/>
      <c r="L851" s="684"/>
      <c r="M851" s="684"/>
      <c r="N851" s="684"/>
      <c r="O851" s="684"/>
      <c r="P851" s="684"/>
      <c r="Q851" s="684"/>
      <c r="R851" s="684"/>
      <c r="S851" s="684"/>
      <c r="T851" s="685"/>
      <c r="U851" s="620"/>
      <c r="V851" s="734"/>
      <c r="W851" s="621"/>
      <c r="X851" s="497"/>
      <c r="Y851" s="497"/>
      <c r="Z851" s="497"/>
      <c r="AA851" s="23"/>
    </row>
    <row r="852" spans="1:27" s="220" customFormat="1" ht="16.5" customHeight="1" thickTop="1" thickBot="1" x14ac:dyDescent="0.2">
      <c r="A852" s="452"/>
      <c r="B852" s="453"/>
      <c r="C852" s="454"/>
      <c r="D852" s="31"/>
      <c r="E852" s="796" t="s">
        <v>136</v>
      </c>
      <c r="F852" s="276" t="s">
        <v>144</v>
      </c>
      <c r="G852" s="792" t="s">
        <v>147</v>
      </c>
      <c r="H852" s="792"/>
      <c r="I852" s="792"/>
      <c r="J852" s="792"/>
      <c r="K852" s="792"/>
      <c r="L852" s="792"/>
      <c r="M852" s="792"/>
      <c r="N852" s="792"/>
      <c r="O852" s="792"/>
      <c r="P852" s="792"/>
      <c r="Q852" s="792"/>
      <c r="R852" s="792"/>
      <c r="S852" s="792"/>
      <c r="T852" s="792"/>
      <c r="U852" s="620"/>
      <c r="V852" s="734"/>
      <c r="W852" s="621"/>
      <c r="X852" s="497"/>
      <c r="Y852" s="497"/>
      <c r="Z852" s="497"/>
      <c r="AA852" s="23"/>
    </row>
    <row r="853" spans="1:27" s="220" customFormat="1" ht="16.5" customHeight="1" thickTop="1" thickBot="1" x14ac:dyDescent="0.2">
      <c r="A853" s="452"/>
      <c r="B853" s="453"/>
      <c r="C853" s="454"/>
      <c r="D853" s="31"/>
      <c r="E853" s="796"/>
      <c r="F853" s="277"/>
      <c r="G853" s="792"/>
      <c r="H853" s="792"/>
      <c r="I853" s="792"/>
      <c r="J853" s="792"/>
      <c r="K853" s="792"/>
      <c r="L853" s="792"/>
      <c r="M853" s="792"/>
      <c r="N853" s="792"/>
      <c r="O853" s="792"/>
      <c r="P853" s="792"/>
      <c r="Q853" s="792"/>
      <c r="R853" s="792"/>
      <c r="S853" s="792"/>
      <c r="T853" s="792"/>
      <c r="U853" s="620"/>
      <c r="V853" s="734"/>
      <c r="W853" s="621"/>
      <c r="X853" s="497"/>
      <c r="Y853" s="497"/>
      <c r="Z853" s="497"/>
      <c r="AA853" s="23"/>
    </row>
    <row r="854" spans="1:27" s="220" customFormat="1" ht="16.5" customHeight="1" thickTop="1" thickBot="1" x14ac:dyDescent="0.2">
      <c r="A854" s="452"/>
      <c r="B854" s="453"/>
      <c r="C854" s="454"/>
      <c r="D854" s="31"/>
      <c r="E854" s="796"/>
      <c r="F854" s="277"/>
      <c r="G854" s="792"/>
      <c r="H854" s="792"/>
      <c r="I854" s="792"/>
      <c r="J854" s="792"/>
      <c r="K854" s="792"/>
      <c r="L854" s="792"/>
      <c r="M854" s="792"/>
      <c r="N854" s="792"/>
      <c r="O854" s="792"/>
      <c r="P854" s="792"/>
      <c r="Q854" s="792"/>
      <c r="R854" s="792"/>
      <c r="S854" s="792"/>
      <c r="T854" s="792"/>
      <c r="U854" s="620"/>
      <c r="V854" s="734"/>
      <c r="W854" s="621"/>
      <c r="X854" s="497"/>
      <c r="Y854" s="497"/>
      <c r="Z854" s="497"/>
      <c r="AA854" s="23"/>
    </row>
    <row r="855" spans="1:27" s="220" customFormat="1" ht="16.5" customHeight="1" thickTop="1" x14ac:dyDescent="0.15">
      <c r="A855" s="455"/>
      <c r="B855" s="456"/>
      <c r="C855" s="457"/>
      <c r="D855" s="58"/>
      <c r="E855" s="797"/>
      <c r="F855" s="282" t="s">
        <v>145</v>
      </c>
      <c r="G855" s="798" t="s">
        <v>148</v>
      </c>
      <c r="H855" s="798"/>
      <c r="I855" s="798"/>
      <c r="J855" s="798"/>
      <c r="K855" s="798"/>
      <c r="L855" s="798"/>
      <c r="M855" s="798"/>
      <c r="N855" s="798"/>
      <c r="O855" s="798"/>
      <c r="P855" s="798"/>
      <c r="Q855" s="798"/>
      <c r="R855" s="798"/>
      <c r="S855" s="798"/>
      <c r="T855" s="798"/>
      <c r="U855" s="738"/>
      <c r="V855" s="739"/>
      <c r="W855" s="740"/>
      <c r="X855" s="497"/>
      <c r="Y855" s="497"/>
      <c r="Z855" s="497"/>
      <c r="AA855" s="23"/>
    </row>
    <row r="856" spans="1:27" s="219" customFormat="1" ht="17.100000000000001" customHeight="1" x14ac:dyDescent="0.15">
      <c r="A856" s="893" t="s">
        <v>624</v>
      </c>
      <c r="B856" s="894"/>
      <c r="C856" s="895"/>
      <c r="D856" s="894" t="s">
        <v>632</v>
      </c>
      <c r="E856" s="894"/>
      <c r="F856" s="894"/>
      <c r="G856" s="894"/>
      <c r="H856" s="894"/>
      <c r="I856" s="894"/>
      <c r="J856" s="894"/>
      <c r="K856" s="894"/>
      <c r="L856" s="894"/>
      <c r="M856" s="894"/>
      <c r="N856" s="894"/>
      <c r="O856" s="894"/>
      <c r="P856" s="894"/>
      <c r="Q856" s="894"/>
      <c r="R856" s="894"/>
      <c r="S856" s="894"/>
      <c r="T856" s="895"/>
      <c r="U856" s="904" t="s">
        <v>625</v>
      </c>
      <c r="V856" s="905"/>
      <c r="W856" s="906"/>
      <c r="X856" s="809"/>
      <c r="Y856" s="809"/>
      <c r="Z856" s="802"/>
    </row>
    <row r="857" spans="1:27" s="219" customFormat="1" ht="17.100000000000001" customHeight="1" x14ac:dyDescent="0.15">
      <c r="A857" s="896"/>
      <c r="B857" s="897"/>
      <c r="C857" s="898"/>
      <c r="D857" s="897"/>
      <c r="E857" s="897"/>
      <c r="F857" s="897"/>
      <c r="G857" s="897"/>
      <c r="H857" s="897"/>
      <c r="I857" s="897"/>
      <c r="J857" s="897"/>
      <c r="K857" s="897"/>
      <c r="L857" s="897"/>
      <c r="M857" s="897"/>
      <c r="N857" s="897"/>
      <c r="O857" s="897"/>
      <c r="P857" s="897"/>
      <c r="Q857" s="897"/>
      <c r="R857" s="897"/>
      <c r="S857" s="897"/>
      <c r="T857" s="898"/>
      <c r="U857" s="907"/>
      <c r="V857" s="908"/>
      <c r="W857" s="909"/>
      <c r="X857" s="810"/>
      <c r="Y857" s="810"/>
      <c r="Z857" s="803"/>
    </row>
    <row r="858" spans="1:27" s="219" customFormat="1" ht="17.100000000000001" customHeight="1" x14ac:dyDescent="0.15">
      <c r="A858" s="896"/>
      <c r="B858" s="897"/>
      <c r="C858" s="898"/>
      <c r="D858" s="897"/>
      <c r="E858" s="897"/>
      <c r="F858" s="897"/>
      <c r="G858" s="897"/>
      <c r="H858" s="897"/>
      <c r="I858" s="897"/>
      <c r="J858" s="897"/>
      <c r="K858" s="897"/>
      <c r="L858" s="897"/>
      <c r="M858" s="897"/>
      <c r="N858" s="897"/>
      <c r="O858" s="897"/>
      <c r="P858" s="897"/>
      <c r="Q858" s="897"/>
      <c r="R858" s="897"/>
      <c r="S858" s="897"/>
      <c r="T858" s="898"/>
      <c r="U858" s="907"/>
      <c r="V858" s="908"/>
      <c r="W858" s="909"/>
      <c r="X858" s="810"/>
      <c r="Y858" s="810"/>
      <c r="Z858" s="803"/>
    </row>
    <row r="859" spans="1:27" s="219" customFormat="1" ht="17.100000000000001" customHeight="1" x14ac:dyDescent="0.15">
      <c r="A859" s="896"/>
      <c r="B859" s="897"/>
      <c r="C859" s="898"/>
      <c r="D859" s="897"/>
      <c r="E859" s="897"/>
      <c r="F859" s="897"/>
      <c r="G859" s="897"/>
      <c r="H859" s="897"/>
      <c r="I859" s="897"/>
      <c r="J859" s="897"/>
      <c r="K859" s="897"/>
      <c r="L859" s="897"/>
      <c r="M859" s="897"/>
      <c r="N859" s="897"/>
      <c r="O859" s="897"/>
      <c r="P859" s="897"/>
      <c r="Q859" s="897"/>
      <c r="R859" s="897"/>
      <c r="S859" s="897"/>
      <c r="T859" s="898"/>
      <c r="U859" s="907"/>
      <c r="V859" s="908"/>
      <c r="W859" s="909"/>
      <c r="X859" s="810"/>
      <c r="Y859" s="810"/>
      <c r="Z859" s="803"/>
    </row>
    <row r="860" spans="1:27" s="219" customFormat="1" ht="17.100000000000001" customHeight="1" x14ac:dyDescent="0.15">
      <c r="A860" s="896"/>
      <c r="B860" s="897"/>
      <c r="C860" s="898"/>
      <c r="D860" s="902"/>
      <c r="E860" s="902"/>
      <c r="F860" s="902"/>
      <c r="G860" s="902"/>
      <c r="H860" s="902"/>
      <c r="I860" s="902"/>
      <c r="J860" s="902"/>
      <c r="K860" s="902"/>
      <c r="L860" s="902"/>
      <c r="M860" s="902"/>
      <c r="N860" s="902"/>
      <c r="O860" s="902"/>
      <c r="P860" s="902"/>
      <c r="Q860" s="902"/>
      <c r="R860" s="902"/>
      <c r="S860" s="902"/>
      <c r="T860" s="903"/>
      <c r="U860" s="907"/>
      <c r="V860" s="908"/>
      <c r="W860" s="909"/>
      <c r="X860" s="810"/>
      <c r="Y860" s="810"/>
      <c r="Z860" s="803"/>
    </row>
    <row r="861" spans="1:27" s="219" customFormat="1" ht="17.100000000000001" customHeight="1" x14ac:dyDescent="0.15">
      <c r="A861" s="896"/>
      <c r="B861" s="897"/>
      <c r="C861" s="898"/>
      <c r="D861" s="284" t="s">
        <v>600</v>
      </c>
      <c r="E861" s="285" t="s">
        <v>601</v>
      </c>
      <c r="F861" s="285"/>
      <c r="G861" s="285"/>
      <c r="H861" s="285"/>
      <c r="I861" s="285"/>
      <c r="J861" s="285"/>
      <c r="K861" s="285"/>
      <c r="L861" s="285"/>
      <c r="M861" s="285"/>
      <c r="N861" s="285"/>
      <c r="O861" s="285"/>
      <c r="P861" s="285"/>
      <c r="Q861" s="285"/>
      <c r="R861" s="285"/>
      <c r="S861" s="285"/>
      <c r="T861" s="286"/>
      <c r="U861" s="907"/>
      <c r="V861" s="908"/>
      <c r="W861" s="909"/>
      <c r="X861" s="296"/>
      <c r="Y861" s="297"/>
      <c r="Z861" s="296"/>
    </row>
    <row r="862" spans="1:27" s="219" customFormat="1" ht="17.100000000000001" customHeight="1" x14ac:dyDescent="0.15">
      <c r="A862" s="896"/>
      <c r="B862" s="897"/>
      <c r="C862" s="898"/>
      <c r="D862" s="285"/>
      <c r="E862" s="298"/>
      <c r="F862" s="285"/>
      <c r="G862" s="285"/>
      <c r="H862" s="285"/>
      <c r="I862" s="285"/>
      <c r="J862" s="285"/>
      <c r="K862" s="285"/>
      <c r="L862" s="285"/>
      <c r="M862" s="285"/>
      <c r="N862" s="285"/>
      <c r="O862" s="285"/>
      <c r="P862" s="285"/>
      <c r="Q862" s="285"/>
      <c r="R862" s="285"/>
      <c r="S862" s="285"/>
      <c r="T862" s="287" t="s">
        <v>602</v>
      </c>
      <c r="U862" s="907"/>
      <c r="V862" s="908"/>
      <c r="W862" s="909"/>
      <c r="X862" s="296"/>
      <c r="Y862" s="297"/>
      <c r="Z862" s="296"/>
    </row>
    <row r="863" spans="1:27" x14ac:dyDescent="0.15">
      <c r="A863" s="896"/>
      <c r="B863" s="897"/>
      <c r="C863" s="898"/>
      <c r="D863" s="285"/>
      <c r="E863" s="298" t="s">
        <v>603</v>
      </c>
      <c r="F863" s="285"/>
      <c r="G863" s="285"/>
      <c r="H863" s="285"/>
      <c r="I863" s="285"/>
      <c r="J863" s="285"/>
      <c r="K863" s="285"/>
      <c r="L863" s="285"/>
      <c r="M863" s="285"/>
      <c r="N863" s="285"/>
      <c r="O863" s="285"/>
      <c r="P863" s="285"/>
      <c r="Q863" s="285"/>
      <c r="R863" s="285"/>
      <c r="S863" s="285"/>
      <c r="T863" s="287"/>
      <c r="U863" s="907"/>
      <c r="V863" s="908"/>
      <c r="W863" s="909"/>
      <c r="X863" s="296"/>
      <c r="Y863" s="297"/>
      <c r="Z863" s="296"/>
    </row>
    <row r="864" spans="1:27" x14ac:dyDescent="0.15">
      <c r="A864" s="896"/>
      <c r="B864" s="897"/>
      <c r="C864" s="898"/>
      <c r="D864" s="288"/>
      <c r="E864" s="289" t="s">
        <v>604</v>
      </c>
      <c r="F864" s="897" t="s">
        <v>605</v>
      </c>
      <c r="G864" s="897"/>
      <c r="H864" s="897"/>
      <c r="I864" s="897"/>
      <c r="J864" s="897"/>
      <c r="K864" s="897"/>
      <c r="L864" s="897"/>
      <c r="M864" s="897"/>
      <c r="N864" s="897"/>
      <c r="O864" s="897"/>
      <c r="P864" s="897"/>
      <c r="Q864" s="897"/>
      <c r="R864" s="897"/>
      <c r="S864" s="897"/>
      <c r="T864" s="898"/>
      <c r="U864" s="907"/>
      <c r="V864" s="908"/>
      <c r="W864" s="909"/>
      <c r="X864" s="296"/>
      <c r="Y864" s="297"/>
      <c r="Z864" s="296"/>
    </row>
    <row r="865" spans="1:26" x14ac:dyDescent="0.15">
      <c r="A865" s="896"/>
      <c r="B865" s="897"/>
      <c r="C865" s="898"/>
      <c r="D865" s="288"/>
      <c r="E865" s="27"/>
      <c r="F865" s="897"/>
      <c r="G865" s="897"/>
      <c r="H865" s="897"/>
      <c r="I865" s="897"/>
      <c r="J865" s="897"/>
      <c r="K865" s="897"/>
      <c r="L865" s="897"/>
      <c r="M865" s="897"/>
      <c r="N865" s="897"/>
      <c r="O865" s="897"/>
      <c r="P865" s="897"/>
      <c r="Q865" s="897"/>
      <c r="R865" s="897"/>
      <c r="S865" s="897"/>
      <c r="T865" s="898"/>
      <c r="U865" s="907"/>
      <c r="V865" s="908"/>
      <c r="W865" s="909"/>
      <c r="X865" s="296"/>
      <c r="Y865" s="297"/>
      <c r="Z865" s="296"/>
    </row>
    <row r="866" spans="1:26" x14ac:dyDescent="0.15">
      <c r="A866" s="896"/>
      <c r="B866" s="897"/>
      <c r="C866" s="898"/>
      <c r="D866" s="288"/>
      <c r="E866" s="27"/>
      <c r="F866" s="897"/>
      <c r="G866" s="897"/>
      <c r="H866" s="897"/>
      <c r="I866" s="897"/>
      <c r="J866" s="897"/>
      <c r="K866" s="897"/>
      <c r="L866" s="897"/>
      <c r="M866" s="897"/>
      <c r="N866" s="897"/>
      <c r="O866" s="897"/>
      <c r="P866" s="897"/>
      <c r="Q866" s="897"/>
      <c r="R866" s="897"/>
      <c r="S866" s="897"/>
      <c r="T866" s="898"/>
      <c r="U866" s="907"/>
      <c r="V866" s="908"/>
      <c r="W866" s="909"/>
      <c r="X866" s="296"/>
      <c r="Y866" s="297"/>
      <c r="Z866" s="296"/>
    </row>
    <row r="867" spans="1:26" x14ac:dyDescent="0.15">
      <c r="A867" s="896"/>
      <c r="B867" s="897"/>
      <c r="C867" s="898"/>
      <c r="D867" s="288"/>
      <c r="E867" s="27"/>
      <c r="F867" s="897"/>
      <c r="G867" s="897"/>
      <c r="H867" s="897"/>
      <c r="I867" s="897"/>
      <c r="J867" s="897"/>
      <c r="K867" s="897"/>
      <c r="L867" s="897"/>
      <c r="M867" s="897"/>
      <c r="N867" s="897"/>
      <c r="O867" s="897"/>
      <c r="P867" s="897"/>
      <c r="Q867" s="897"/>
      <c r="R867" s="897"/>
      <c r="S867" s="897"/>
      <c r="T867" s="898"/>
      <c r="U867" s="907"/>
      <c r="V867" s="908"/>
      <c r="W867" s="909"/>
      <c r="X867" s="296"/>
      <c r="Y867" s="297"/>
      <c r="Z867" s="296"/>
    </row>
    <row r="868" spans="1:26" x14ac:dyDescent="0.15">
      <c r="A868" s="896"/>
      <c r="B868" s="897"/>
      <c r="C868" s="898"/>
      <c r="D868" s="288"/>
      <c r="E868" s="27"/>
      <c r="F868" s="897"/>
      <c r="G868" s="897"/>
      <c r="H868" s="897"/>
      <c r="I868" s="897"/>
      <c r="J868" s="897"/>
      <c r="K868" s="897"/>
      <c r="L868" s="897"/>
      <c r="M868" s="897"/>
      <c r="N868" s="897"/>
      <c r="O868" s="897"/>
      <c r="P868" s="897"/>
      <c r="Q868" s="897"/>
      <c r="R868" s="897"/>
      <c r="S868" s="897"/>
      <c r="T868" s="898"/>
      <c r="U868" s="907"/>
      <c r="V868" s="908"/>
      <c r="W868" s="909"/>
      <c r="X868" s="296"/>
      <c r="Y868" s="297"/>
      <c r="Z868" s="296"/>
    </row>
    <row r="869" spans="1:26" x14ac:dyDescent="0.15">
      <c r="A869" s="896"/>
      <c r="B869" s="897"/>
      <c r="C869" s="898"/>
      <c r="D869" s="283"/>
      <c r="E869" s="27"/>
      <c r="F869" s="299" t="s">
        <v>606</v>
      </c>
      <c r="G869" s="521" t="s">
        <v>607</v>
      </c>
      <c r="H869" s="521"/>
      <c r="I869" s="521"/>
      <c r="J869" s="521"/>
      <c r="K869" s="521"/>
      <c r="L869" s="521"/>
      <c r="M869" s="521"/>
      <c r="N869" s="521"/>
      <c r="O869" s="521"/>
      <c r="P869" s="521"/>
      <c r="Q869" s="521"/>
      <c r="R869" s="521"/>
      <c r="S869" s="521"/>
      <c r="T869" s="522"/>
      <c r="U869" s="907"/>
      <c r="V869" s="908"/>
      <c r="W869" s="909"/>
      <c r="X869" s="296"/>
      <c r="Y869" s="297"/>
      <c r="Z869" s="296"/>
    </row>
    <row r="870" spans="1:26" x14ac:dyDescent="0.15">
      <c r="A870" s="896"/>
      <c r="B870" s="897"/>
      <c r="C870" s="898"/>
      <c r="D870" s="283"/>
      <c r="E870" s="27"/>
      <c r="F870" s="299"/>
      <c r="G870" s="521"/>
      <c r="H870" s="521"/>
      <c r="I870" s="521"/>
      <c r="J870" s="521"/>
      <c r="K870" s="521"/>
      <c r="L870" s="521"/>
      <c r="M870" s="521"/>
      <c r="N870" s="521"/>
      <c r="O870" s="521"/>
      <c r="P870" s="521"/>
      <c r="Q870" s="521"/>
      <c r="R870" s="521"/>
      <c r="S870" s="521"/>
      <c r="T870" s="522"/>
      <c r="U870" s="907"/>
      <c r="V870" s="908"/>
      <c r="W870" s="909"/>
      <c r="X870" s="296"/>
      <c r="Y870" s="297"/>
      <c r="Z870" s="296"/>
    </row>
    <row r="871" spans="1:26" x14ac:dyDescent="0.15">
      <c r="A871" s="896"/>
      <c r="B871" s="897"/>
      <c r="C871" s="898"/>
      <c r="D871" s="283"/>
      <c r="E871" s="27"/>
      <c r="F871" s="299"/>
      <c r="G871" s="521"/>
      <c r="H871" s="521"/>
      <c r="I871" s="521"/>
      <c r="J871" s="521"/>
      <c r="K871" s="521"/>
      <c r="L871" s="521"/>
      <c r="M871" s="521"/>
      <c r="N871" s="521"/>
      <c r="O871" s="521"/>
      <c r="P871" s="521"/>
      <c r="Q871" s="521"/>
      <c r="R871" s="521"/>
      <c r="S871" s="521"/>
      <c r="T871" s="522"/>
      <c r="U871" s="907"/>
      <c r="V871" s="908"/>
      <c r="W871" s="909"/>
      <c r="X871" s="296"/>
      <c r="Y871" s="297"/>
      <c r="Z871" s="296"/>
    </row>
    <row r="872" spans="1:26" x14ac:dyDescent="0.15">
      <c r="A872" s="896"/>
      <c r="B872" s="897"/>
      <c r="C872" s="898"/>
      <c r="D872" s="283"/>
      <c r="E872" s="27"/>
      <c r="F872" s="300"/>
      <c r="G872" s="521"/>
      <c r="H872" s="521"/>
      <c r="I872" s="521"/>
      <c r="J872" s="521"/>
      <c r="K872" s="521"/>
      <c r="L872" s="521"/>
      <c r="M872" s="521"/>
      <c r="N872" s="521"/>
      <c r="O872" s="521"/>
      <c r="P872" s="521"/>
      <c r="Q872" s="521"/>
      <c r="R872" s="521"/>
      <c r="S872" s="521"/>
      <c r="T872" s="522"/>
      <c r="U872" s="907"/>
      <c r="V872" s="908"/>
      <c r="W872" s="909"/>
      <c r="X872" s="296"/>
      <c r="Y872" s="297"/>
      <c r="Z872" s="296"/>
    </row>
    <row r="873" spans="1:26" x14ac:dyDescent="0.15">
      <c r="A873" s="896"/>
      <c r="B873" s="897"/>
      <c r="C873" s="898"/>
      <c r="D873" s="283"/>
      <c r="E873" s="27"/>
      <c r="F873" s="300"/>
      <c r="G873" s="521"/>
      <c r="H873" s="521"/>
      <c r="I873" s="521"/>
      <c r="J873" s="521"/>
      <c r="K873" s="521"/>
      <c r="L873" s="521"/>
      <c r="M873" s="521"/>
      <c r="N873" s="521"/>
      <c r="O873" s="521"/>
      <c r="P873" s="521"/>
      <c r="Q873" s="521"/>
      <c r="R873" s="521"/>
      <c r="S873" s="521"/>
      <c r="T873" s="522"/>
      <c r="U873" s="907"/>
      <c r="V873" s="908"/>
      <c r="W873" s="909"/>
      <c r="X873" s="296"/>
      <c r="Y873" s="297"/>
      <c r="Z873" s="296"/>
    </row>
    <row r="874" spans="1:26" x14ac:dyDescent="0.15">
      <c r="A874" s="896"/>
      <c r="B874" s="897"/>
      <c r="C874" s="898"/>
      <c r="D874" s="288"/>
      <c r="E874" s="27"/>
      <c r="F874" s="290" t="s">
        <v>608</v>
      </c>
      <c r="G874" s="897" t="s">
        <v>626</v>
      </c>
      <c r="H874" s="897"/>
      <c r="I874" s="897"/>
      <c r="J874" s="897"/>
      <c r="K874" s="897"/>
      <c r="L874" s="897"/>
      <c r="M874" s="897"/>
      <c r="N874" s="897"/>
      <c r="O874" s="897"/>
      <c r="P874" s="897"/>
      <c r="Q874" s="897"/>
      <c r="R874" s="897"/>
      <c r="S874" s="897"/>
      <c r="T874" s="898"/>
      <c r="U874" s="907"/>
      <c r="V874" s="908"/>
      <c r="W874" s="909"/>
      <c r="X874" s="296"/>
      <c r="Y874" s="297"/>
      <c r="Z874" s="296"/>
    </row>
    <row r="875" spans="1:26" x14ac:dyDescent="0.15">
      <c r="A875" s="896"/>
      <c r="B875" s="897"/>
      <c r="C875" s="898"/>
      <c r="D875" s="288"/>
      <c r="E875" s="27"/>
      <c r="F875" s="290"/>
      <c r="G875" s="897"/>
      <c r="H875" s="897"/>
      <c r="I875" s="897"/>
      <c r="J875" s="897"/>
      <c r="K875" s="897"/>
      <c r="L875" s="897"/>
      <c r="M875" s="897"/>
      <c r="N875" s="897"/>
      <c r="O875" s="897"/>
      <c r="P875" s="897"/>
      <c r="Q875" s="897"/>
      <c r="R875" s="897"/>
      <c r="S875" s="897"/>
      <c r="T875" s="898"/>
      <c r="U875" s="907"/>
      <c r="V875" s="908"/>
      <c r="W875" s="909"/>
      <c r="X875" s="296"/>
      <c r="Y875" s="297"/>
      <c r="Z875" s="296"/>
    </row>
    <row r="876" spans="1:26" x14ac:dyDescent="0.15">
      <c r="A876" s="896"/>
      <c r="B876" s="897"/>
      <c r="C876" s="898"/>
      <c r="D876" s="288"/>
      <c r="E876" s="27"/>
      <c r="F876" s="290"/>
      <c r="G876" s="897"/>
      <c r="H876" s="897"/>
      <c r="I876" s="897"/>
      <c r="J876" s="897"/>
      <c r="K876" s="897"/>
      <c r="L876" s="897"/>
      <c r="M876" s="897"/>
      <c r="N876" s="897"/>
      <c r="O876" s="897"/>
      <c r="P876" s="897"/>
      <c r="Q876" s="897"/>
      <c r="R876" s="897"/>
      <c r="S876" s="897"/>
      <c r="T876" s="898"/>
      <c r="U876" s="907"/>
      <c r="V876" s="908"/>
      <c r="W876" s="909"/>
      <c r="X876" s="296"/>
      <c r="Y876" s="297"/>
      <c r="Z876" s="296"/>
    </row>
    <row r="877" spans="1:26" x14ac:dyDescent="0.15">
      <c r="A877" s="896"/>
      <c r="B877" s="897"/>
      <c r="C877" s="898"/>
      <c r="D877" s="288"/>
      <c r="E877" s="27"/>
      <c r="F877" s="290"/>
      <c r="G877" s="897"/>
      <c r="H877" s="897"/>
      <c r="I877" s="897"/>
      <c r="J877" s="897"/>
      <c r="K877" s="897"/>
      <c r="L877" s="897"/>
      <c r="M877" s="897"/>
      <c r="N877" s="897"/>
      <c r="O877" s="897"/>
      <c r="P877" s="897"/>
      <c r="Q877" s="897"/>
      <c r="R877" s="897"/>
      <c r="S877" s="897"/>
      <c r="T877" s="898"/>
      <c r="U877" s="907"/>
      <c r="V877" s="908"/>
      <c r="W877" s="909"/>
      <c r="X877" s="296"/>
      <c r="Y877" s="297"/>
      <c r="Z877" s="296"/>
    </row>
    <row r="878" spans="1:26" x14ac:dyDescent="0.15">
      <c r="A878" s="896"/>
      <c r="B878" s="897"/>
      <c r="C878" s="898"/>
      <c r="D878" s="288"/>
      <c r="E878" s="27"/>
      <c r="F878" s="290" t="s">
        <v>609</v>
      </c>
      <c r="G878" s="897" t="s">
        <v>610</v>
      </c>
      <c r="H878" s="897"/>
      <c r="I878" s="897"/>
      <c r="J878" s="897"/>
      <c r="K878" s="897"/>
      <c r="L878" s="897"/>
      <c r="M878" s="897"/>
      <c r="N878" s="897"/>
      <c r="O878" s="897"/>
      <c r="P878" s="897"/>
      <c r="Q878" s="897"/>
      <c r="R878" s="897"/>
      <c r="S878" s="897"/>
      <c r="T878" s="898"/>
      <c r="U878" s="907"/>
      <c r="V878" s="908"/>
      <c r="W878" s="909"/>
      <c r="X878" s="296"/>
      <c r="Y878" s="297"/>
      <c r="Z878" s="296"/>
    </row>
    <row r="879" spans="1:26" x14ac:dyDescent="0.15">
      <c r="A879" s="896"/>
      <c r="B879" s="897"/>
      <c r="C879" s="898"/>
      <c r="D879" s="288"/>
      <c r="E879" s="27"/>
      <c r="F879" s="290"/>
      <c r="G879" s="897"/>
      <c r="H879" s="897"/>
      <c r="I879" s="897"/>
      <c r="J879" s="897"/>
      <c r="K879" s="897"/>
      <c r="L879" s="897"/>
      <c r="M879" s="897"/>
      <c r="N879" s="897"/>
      <c r="O879" s="897"/>
      <c r="P879" s="897"/>
      <c r="Q879" s="897"/>
      <c r="R879" s="897"/>
      <c r="S879" s="897"/>
      <c r="T879" s="898"/>
      <c r="U879" s="907"/>
      <c r="V879" s="908"/>
      <c r="W879" s="909"/>
      <c r="X879" s="296"/>
      <c r="Y879" s="297"/>
      <c r="Z879" s="296"/>
    </row>
    <row r="880" spans="1:26" x14ac:dyDescent="0.15">
      <c r="A880" s="896"/>
      <c r="B880" s="897"/>
      <c r="C880" s="898"/>
      <c r="D880" s="288"/>
      <c r="E880" s="27"/>
      <c r="F880" s="290"/>
      <c r="G880" s="897"/>
      <c r="H880" s="897"/>
      <c r="I880" s="897"/>
      <c r="J880" s="897"/>
      <c r="K880" s="897"/>
      <c r="L880" s="897"/>
      <c r="M880" s="897"/>
      <c r="N880" s="897"/>
      <c r="O880" s="897"/>
      <c r="P880" s="897"/>
      <c r="Q880" s="897"/>
      <c r="R880" s="897"/>
      <c r="S880" s="897"/>
      <c r="T880" s="898"/>
      <c r="U880" s="907"/>
      <c r="V880" s="908"/>
      <c r="W880" s="909"/>
      <c r="X880" s="296"/>
      <c r="Y880" s="297"/>
      <c r="Z880" s="296"/>
    </row>
    <row r="881" spans="1:26" x14ac:dyDescent="0.15">
      <c r="A881" s="896"/>
      <c r="B881" s="897"/>
      <c r="C881" s="898"/>
      <c r="D881" s="288"/>
      <c r="E881" s="27"/>
      <c r="F881" s="290"/>
      <c r="G881" s="897"/>
      <c r="H881" s="897"/>
      <c r="I881" s="897"/>
      <c r="J881" s="897"/>
      <c r="K881" s="897"/>
      <c r="L881" s="897"/>
      <c r="M881" s="897"/>
      <c r="N881" s="897"/>
      <c r="O881" s="897"/>
      <c r="P881" s="897"/>
      <c r="Q881" s="897"/>
      <c r="R881" s="897"/>
      <c r="S881" s="897"/>
      <c r="T881" s="898"/>
      <c r="U881" s="907"/>
      <c r="V881" s="908"/>
      <c r="W881" s="909"/>
      <c r="X881" s="296"/>
      <c r="Y881" s="297"/>
      <c r="Z881" s="296"/>
    </row>
    <row r="882" spans="1:26" x14ac:dyDescent="0.15">
      <c r="A882" s="896"/>
      <c r="B882" s="897"/>
      <c r="C882" s="898"/>
      <c r="D882" s="288"/>
      <c r="E882" s="27"/>
      <c r="F882" s="290"/>
      <c r="G882" s="897"/>
      <c r="H882" s="897"/>
      <c r="I882" s="897"/>
      <c r="J882" s="897"/>
      <c r="K882" s="897"/>
      <c r="L882" s="897"/>
      <c r="M882" s="897"/>
      <c r="N882" s="897"/>
      <c r="O882" s="897"/>
      <c r="P882" s="897"/>
      <c r="Q882" s="897"/>
      <c r="R882" s="897"/>
      <c r="S882" s="897"/>
      <c r="T882" s="898"/>
      <c r="U882" s="907"/>
      <c r="V882" s="908"/>
      <c r="W882" s="909"/>
      <c r="X882" s="296"/>
      <c r="Y882" s="297"/>
      <c r="Z882" s="296"/>
    </row>
    <row r="883" spans="1:26" x14ac:dyDescent="0.15">
      <c r="A883" s="896"/>
      <c r="B883" s="897"/>
      <c r="C883" s="898"/>
      <c r="D883" s="288"/>
      <c r="E883" s="27"/>
      <c r="F883" s="290" t="s">
        <v>611</v>
      </c>
      <c r="G883" s="897" t="s">
        <v>612</v>
      </c>
      <c r="H883" s="897"/>
      <c r="I883" s="897"/>
      <c r="J883" s="897"/>
      <c r="K883" s="897"/>
      <c r="L883" s="897"/>
      <c r="M883" s="897"/>
      <c r="N883" s="897"/>
      <c r="O883" s="897"/>
      <c r="P883" s="897"/>
      <c r="Q883" s="897"/>
      <c r="R883" s="897"/>
      <c r="S883" s="897"/>
      <c r="T883" s="898"/>
      <c r="U883" s="907"/>
      <c r="V883" s="908"/>
      <c r="W883" s="909"/>
      <c r="X883" s="296"/>
      <c r="Y883" s="297"/>
      <c r="Z883" s="296"/>
    </row>
    <row r="884" spans="1:26" x14ac:dyDescent="0.15">
      <c r="A884" s="896"/>
      <c r="B884" s="897"/>
      <c r="C884" s="898"/>
      <c r="D884" s="288"/>
      <c r="E884" s="27"/>
      <c r="F884" s="290"/>
      <c r="G884" s="897"/>
      <c r="H884" s="897"/>
      <c r="I884" s="897"/>
      <c r="J884" s="897"/>
      <c r="K884" s="897"/>
      <c r="L884" s="897"/>
      <c r="M884" s="897"/>
      <c r="N884" s="897"/>
      <c r="O884" s="897"/>
      <c r="P884" s="897"/>
      <c r="Q884" s="897"/>
      <c r="R884" s="897"/>
      <c r="S884" s="897"/>
      <c r="T884" s="898"/>
      <c r="U884" s="907"/>
      <c r="V884" s="908"/>
      <c r="W884" s="909"/>
      <c r="X884" s="296"/>
      <c r="Y884" s="297"/>
      <c r="Z884" s="296"/>
    </row>
    <row r="885" spans="1:26" x14ac:dyDescent="0.15">
      <c r="A885" s="896"/>
      <c r="B885" s="897"/>
      <c r="C885" s="898"/>
      <c r="D885" s="288"/>
      <c r="E885" s="289" t="s">
        <v>613</v>
      </c>
      <c r="F885" s="897" t="s">
        <v>614</v>
      </c>
      <c r="G885" s="897"/>
      <c r="H885" s="897"/>
      <c r="I885" s="897"/>
      <c r="J885" s="897"/>
      <c r="K885" s="897"/>
      <c r="L885" s="897"/>
      <c r="M885" s="897"/>
      <c r="N885" s="897"/>
      <c r="O885" s="897"/>
      <c r="P885" s="897"/>
      <c r="Q885" s="897"/>
      <c r="R885" s="897"/>
      <c r="S885" s="897"/>
      <c r="T885" s="898"/>
      <c r="U885" s="907"/>
      <c r="V885" s="908"/>
      <c r="W885" s="909"/>
      <c r="X885" s="296"/>
      <c r="Y885" s="297"/>
      <c r="Z885" s="296"/>
    </row>
    <row r="886" spans="1:26" x14ac:dyDescent="0.15">
      <c r="A886" s="896"/>
      <c r="B886" s="897"/>
      <c r="C886" s="898"/>
      <c r="D886" s="288"/>
      <c r="E886" s="289"/>
      <c r="F886" s="897"/>
      <c r="G886" s="897"/>
      <c r="H886" s="897"/>
      <c r="I886" s="897"/>
      <c r="J886" s="897"/>
      <c r="K886" s="897"/>
      <c r="L886" s="897"/>
      <c r="M886" s="897"/>
      <c r="N886" s="897"/>
      <c r="O886" s="897"/>
      <c r="P886" s="897"/>
      <c r="Q886" s="897"/>
      <c r="R886" s="897"/>
      <c r="S886" s="897"/>
      <c r="T886" s="898"/>
      <c r="U886" s="907"/>
      <c r="V886" s="908"/>
      <c r="W886" s="909"/>
      <c r="X886" s="296"/>
      <c r="Y886" s="297"/>
      <c r="Z886" s="296"/>
    </row>
    <row r="887" spans="1:26" x14ac:dyDescent="0.15">
      <c r="A887" s="896"/>
      <c r="B887" s="897"/>
      <c r="C887" s="898"/>
      <c r="D887" s="288"/>
      <c r="E887" s="289"/>
      <c r="F887" s="897"/>
      <c r="G887" s="897"/>
      <c r="H887" s="897"/>
      <c r="I887" s="897"/>
      <c r="J887" s="897"/>
      <c r="K887" s="897"/>
      <c r="L887" s="897"/>
      <c r="M887" s="897"/>
      <c r="N887" s="897"/>
      <c r="O887" s="897"/>
      <c r="P887" s="897"/>
      <c r="Q887" s="897"/>
      <c r="R887" s="897"/>
      <c r="S887" s="897"/>
      <c r="T887" s="898"/>
      <c r="U887" s="907"/>
      <c r="V887" s="908"/>
      <c r="W887" s="909"/>
      <c r="X887" s="296"/>
      <c r="Y887" s="297"/>
      <c r="Z887" s="296"/>
    </row>
    <row r="888" spans="1:26" x14ac:dyDescent="0.15">
      <c r="A888" s="896"/>
      <c r="B888" s="897"/>
      <c r="C888" s="898"/>
      <c r="D888" s="288"/>
      <c r="E888" s="27"/>
      <c r="F888" s="897"/>
      <c r="G888" s="897"/>
      <c r="H888" s="897"/>
      <c r="I888" s="897"/>
      <c r="J888" s="897"/>
      <c r="K888" s="897"/>
      <c r="L888" s="897"/>
      <c r="M888" s="897"/>
      <c r="N888" s="897"/>
      <c r="O888" s="897"/>
      <c r="P888" s="897"/>
      <c r="Q888" s="897"/>
      <c r="R888" s="897"/>
      <c r="S888" s="897"/>
      <c r="T888" s="898"/>
      <c r="U888" s="907"/>
      <c r="V888" s="908"/>
      <c r="W888" s="909"/>
      <c r="X888" s="296"/>
      <c r="Y888" s="297"/>
      <c r="Z888" s="296"/>
    </row>
    <row r="889" spans="1:26" x14ac:dyDescent="0.15">
      <c r="A889" s="896"/>
      <c r="B889" s="897"/>
      <c r="C889" s="898"/>
      <c r="D889" s="288"/>
      <c r="E889" s="289" t="s">
        <v>615</v>
      </c>
      <c r="F889" s="897" t="s">
        <v>616</v>
      </c>
      <c r="G889" s="897"/>
      <c r="H889" s="897"/>
      <c r="I889" s="897"/>
      <c r="J889" s="897"/>
      <c r="K889" s="897"/>
      <c r="L889" s="897"/>
      <c r="M889" s="897"/>
      <c r="N889" s="897"/>
      <c r="O889" s="897"/>
      <c r="P889" s="897"/>
      <c r="Q889" s="897"/>
      <c r="R889" s="897"/>
      <c r="S889" s="897"/>
      <c r="T889" s="898"/>
      <c r="U889" s="907"/>
      <c r="V889" s="908"/>
      <c r="W889" s="909"/>
      <c r="X889" s="296"/>
      <c r="Y889" s="297"/>
      <c r="Z889" s="296"/>
    </row>
    <row r="890" spans="1:26" x14ac:dyDescent="0.15">
      <c r="A890" s="896"/>
      <c r="B890" s="897"/>
      <c r="C890" s="898"/>
      <c r="D890" s="288"/>
      <c r="E890" s="27"/>
      <c r="F890" s="897"/>
      <c r="G890" s="897"/>
      <c r="H890" s="897"/>
      <c r="I890" s="897"/>
      <c r="J890" s="897"/>
      <c r="K890" s="897"/>
      <c r="L890" s="897"/>
      <c r="M890" s="897"/>
      <c r="N890" s="897"/>
      <c r="O890" s="897"/>
      <c r="P890" s="897"/>
      <c r="Q890" s="897"/>
      <c r="R890" s="897"/>
      <c r="S890" s="897"/>
      <c r="T890" s="898"/>
      <c r="U890" s="907"/>
      <c r="V890" s="908"/>
      <c r="W890" s="909"/>
      <c r="X890" s="296"/>
      <c r="Y890" s="297"/>
      <c r="Z890" s="296"/>
    </row>
    <row r="891" spans="1:26" x14ac:dyDescent="0.15">
      <c r="A891" s="896"/>
      <c r="B891" s="897"/>
      <c r="C891" s="898"/>
      <c r="D891" s="288"/>
      <c r="E891" s="27"/>
      <c r="F891" s="897"/>
      <c r="G891" s="897"/>
      <c r="H891" s="897"/>
      <c r="I891" s="897"/>
      <c r="J891" s="897"/>
      <c r="K891" s="897"/>
      <c r="L891" s="897"/>
      <c r="M891" s="897"/>
      <c r="N891" s="897"/>
      <c r="O891" s="897"/>
      <c r="P891" s="897"/>
      <c r="Q891" s="897"/>
      <c r="R891" s="897"/>
      <c r="S891" s="897"/>
      <c r="T891" s="898"/>
      <c r="U891" s="907"/>
      <c r="V891" s="908"/>
      <c r="W891" s="909"/>
      <c r="X891" s="296"/>
      <c r="Y891" s="297"/>
      <c r="Z891" s="296"/>
    </row>
    <row r="892" spans="1:26" x14ac:dyDescent="0.15">
      <c r="A892" s="896"/>
      <c r="B892" s="897"/>
      <c r="C892" s="898"/>
      <c r="D892" s="288"/>
      <c r="E892" s="27"/>
      <c r="F892" s="897"/>
      <c r="G892" s="897"/>
      <c r="H892" s="897"/>
      <c r="I892" s="897"/>
      <c r="J892" s="897"/>
      <c r="K892" s="897"/>
      <c r="L892" s="897"/>
      <c r="M892" s="897"/>
      <c r="N892" s="897"/>
      <c r="O892" s="897"/>
      <c r="P892" s="897"/>
      <c r="Q892" s="897"/>
      <c r="R892" s="897"/>
      <c r="S892" s="897"/>
      <c r="T892" s="898"/>
      <c r="U892" s="907"/>
      <c r="V892" s="908"/>
      <c r="W892" s="909"/>
      <c r="X892" s="296"/>
      <c r="Y892" s="297"/>
      <c r="Z892" s="296"/>
    </row>
    <row r="893" spans="1:26" x14ac:dyDescent="0.15">
      <c r="A893" s="896"/>
      <c r="B893" s="897"/>
      <c r="C893" s="898"/>
      <c r="D893" s="288"/>
      <c r="E893" s="27"/>
      <c r="F893" s="897"/>
      <c r="G893" s="897"/>
      <c r="H893" s="897"/>
      <c r="I893" s="897"/>
      <c r="J893" s="897"/>
      <c r="K893" s="897"/>
      <c r="L893" s="897"/>
      <c r="M893" s="897"/>
      <c r="N893" s="897"/>
      <c r="O893" s="897"/>
      <c r="P893" s="897"/>
      <c r="Q893" s="897"/>
      <c r="R893" s="897"/>
      <c r="S893" s="897"/>
      <c r="T893" s="898"/>
      <c r="U893" s="907"/>
      <c r="V893" s="908"/>
      <c r="W893" s="909"/>
      <c r="X893" s="296"/>
      <c r="Y893" s="297"/>
      <c r="Z893" s="296"/>
    </row>
    <row r="894" spans="1:26" x14ac:dyDescent="0.15">
      <c r="A894" s="896"/>
      <c r="B894" s="897"/>
      <c r="C894" s="898"/>
      <c r="D894" s="288"/>
      <c r="E894" s="289" t="s">
        <v>128</v>
      </c>
      <c r="F894" s="897" t="s">
        <v>617</v>
      </c>
      <c r="G894" s="897"/>
      <c r="H894" s="897"/>
      <c r="I894" s="897"/>
      <c r="J894" s="897"/>
      <c r="K894" s="897"/>
      <c r="L894" s="897"/>
      <c r="M894" s="897"/>
      <c r="N894" s="897"/>
      <c r="O894" s="897"/>
      <c r="P894" s="897"/>
      <c r="Q894" s="897"/>
      <c r="R894" s="897"/>
      <c r="S894" s="897"/>
      <c r="T894" s="898"/>
      <c r="U894" s="907"/>
      <c r="V894" s="908"/>
      <c r="W894" s="909"/>
      <c r="X894" s="296"/>
      <c r="Y894" s="297"/>
      <c r="Z894" s="296"/>
    </row>
    <row r="895" spans="1:26" x14ac:dyDescent="0.15">
      <c r="A895" s="896"/>
      <c r="B895" s="897"/>
      <c r="C895" s="898"/>
      <c r="D895" s="288"/>
      <c r="E895" s="27"/>
      <c r="F895" s="897"/>
      <c r="G895" s="897"/>
      <c r="H895" s="897"/>
      <c r="I895" s="897"/>
      <c r="J895" s="897"/>
      <c r="K895" s="897"/>
      <c r="L895" s="897"/>
      <c r="M895" s="897"/>
      <c r="N895" s="897"/>
      <c r="O895" s="897"/>
      <c r="P895" s="897"/>
      <c r="Q895" s="897"/>
      <c r="R895" s="897"/>
      <c r="S895" s="897"/>
      <c r="T895" s="898"/>
      <c r="U895" s="907"/>
      <c r="V895" s="908"/>
      <c r="W895" s="909"/>
      <c r="X895" s="296"/>
      <c r="Y895" s="297"/>
      <c r="Z895" s="296"/>
    </row>
    <row r="896" spans="1:26" x14ac:dyDescent="0.15">
      <c r="A896" s="896"/>
      <c r="B896" s="897"/>
      <c r="C896" s="898"/>
      <c r="D896" s="288"/>
      <c r="E896" s="289" t="s">
        <v>618</v>
      </c>
      <c r="F896" s="897" t="s">
        <v>627</v>
      </c>
      <c r="G896" s="897"/>
      <c r="H896" s="897"/>
      <c r="I896" s="897"/>
      <c r="J896" s="897"/>
      <c r="K896" s="897"/>
      <c r="L896" s="897"/>
      <c r="M896" s="897"/>
      <c r="N896" s="897"/>
      <c r="O896" s="897"/>
      <c r="P896" s="897"/>
      <c r="Q896" s="897"/>
      <c r="R896" s="897"/>
      <c r="S896" s="897"/>
      <c r="T896" s="898"/>
      <c r="U896" s="907"/>
      <c r="V896" s="908"/>
      <c r="W896" s="909"/>
      <c r="X896" s="296"/>
      <c r="Y896" s="297"/>
      <c r="Z896" s="296"/>
    </row>
    <row r="897" spans="1:26" x14ac:dyDescent="0.15">
      <c r="A897" s="896"/>
      <c r="B897" s="897"/>
      <c r="C897" s="898"/>
      <c r="D897" s="288"/>
      <c r="E897" s="27"/>
      <c r="F897" s="897"/>
      <c r="G897" s="897"/>
      <c r="H897" s="897"/>
      <c r="I897" s="897"/>
      <c r="J897" s="897"/>
      <c r="K897" s="897"/>
      <c r="L897" s="897"/>
      <c r="M897" s="897"/>
      <c r="N897" s="897"/>
      <c r="O897" s="897"/>
      <c r="P897" s="897"/>
      <c r="Q897" s="897"/>
      <c r="R897" s="897"/>
      <c r="S897" s="897"/>
      <c r="T897" s="898"/>
      <c r="U897" s="907"/>
      <c r="V897" s="908"/>
      <c r="W897" s="909"/>
      <c r="X897" s="296"/>
      <c r="Y897" s="297"/>
      <c r="Z897" s="296"/>
    </row>
    <row r="898" spans="1:26" x14ac:dyDescent="0.15">
      <c r="A898" s="896"/>
      <c r="B898" s="897"/>
      <c r="C898" s="898"/>
      <c r="D898" s="288"/>
      <c r="E898" s="289" t="s">
        <v>619</v>
      </c>
      <c r="F898" s="897" t="s">
        <v>620</v>
      </c>
      <c r="G898" s="897"/>
      <c r="H898" s="897"/>
      <c r="I898" s="897"/>
      <c r="J898" s="897"/>
      <c r="K898" s="897"/>
      <c r="L898" s="897"/>
      <c r="M898" s="897"/>
      <c r="N898" s="897"/>
      <c r="O898" s="897"/>
      <c r="P898" s="897"/>
      <c r="Q898" s="897"/>
      <c r="R898" s="897"/>
      <c r="S898" s="897"/>
      <c r="T898" s="898"/>
      <c r="U898" s="907"/>
      <c r="V898" s="908"/>
      <c r="W898" s="909"/>
      <c r="X898" s="296"/>
      <c r="Y898" s="297"/>
      <c r="Z898" s="296"/>
    </row>
    <row r="899" spans="1:26" x14ac:dyDescent="0.15">
      <c r="A899" s="896"/>
      <c r="B899" s="897"/>
      <c r="C899" s="898"/>
      <c r="D899" s="288"/>
      <c r="E899" s="27"/>
      <c r="F899" s="897"/>
      <c r="G899" s="897"/>
      <c r="H899" s="897"/>
      <c r="I899" s="897"/>
      <c r="J899" s="897"/>
      <c r="K899" s="897"/>
      <c r="L899" s="897"/>
      <c r="M899" s="897"/>
      <c r="N899" s="897"/>
      <c r="O899" s="897"/>
      <c r="P899" s="897"/>
      <c r="Q899" s="897"/>
      <c r="R899" s="897"/>
      <c r="S899" s="897"/>
      <c r="T899" s="898"/>
      <c r="U899" s="907"/>
      <c r="V899" s="908"/>
      <c r="W899" s="909"/>
      <c r="X899" s="296"/>
      <c r="Y899" s="297"/>
      <c r="Z899" s="296"/>
    </row>
    <row r="900" spans="1:26" x14ac:dyDescent="0.15">
      <c r="A900" s="896"/>
      <c r="B900" s="897"/>
      <c r="C900" s="898"/>
      <c r="D900" s="288"/>
      <c r="E900" s="289" t="s">
        <v>132</v>
      </c>
      <c r="F900" s="897" t="s">
        <v>628</v>
      </c>
      <c r="G900" s="897"/>
      <c r="H900" s="897"/>
      <c r="I900" s="897"/>
      <c r="J900" s="897"/>
      <c r="K900" s="897"/>
      <c r="L900" s="897"/>
      <c r="M900" s="897"/>
      <c r="N900" s="897"/>
      <c r="O900" s="897"/>
      <c r="P900" s="897"/>
      <c r="Q900" s="897"/>
      <c r="R900" s="897"/>
      <c r="S900" s="897"/>
      <c r="T900" s="898"/>
      <c r="U900" s="907"/>
      <c r="V900" s="908"/>
      <c r="W900" s="909"/>
      <c r="X900" s="296"/>
      <c r="Y900" s="297"/>
      <c r="Z900" s="296"/>
    </row>
    <row r="901" spans="1:26" x14ac:dyDescent="0.15">
      <c r="A901" s="896"/>
      <c r="B901" s="897"/>
      <c r="C901" s="898"/>
      <c r="D901" s="288"/>
      <c r="E901" s="289"/>
      <c r="F901" s="897"/>
      <c r="G901" s="897"/>
      <c r="H901" s="897"/>
      <c r="I901" s="897"/>
      <c r="J901" s="897"/>
      <c r="K901" s="897"/>
      <c r="L901" s="897"/>
      <c r="M901" s="897"/>
      <c r="N901" s="897"/>
      <c r="O901" s="897"/>
      <c r="P901" s="897"/>
      <c r="Q901" s="897"/>
      <c r="R901" s="897"/>
      <c r="S901" s="897"/>
      <c r="T901" s="898"/>
      <c r="U901" s="907"/>
      <c r="V901" s="908"/>
      <c r="W901" s="909"/>
      <c r="X901" s="296"/>
      <c r="Y901" s="297"/>
      <c r="Z901" s="296"/>
    </row>
    <row r="902" spans="1:26" x14ac:dyDescent="0.15">
      <c r="A902" s="896"/>
      <c r="B902" s="897"/>
      <c r="C902" s="898"/>
      <c r="D902" s="288"/>
      <c r="E902" s="289"/>
      <c r="F902" s="897"/>
      <c r="G902" s="897"/>
      <c r="H902" s="897"/>
      <c r="I902" s="897"/>
      <c r="J902" s="897"/>
      <c r="K902" s="897"/>
      <c r="L902" s="897"/>
      <c r="M902" s="897"/>
      <c r="N902" s="897"/>
      <c r="O902" s="897"/>
      <c r="P902" s="897"/>
      <c r="Q902" s="897"/>
      <c r="R902" s="897"/>
      <c r="S902" s="897"/>
      <c r="T902" s="898"/>
      <c r="U902" s="907"/>
      <c r="V902" s="908"/>
      <c r="W902" s="909"/>
      <c r="X902" s="296"/>
      <c r="Y902" s="297"/>
      <c r="Z902" s="296"/>
    </row>
    <row r="903" spans="1:26" x14ac:dyDescent="0.15">
      <c r="A903" s="896"/>
      <c r="B903" s="897"/>
      <c r="C903" s="898"/>
      <c r="D903" s="288"/>
      <c r="E903" s="289"/>
      <c r="F903" s="897"/>
      <c r="G903" s="897"/>
      <c r="H903" s="897"/>
      <c r="I903" s="897"/>
      <c r="J903" s="897"/>
      <c r="K903" s="897"/>
      <c r="L903" s="897"/>
      <c r="M903" s="897"/>
      <c r="N903" s="897"/>
      <c r="O903" s="897"/>
      <c r="P903" s="897"/>
      <c r="Q903" s="897"/>
      <c r="R903" s="897"/>
      <c r="S903" s="897"/>
      <c r="T903" s="898"/>
      <c r="U903" s="907"/>
      <c r="V903" s="908"/>
      <c r="W903" s="909"/>
      <c r="X903" s="296"/>
      <c r="Y903" s="297"/>
      <c r="Z903" s="296"/>
    </row>
    <row r="904" spans="1:26" x14ac:dyDescent="0.15">
      <c r="A904" s="896"/>
      <c r="B904" s="897"/>
      <c r="C904" s="898"/>
      <c r="D904" s="288"/>
      <c r="E904" s="289" t="s">
        <v>621</v>
      </c>
      <c r="F904" s="897" t="s">
        <v>631</v>
      </c>
      <c r="G904" s="897"/>
      <c r="H904" s="897"/>
      <c r="I904" s="897"/>
      <c r="J904" s="897"/>
      <c r="K904" s="897"/>
      <c r="L904" s="897"/>
      <c r="M904" s="897"/>
      <c r="N904" s="897"/>
      <c r="O904" s="897"/>
      <c r="P904" s="897"/>
      <c r="Q904" s="897"/>
      <c r="R904" s="897"/>
      <c r="S904" s="897"/>
      <c r="T904" s="898"/>
      <c r="U904" s="907"/>
      <c r="V904" s="908"/>
      <c r="W904" s="909"/>
      <c r="X904" s="296"/>
      <c r="Y904" s="297"/>
      <c r="Z904" s="296"/>
    </row>
    <row r="905" spans="1:26" x14ac:dyDescent="0.15">
      <c r="A905" s="896"/>
      <c r="B905" s="897"/>
      <c r="C905" s="898"/>
      <c r="D905" s="291"/>
      <c r="E905" s="292"/>
      <c r="F905" s="902"/>
      <c r="G905" s="902"/>
      <c r="H905" s="902"/>
      <c r="I905" s="902"/>
      <c r="J905" s="902"/>
      <c r="K905" s="902"/>
      <c r="L905" s="902"/>
      <c r="M905" s="902"/>
      <c r="N905" s="902"/>
      <c r="O905" s="902"/>
      <c r="P905" s="902"/>
      <c r="Q905" s="902"/>
      <c r="R905" s="902"/>
      <c r="S905" s="902"/>
      <c r="T905" s="903"/>
      <c r="U905" s="907"/>
      <c r="V905" s="908"/>
      <c r="W905" s="909"/>
      <c r="X905" s="296"/>
      <c r="Y905" s="297"/>
      <c r="Z905" s="296"/>
    </row>
    <row r="906" spans="1:26" x14ac:dyDescent="0.15">
      <c r="A906" s="896"/>
      <c r="B906" s="897"/>
      <c r="C906" s="898"/>
      <c r="D906" s="293" t="s">
        <v>630</v>
      </c>
      <c r="E906" s="285" t="s">
        <v>622</v>
      </c>
      <c r="F906" s="285"/>
      <c r="G906" s="285"/>
      <c r="H906" s="285"/>
      <c r="I906" s="285"/>
      <c r="J906" s="285"/>
      <c r="K906" s="285"/>
      <c r="L906" s="285"/>
      <c r="M906" s="285"/>
      <c r="N906" s="285"/>
      <c r="O906" s="285"/>
      <c r="P906" s="285"/>
      <c r="Q906" s="285"/>
      <c r="R906" s="285"/>
      <c r="S906" s="285"/>
      <c r="T906" s="286"/>
      <c r="U906" s="907"/>
      <c r="V906" s="908"/>
      <c r="W906" s="909"/>
      <c r="X906" s="912"/>
      <c r="Y906" s="915"/>
      <c r="Z906" s="912"/>
    </row>
    <row r="907" spans="1:26" x14ac:dyDescent="0.15">
      <c r="A907" s="896"/>
      <c r="B907" s="897"/>
      <c r="C907" s="898"/>
      <c r="D907" s="918" t="s">
        <v>629</v>
      </c>
      <c r="E907" s="918"/>
      <c r="F907" s="918"/>
      <c r="G907" s="918"/>
      <c r="H907" s="918"/>
      <c r="I907" s="918"/>
      <c r="J907" s="918"/>
      <c r="K907" s="918"/>
      <c r="L907" s="918"/>
      <c r="M907" s="918"/>
      <c r="N907" s="918"/>
      <c r="O907" s="918"/>
      <c r="P907" s="918"/>
      <c r="Q907" s="918"/>
      <c r="R907" s="918"/>
      <c r="S907" s="918"/>
      <c r="T907" s="919"/>
      <c r="U907" s="907"/>
      <c r="V907" s="908"/>
      <c r="W907" s="909"/>
      <c r="X907" s="913"/>
      <c r="Y907" s="916"/>
      <c r="Z907" s="913"/>
    </row>
    <row r="908" spans="1:26" x14ac:dyDescent="0.15">
      <c r="A908" s="896"/>
      <c r="B908" s="897"/>
      <c r="C908" s="898"/>
      <c r="D908" s="294"/>
      <c r="E908" s="792" t="s">
        <v>623</v>
      </c>
      <c r="F908" s="792"/>
      <c r="G908" s="792"/>
      <c r="H908" s="792"/>
      <c r="I908" s="792"/>
      <c r="J908" s="792"/>
      <c r="K908" s="792"/>
      <c r="L908" s="792"/>
      <c r="M908" s="792"/>
      <c r="N908" s="792"/>
      <c r="O908" s="792"/>
      <c r="P908" s="792"/>
      <c r="Q908" s="792"/>
      <c r="R908" s="792"/>
      <c r="S908" s="792"/>
      <c r="T908" s="881"/>
      <c r="U908" s="908"/>
      <c r="V908" s="908"/>
      <c r="W908" s="909"/>
      <c r="X908" s="913"/>
      <c r="Y908" s="916"/>
      <c r="Z908" s="913"/>
    </row>
    <row r="909" spans="1:26" x14ac:dyDescent="0.15">
      <c r="A909" s="899"/>
      <c r="B909" s="900"/>
      <c r="C909" s="901"/>
      <c r="D909" s="295"/>
      <c r="E909" s="882"/>
      <c r="F909" s="882"/>
      <c r="G909" s="882"/>
      <c r="H909" s="882"/>
      <c r="I909" s="882"/>
      <c r="J909" s="882"/>
      <c r="K909" s="882"/>
      <c r="L909" s="882"/>
      <c r="M909" s="882"/>
      <c r="N909" s="882"/>
      <c r="O909" s="882"/>
      <c r="P909" s="882"/>
      <c r="Q909" s="882"/>
      <c r="R909" s="882"/>
      <c r="S909" s="882"/>
      <c r="T909" s="883"/>
      <c r="U909" s="910"/>
      <c r="V909" s="910"/>
      <c r="W909" s="911"/>
      <c r="X909" s="914"/>
      <c r="Y909" s="917"/>
      <c r="Z909" s="914"/>
    </row>
    <row r="910" spans="1:26" x14ac:dyDescent="0.15">
      <c r="A910" s="213"/>
      <c r="B910" s="213"/>
      <c r="C910" s="213"/>
      <c r="D910" s="213"/>
      <c r="E910" s="213"/>
      <c r="F910" s="213"/>
      <c r="G910" s="213"/>
      <c r="H910" s="213"/>
      <c r="I910" s="213"/>
      <c r="J910" s="213"/>
      <c r="K910" s="213"/>
      <c r="L910" s="213"/>
      <c r="M910" s="213"/>
      <c r="N910" s="213"/>
      <c r="O910" s="213"/>
      <c r="P910" s="213"/>
      <c r="Q910" s="213"/>
      <c r="R910" s="213"/>
      <c r="S910" s="213"/>
      <c r="T910" s="213"/>
      <c r="U910" s="213"/>
      <c r="V910" s="213"/>
      <c r="W910" s="213"/>
      <c r="X910" s="213"/>
      <c r="Y910" s="213"/>
      <c r="Z910" s="213"/>
    </row>
    <row r="911" spans="1:26" x14ac:dyDescent="0.15">
      <c r="A911" s="219"/>
      <c r="B911" s="219"/>
      <c r="C911" s="219"/>
      <c r="D911" s="219"/>
      <c r="E911" s="219"/>
      <c r="F911" s="219"/>
      <c r="G911" s="219"/>
      <c r="H911" s="219"/>
      <c r="I911" s="219"/>
      <c r="J911" s="219"/>
      <c r="K911" s="219"/>
      <c r="L911" s="219"/>
      <c r="M911" s="219"/>
      <c r="N911" s="219"/>
      <c r="O911" s="219"/>
      <c r="P911" s="219"/>
      <c r="Q911" s="219"/>
      <c r="R911" s="219"/>
      <c r="S911" s="219"/>
      <c r="T911" s="219"/>
      <c r="U911" s="219"/>
      <c r="V911" s="219"/>
      <c r="W911" s="219"/>
      <c r="X911" s="219"/>
      <c r="Y911" s="219"/>
      <c r="Z911" s="219"/>
    </row>
    <row r="912" spans="1:26" x14ac:dyDescent="0.15">
      <c r="A912" s="219"/>
      <c r="B912" s="219"/>
      <c r="C912" s="219"/>
      <c r="D912" s="219"/>
      <c r="E912" s="219"/>
      <c r="F912" s="219"/>
      <c r="G912" s="219"/>
      <c r="H912" s="219"/>
      <c r="I912" s="219"/>
      <c r="J912" s="219"/>
      <c r="K912" s="219"/>
      <c r="L912" s="219"/>
      <c r="M912" s="219"/>
      <c r="N912" s="219"/>
      <c r="O912" s="219"/>
      <c r="P912" s="219"/>
      <c r="Q912" s="219"/>
      <c r="R912" s="219"/>
      <c r="S912" s="219"/>
      <c r="T912" s="219"/>
      <c r="U912" s="219"/>
      <c r="V912" s="219"/>
      <c r="W912" s="219"/>
      <c r="X912" s="219"/>
      <c r="Y912" s="219"/>
      <c r="Z912" s="219"/>
    </row>
    <row r="913" spans="1:26" x14ac:dyDescent="0.15">
      <c r="A913" s="219"/>
      <c r="B913" s="219"/>
      <c r="C913" s="219"/>
      <c r="D913" s="219"/>
      <c r="E913" s="219"/>
      <c r="F913" s="219"/>
      <c r="G913" s="219"/>
      <c r="H913" s="219"/>
      <c r="I913" s="219"/>
      <c r="J913" s="219"/>
      <c r="K913" s="219"/>
      <c r="L913" s="219"/>
      <c r="M913" s="219"/>
      <c r="N913" s="219"/>
      <c r="O913" s="219"/>
      <c r="P913" s="219"/>
      <c r="Q913" s="219"/>
      <c r="R913" s="219"/>
      <c r="S913" s="219"/>
      <c r="T913" s="219"/>
      <c r="U913" s="219"/>
      <c r="V913" s="219"/>
      <c r="W913" s="219"/>
      <c r="X913" s="219"/>
      <c r="Y913" s="219"/>
      <c r="Z913" s="219"/>
    </row>
    <row r="914" spans="1:26" x14ac:dyDescent="0.15">
      <c r="A914" s="219"/>
      <c r="B914" s="219"/>
      <c r="C914" s="219"/>
      <c r="D914" s="219"/>
      <c r="E914" s="219"/>
      <c r="F914" s="219"/>
      <c r="G914" s="219"/>
      <c r="H914" s="219"/>
      <c r="I914" s="219"/>
      <c r="J914" s="219"/>
      <c r="K914" s="219"/>
      <c r="L914" s="219"/>
      <c r="M914" s="219"/>
      <c r="N914" s="219"/>
      <c r="O914" s="219"/>
      <c r="P914" s="219"/>
      <c r="Q914" s="219"/>
      <c r="R914" s="219"/>
      <c r="S914" s="219"/>
      <c r="T914" s="219"/>
      <c r="U914" s="219"/>
      <c r="V914" s="219"/>
      <c r="W914" s="219"/>
      <c r="X914" s="219"/>
      <c r="Y914" s="219"/>
      <c r="Z914" s="219"/>
    </row>
    <row r="915" spans="1:26" x14ac:dyDescent="0.15">
      <c r="A915" s="219"/>
      <c r="B915" s="219"/>
      <c r="C915" s="219"/>
      <c r="D915" s="219"/>
      <c r="E915" s="219"/>
      <c r="F915" s="219"/>
      <c r="G915" s="219"/>
      <c r="H915" s="219"/>
      <c r="I915" s="219"/>
      <c r="J915" s="219"/>
      <c r="K915" s="219"/>
      <c r="L915" s="219"/>
      <c r="M915" s="219"/>
      <c r="N915" s="219"/>
      <c r="O915" s="219"/>
      <c r="P915" s="219"/>
      <c r="Q915" s="219"/>
      <c r="R915" s="219"/>
      <c r="S915" s="219"/>
      <c r="T915" s="219"/>
      <c r="U915" s="219"/>
      <c r="V915" s="219"/>
      <c r="W915" s="219"/>
      <c r="X915" s="219"/>
      <c r="Y915" s="219"/>
      <c r="Z915" s="219"/>
    </row>
    <row r="916" spans="1:26" x14ac:dyDescent="0.15">
      <c r="A916" s="219"/>
      <c r="B916" s="219"/>
      <c r="C916" s="219"/>
      <c r="D916" s="219"/>
      <c r="E916" s="219"/>
      <c r="F916" s="219"/>
      <c r="G916" s="219"/>
      <c r="H916" s="219"/>
      <c r="I916" s="219"/>
      <c r="J916" s="219"/>
      <c r="K916" s="219"/>
      <c r="L916" s="219"/>
      <c r="M916" s="219"/>
      <c r="N916" s="219"/>
      <c r="O916" s="219"/>
      <c r="P916" s="219"/>
      <c r="Q916" s="219"/>
      <c r="R916" s="219"/>
      <c r="S916" s="219"/>
      <c r="T916" s="219"/>
      <c r="U916" s="219"/>
      <c r="V916" s="219"/>
      <c r="W916" s="219"/>
      <c r="X916" s="219"/>
      <c r="Y916" s="219"/>
      <c r="Z916" s="219"/>
    </row>
  </sheetData>
  <mergeCells count="819">
    <mergeCell ref="Y484:Y485"/>
    <mergeCell ref="Z484:Z485"/>
    <mergeCell ref="A856:C909"/>
    <mergeCell ref="D856:T860"/>
    <mergeCell ref="U856:W909"/>
    <mergeCell ref="X856:X860"/>
    <mergeCell ref="Y856:Y860"/>
    <mergeCell ref="Z856:Z860"/>
    <mergeCell ref="F864:T868"/>
    <mergeCell ref="G869:T873"/>
    <mergeCell ref="G874:T877"/>
    <mergeCell ref="G878:T882"/>
    <mergeCell ref="G883:T884"/>
    <mergeCell ref="F885:T888"/>
    <mergeCell ref="F889:T893"/>
    <mergeCell ref="F894:T895"/>
    <mergeCell ref="F896:T897"/>
    <mergeCell ref="F898:T899"/>
    <mergeCell ref="F900:T903"/>
    <mergeCell ref="F904:T905"/>
    <mergeCell ref="X906:X909"/>
    <mergeCell ref="Y906:Y909"/>
    <mergeCell ref="Z906:Z909"/>
    <mergeCell ref="D907:T907"/>
    <mergeCell ref="E908:T909"/>
    <mergeCell ref="D505:T507"/>
    <mergeCell ref="D493:T494"/>
    <mergeCell ref="D490:T492"/>
    <mergeCell ref="E495:T504"/>
    <mergeCell ref="A524:Z525"/>
    <mergeCell ref="A526:C533"/>
    <mergeCell ref="U526:W533"/>
    <mergeCell ref="D526:T529"/>
    <mergeCell ref="D530:T533"/>
    <mergeCell ref="Z530:Z533"/>
    <mergeCell ref="Y530:Y533"/>
    <mergeCell ref="X530:X533"/>
    <mergeCell ref="Z508:Z511"/>
    <mergeCell ref="Y508:Y511"/>
    <mergeCell ref="X508:X511"/>
    <mergeCell ref="Z493:Z504"/>
    <mergeCell ref="Y493:Y504"/>
    <mergeCell ref="X493:X504"/>
    <mergeCell ref="Y516:Z522"/>
    <mergeCell ref="Y512:Y513"/>
    <mergeCell ref="A586:C590"/>
    <mergeCell ref="E580:T585"/>
    <mergeCell ref="Y591:Y599"/>
    <mergeCell ref="X449:X451"/>
    <mergeCell ref="D469:T472"/>
    <mergeCell ref="X469:X472"/>
    <mergeCell ref="D477:T479"/>
    <mergeCell ref="D486:T487"/>
    <mergeCell ref="X486:X487"/>
    <mergeCell ref="E473:T474"/>
    <mergeCell ref="X467:X468"/>
    <mergeCell ref="X409:X410"/>
    <mergeCell ref="D432:T433"/>
    <mergeCell ref="D434:T436"/>
    <mergeCell ref="D475:T476"/>
    <mergeCell ref="E429:T431"/>
    <mergeCell ref="D426:T428"/>
    <mergeCell ref="D480:T483"/>
    <mergeCell ref="D484:T485"/>
    <mergeCell ref="X484:X485"/>
    <mergeCell ref="U406:W408"/>
    <mergeCell ref="A575:C585"/>
    <mergeCell ref="A400:C405"/>
    <mergeCell ref="A406:C408"/>
    <mergeCell ref="E510:T511"/>
    <mergeCell ref="A514:C522"/>
    <mergeCell ref="E452:T456"/>
    <mergeCell ref="E459:T461"/>
    <mergeCell ref="A570:C574"/>
    <mergeCell ref="D547:T551"/>
    <mergeCell ref="D537:T540"/>
    <mergeCell ref="A446:C448"/>
    <mergeCell ref="A488:C511"/>
    <mergeCell ref="D541:T546"/>
    <mergeCell ref="D575:T579"/>
    <mergeCell ref="A432:C439"/>
    <mergeCell ref="A409:C425"/>
    <mergeCell ref="A442:C445"/>
    <mergeCell ref="A426:C431"/>
    <mergeCell ref="A440:C441"/>
    <mergeCell ref="A475:C479"/>
    <mergeCell ref="A449:C474"/>
    <mergeCell ref="D442:T445"/>
    <mergeCell ref="D440:T441"/>
    <mergeCell ref="X368:X375"/>
    <mergeCell ref="X365:X367"/>
    <mergeCell ref="X363:X364"/>
    <mergeCell ref="Y363:Y364"/>
    <mergeCell ref="Z363:Z364"/>
    <mergeCell ref="A348:C351"/>
    <mergeCell ref="U352:W358"/>
    <mergeCell ref="U400:W405"/>
    <mergeCell ref="E402:T403"/>
    <mergeCell ref="U396:W399"/>
    <mergeCell ref="U348:W351"/>
    <mergeCell ref="D348:T351"/>
    <mergeCell ref="A352:C358"/>
    <mergeCell ref="A368:C395"/>
    <mergeCell ref="A396:C399"/>
    <mergeCell ref="I129:N129"/>
    <mergeCell ref="U286:W289"/>
    <mergeCell ref="U312:W315"/>
    <mergeCell ref="A328:C347"/>
    <mergeCell ref="D343:T344"/>
    <mergeCell ref="U343:W347"/>
    <mergeCell ref="A270:C275"/>
    <mergeCell ref="A276:C285"/>
    <mergeCell ref="A296:C307"/>
    <mergeCell ref="A290:C295"/>
    <mergeCell ref="A308:C311"/>
    <mergeCell ref="A312:C315"/>
    <mergeCell ref="A316:C319"/>
    <mergeCell ref="U316:W319"/>
    <mergeCell ref="D340:T342"/>
    <mergeCell ref="Z575:Z585"/>
    <mergeCell ref="Z547:Z551"/>
    <mergeCell ref="U575:W585"/>
    <mergeCell ref="Z586:Z590"/>
    <mergeCell ref="Z591:Z599"/>
    <mergeCell ref="U537:W540"/>
    <mergeCell ref="Z514:Z515"/>
    <mergeCell ref="U591:W599"/>
    <mergeCell ref="Z570:Z574"/>
    <mergeCell ref="U570:W574"/>
    <mergeCell ref="D516:X517"/>
    <mergeCell ref="A535:Z536"/>
    <mergeCell ref="D514:T515"/>
    <mergeCell ref="U514:W515"/>
    <mergeCell ref="Z526:Z529"/>
    <mergeCell ref="Y526:Y529"/>
    <mergeCell ref="X526:X529"/>
    <mergeCell ref="Y514:Y515"/>
    <mergeCell ref="A49:C56"/>
    <mergeCell ref="E51:S55"/>
    <mergeCell ref="D49:T50"/>
    <mergeCell ref="X49:X50"/>
    <mergeCell ref="Y49:Y50"/>
    <mergeCell ref="Z49:Z50"/>
    <mergeCell ref="F124:T124"/>
    <mergeCell ref="F125:T125"/>
    <mergeCell ref="Z62:Z65"/>
    <mergeCell ref="Y66:Y82"/>
    <mergeCell ref="X66:X82"/>
    <mergeCell ref="Z66:Z82"/>
    <mergeCell ref="U62:W119"/>
    <mergeCell ref="Z83:Z111"/>
    <mergeCell ref="Y83:Y111"/>
    <mergeCell ref="X83:X111"/>
    <mergeCell ref="A62:C119"/>
    <mergeCell ref="E117:T119"/>
    <mergeCell ref="D122:T123"/>
    <mergeCell ref="A60:C61"/>
    <mergeCell ref="X120:X121"/>
    <mergeCell ref="A58:Z59"/>
    <mergeCell ref="F94:T98"/>
    <mergeCell ref="F99:T111"/>
    <mergeCell ref="Z600:Z612"/>
    <mergeCell ref="Y640:Y675"/>
    <mergeCell ref="F644:T645"/>
    <mergeCell ref="F646:T649"/>
    <mergeCell ref="E626:T626"/>
    <mergeCell ref="E639:T639"/>
    <mergeCell ref="D623:T625"/>
    <mergeCell ref="U623:W629"/>
    <mergeCell ref="E629:T629"/>
    <mergeCell ref="E627:T627"/>
    <mergeCell ref="E608:T609"/>
    <mergeCell ref="Z613:Z622"/>
    <mergeCell ref="U600:W612"/>
    <mergeCell ref="U613:W622"/>
    <mergeCell ref="X613:X622"/>
    <mergeCell ref="X600:X612"/>
    <mergeCell ref="Z623:Z629"/>
    <mergeCell ref="Y637:Y639"/>
    <mergeCell ref="E637:T637"/>
    <mergeCell ref="A784:C855"/>
    <mergeCell ref="U784:W855"/>
    <mergeCell ref="E793:T793"/>
    <mergeCell ref="F815:T815"/>
    <mergeCell ref="E842:T842"/>
    <mergeCell ref="F851:T851"/>
    <mergeCell ref="F845:T845"/>
    <mergeCell ref="F844:T844"/>
    <mergeCell ref="F843:T843"/>
    <mergeCell ref="E837:T837"/>
    <mergeCell ref="E792:T792"/>
    <mergeCell ref="E836:T836"/>
    <mergeCell ref="E840:T840"/>
    <mergeCell ref="F827:T829"/>
    <mergeCell ref="F830:T831"/>
    <mergeCell ref="F798:T801"/>
    <mergeCell ref="F802:T806"/>
    <mergeCell ref="F807:T808"/>
    <mergeCell ref="E838:T839"/>
    <mergeCell ref="E827:E831"/>
    <mergeCell ref="F809:T812"/>
    <mergeCell ref="F813:T814"/>
    <mergeCell ref="F832:T835"/>
    <mergeCell ref="D723:T728"/>
    <mergeCell ref="Y738:Y749"/>
    <mergeCell ref="X729:X737"/>
    <mergeCell ref="Y729:Y737"/>
    <mergeCell ref="Z729:Z737"/>
    <mergeCell ref="Y714:Y717"/>
    <mergeCell ref="Z714:Z717"/>
    <mergeCell ref="E729:T729"/>
    <mergeCell ref="X708:X713"/>
    <mergeCell ref="Z723:Z728"/>
    <mergeCell ref="Z738:Z749"/>
    <mergeCell ref="Z708:Z713"/>
    <mergeCell ref="U718:W722"/>
    <mergeCell ref="X723:X728"/>
    <mergeCell ref="Y723:Y728"/>
    <mergeCell ref="U723:W728"/>
    <mergeCell ref="Z718:Z722"/>
    <mergeCell ref="D750:T756"/>
    <mergeCell ref="D784:T790"/>
    <mergeCell ref="X761:X774"/>
    <mergeCell ref="X784:X790"/>
    <mergeCell ref="Y784:Y790"/>
    <mergeCell ref="F778:T780"/>
    <mergeCell ref="F781:T783"/>
    <mergeCell ref="X738:X749"/>
    <mergeCell ref="U750:W783"/>
    <mergeCell ref="U729:W749"/>
    <mergeCell ref="X775:X783"/>
    <mergeCell ref="Y775:Y783"/>
    <mergeCell ref="E738:T738"/>
    <mergeCell ref="D757:T757"/>
    <mergeCell ref="E730:T737"/>
    <mergeCell ref="E739:T749"/>
    <mergeCell ref="Z775:Z783"/>
    <mergeCell ref="Z761:Z774"/>
    <mergeCell ref="Y761:Y774"/>
    <mergeCell ref="E775:T775"/>
    <mergeCell ref="Z784:Z790"/>
    <mergeCell ref="E758:T760"/>
    <mergeCell ref="F777:T777"/>
    <mergeCell ref="E762:T762"/>
    <mergeCell ref="F772:T774"/>
    <mergeCell ref="F763:T766"/>
    <mergeCell ref="X840:X855"/>
    <mergeCell ref="Y840:Y855"/>
    <mergeCell ref="Z840:Z855"/>
    <mergeCell ref="E846:E850"/>
    <mergeCell ref="G846:T848"/>
    <mergeCell ref="G849:T850"/>
    <mergeCell ref="E852:E855"/>
    <mergeCell ref="G852:T854"/>
    <mergeCell ref="G855:T855"/>
    <mergeCell ref="Z836:Z839"/>
    <mergeCell ref="E816:E820"/>
    <mergeCell ref="F816:T818"/>
    <mergeCell ref="Y791:Y835"/>
    <mergeCell ref="Z791:Z835"/>
    <mergeCell ref="F819:T820"/>
    <mergeCell ref="E822:E825"/>
    <mergeCell ref="F822:T823"/>
    <mergeCell ref="F824:T825"/>
    <mergeCell ref="F794:T797"/>
    <mergeCell ref="E791:T791"/>
    <mergeCell ref="X791:X835"/>
    <mergeCell ref="X836:X839"/>
    <mergeCell ref="Y836:Y839"/>
    <mergeCell ref="Z676:Z679"/>
    <mergeCell ref="Y680:Y683"/>
    <mergeCell ref="Z680:Z683"/>
    <mergeCell ref="U708:W717"/>
    <mergeCell ref="Y684:Y700"/>
    <mergeCell ref="X684:X700"/>
    <mergeCell ref="X701:X707"/>
    <mergeCell ref="Y701:Y707"/>
    <mergeCell ref="Z701:Z707"/>
    <mergeCell ref="X680:X683"/>
    <mergeCell ref="Y708:Y713"/>
    <mergeCell ref="Z684:Z700"/>
    <mergeCell ref="U630:W707"/>
    <mergeCell ref="Z640:Z675"/>
    <mergeCell ref="Z637:Z639"/>
    <mergeCell ref="A718:C722"/>
    <mergeCell ref="A600:C612"/>
    <mergeCell ref="A708:C717"/>
    <mergeCell ref="A623:C629"/>
    <mergeCell ref="X714:X717"/>
    <mergeCell ref="X637:X639"/>
    <mergeCell ref="X623:X629"/>
    <mergeCell ref="Y613:Y622"/>
    <mergeCell ref="Y718:Y722"/>
    <mergeCell ref="D613:T618"/>
    <mergeCell ref="D708:T713"/>
    <mergeCell ref="D714:T717"/>
    <mergeCell ref="E686:T686"/>
    <mergeCell ref="E638:T638"/>
    <mergeCell ref="F663:T668"/>
    <mergeCell ref="D669:D675"/>
    <mergeCell ref="F669:T675"/>
    <mergeCell ref="F659:T662"/>
    <mergeCell ref="D640:D658"/>
    <mergeCell ref="E610:T610"/>
    <mergeCell ref="E611:T612"/>
    <mergeCell ref="E628:T628"/>
    <mergeCell ref="E676:T676"/>
    <mergeCell ref="Y676:Y679"/>
    <mergeCell ref="A729:C749"/>
    <mergeCell ref="A723:C728"/>
    <mergeCell ref="F704:T705"/>
    <mergeCell ref="F706:T707"/>
    <mergeCell ref="E761:T761"/>
    <mergeCell ref="X640:X675"/>
    <mergeCell ref="F650:T654"/>
    <mergeCell ref="X718:X722"/>
    <mergeCell ref="X676:X679"/>
    <mergeCell ref="D659:D668"/>
    <mergeCell ref="E701:T701"/>
    <mergeCell ref="D718:T722"/>
    <mergeCell ref="F640:T643"/>
    <mergeCell ref="E703:T703"/>
    <mergeCell ref="F655:T656"/>
    <mergeCell ref="E681:T681"/>
    <mergeCell ref="E678:T679"/>
    <mergeCell ref="E682:T683"/>
    <mergeCell ref="E685:T685"/>
    <mergeCell ref="E677:T677"/>
    <mergeCell ref="F657:T658"/>
    <mergeCell ref="A750:C783"/>
    <mergeCell ref="E776:T776"/>
    <mergeCell ref="F767:T771"/>
    <mergeCell ref="E680:T680"/>
    <mergeCell ref="F687:T688"/>
    <mergeCell ref="F689:T692"/>
    <mergeCell ref="F693:T696"/>
    <mergeCell ref="F697:T700"/>
    <mergeCell ref="E684:T684"/>
    <mergeCell ref="D630:T636"/>
    <mergeCell ref="Y623:Y629"/>
    <mergeCell ref="X570:X574"/>
    <mergeCell ref="Y570:Y574"/>
    <mergeCell ref="Y586:Y590"/>
    <mergeCell ref="X575:X585"/>
    <mergeCell ref="Y575:Y585"/>
    <mergeCell ref="X586:X590"/>
    <mergeCell ref="D689:D692"/>
    <mergeCell ref="D693:D696"/>
    <mergeCell ref="D697:D700"/>
    <mergeCell ref="E605:T607"/>
    <mergeCell ref="D570:T574"/>
    <mergeCell ref="U586:W590"/>
    <mergeCell ref="D600:T603"/>
    <mergeCell ref="Y600:Y612"/>
    <mergeCell ref="X591:X599"/>
    <mergeCell ref="D586:T590"/>
    <mergeCell ref="A537:C569"/>
    <mergeCell ref="X561:X564"/>
    <mergeCell ref="Y561:Y564"/>
    <mergeCell ref="Z561:Z564"/>
    <mergeCell ref="X557:X560"/>
    <mergeCell ref="Y557:Y560"/>
    <mergeCell ref="Z557:Z560"/>
    <mergeCell ref="D552:T556"/>
    <mergeCell ref="D557:T560"/>
    <mergeCell ref="D561:T564"/>
    <mergeCell ref="D565:T569"/>
    <mergeCell ref="U541:W546"/>
    <mergeCell ref="U552:W556"/>
    <mergeCell ref="U557:W560"/>
    <mergeCell ref="U547:W551"/>
    <mergeCell ref="X547:X551"/>
    <mergeCell ref="U565:W569"/>
    <mergeCell ref="U561:W564"/>
    <mergeCell ref="Y547:Y551"/>
    <mergeCell ref="X537:X540"/>
    <mergeCell ref="Z537:Z540"/>
    <mergeCell ref="Y537:Y540"/>
    <mergeCell ref="Z365:Z367"/>
    <mergeCell ref="Z415:Z419"/>
    <mergeCell ref="Z406:Z408"/>
    <mergeCell ref="Z390:Z392"/>
    <mergeCell ref="Z387:Z389"/>
    <mergeCell ref="Y449:Y451"/>
    <mergeCell ref="X432:X433"/>
    <mergeCell ref="Y442:Y445"/>
    <mergeCell ref="X434:X436"/>
    <mergeCell ref="Z422:Z425"/>
    <mergeCell ref="Y446:Y448"/>
    <mergeCell ref="X440:X441"/>
    <mergeCell ref="Z449:Z451"/>
    <mergeCell ref="Z437:Z439"/>
    <mergeCell ref="X400:X405"/>
    <mergeCell ref="Y411:Y414"/>
    <mergeCell ref="Y415:Y419"/>
    <mergeCell ref="X422:X425"/>
    <mergeCell ref="X415:X419"/>
    <mergeCell ref="X411:X414"/>
    <mergeCell ref="X420:X421"/>
    <mergeCell ref="Y420:Y421"/>
    <mergeCell ref="Y409:Y410"/>
    <mergeCell ref="Y406:Y408"/>
    <mergeCell ref="X514:X515"/>
    <mergeCell ref="Z462:Z466"/>
    <mergeCell ref="D446:T448"/>
    <mergeCell ref="U446:W448"/>
    <mergeCell ref="D462:T466"/>
    <mergeCell ref="X462:X466"/>
    <mergeCell ref="Y459:Y461"/>
    <mergeCell ref="D457:T458"/>
    <mergeCell ref="Z490:Z492"/>
    <mergeCell ref="Z473:Z474"/>
    <mergeCell ref="U475:W479"/>
    <mergeCell ref="Z475:Z476"/>
    <mergeCell ref="Y475:Y476"/>
    <mergeCell ref="Y473:Y474"/>
    <mergeCell ref="Z446:Z448"/>
    <mergeCell ref="Z459:Z461"/>
    <mergeCell ref="Z477:Z479"/>
    <mergeCell ref="X473:X474"/>
    <mergeCell ref="Y457:Y458"/>
    <mergeCell ref="Y486:Y487"/>
    <mergeCell ref="D508:T509"/>
    <mergeCell ref="D512:T513"/>
    <mergeCell ref="D488:T489"/>
    <mergeCell ref="Z512:Z513"/>
    <mergeCell ref="Z420:Z421"/>
    <mergeCell ref="Z411:Z414"/>
    <mergeCell ref="X442:X445"/>
    <mergeCell ref="Z442:Z445"/>
    <mergeCell ref="A512:C513"/>
    <mergeCell ref="U440:W441"/>
    <mergeCell ref="U426:W431"/>
    <mergeCell ref="U480:W487"/>
    <mergeCell ref="Z486:Z487"/>
    <mergeCell ref="A480:C487"/>
    <mergeCell ref="U488:W511"/>
    <mergeCell ref="X490:X492"/>
    <mergeCell ref="X505:X507"/>
    <mergeCell ref="U512:W513"/>
    <mergeCell ref="X512:X513"/>
    <mergeCell ref="Y505:Y507"/>
    <mergeCell ref="Z505:Z507"/>
    <mergeCell ref="Y490:Y492"/>
    <mergeCell ref="X477:X479"/>
    <mergeCell ref="X475:X476"/>
    <mergeCell ref="D437:T439"/>
    <mergeCell ref="X459:X461"/>
    <mergeCell ref="X446:X448"/>
    <mergeCell ref="X452:X456"/>
    <mergeCell ref="Y440:Y441"/>
    <mergeCell ref="Z426:Z431"/>
    <mergeCell ref="Z434:Z436"/>
    <mergeCell ref="U432:W439"/>
    <mergeCell ref="Y434:Y436"/>
    <mergeCell ref="U442:W445"/>
    <mergeCell ref="Z440:Z441"/>
    <mergeCell ref="Y432:Y433"/>
    <mergeCell ref="X426:X431"/>
    <mergeCell ref="Y426:Y431"/>
    <mergeCell ref="D406:T408"/>
    <mergeCell ref="D396:T399"/>
    <mergeCell ref="Y400:Y405"/>
    <mergeCell ref="D420:T421"/>
    <mergeCell ref="D393:T395"/>
    <mergeCell ref="D411:T414"/>
    <mergeCell ref="D415:T419"/>
    <mergeCell ref="D409:T410"/>
    <mergeCell ref="U368:W395"/>
    <mergeCell ref="D387:T389"/>
    <mergeCell ref="D376:T377"/>
    <mergeCell ref="E378:T380"/>
    <mergeCell ref="E371:T375"/>
    <mergeCell ref="X396:X399"/>
    <mergeCell ref="E404:T405"/>
    <mergeCell ref="D390:T392"/>
    <mergeCell ref="D368:T370"/>
    <mergeCell ref="Y368:Y375"/>
    <mergeCell ref="Y381:Y384"/>
    <mergeCell ref="Y396:Y399"/>
    <mergeCell ref="Y387:Y389"/>
    <mergeCell ref="Y390:Y392"/>
    <mergeCell ref="Y385:Y386"/>
    <mergeCell ref="X381:X384"/>
    <mergeCell ref="Y393:Y395"/>
    <mergeCell ref="Z432:Z433"/>
    <mergeCell ref="X437:X439"/>
    <mergeCell ref="Y437:Y439"/>
    <mergeCell ref="Y352:Y353"/>
    <mergeCell ref="Y354:Y358"/>
    <mergeCell ref="U409:W425"/>
    <mergeCell ref="Z409:Z410"/>
    <mergeCell ref="Z359:Z362"/>
    <mergeCell ref="Z400:Z405"/>
    <mergeCell ref="Z368:Z375"/>
    <mergeCell ref="Z381:Z384"/>
    <mergeCell ref="Z393:Z395"/>
    <mergeCell ref="Z385:Z386"/>
    <mergeCell ref="Z396:Z399"/>
    <mergeCell ref="Y359:Y362"/>
    <mergeCell ref="X359:X362"/>
    <mergeCell ref="Y365:Y367"/>
    <mergeCell ref="Y422:Y425"/>
    <mergeCell ref="X385:X386"/>
    <mergeCell ref="X393:X395"/>
    <mergeCell ref="X387:X389"/>
    <mergeCell ref="U359:W367"/>
    <mergeCell ref="X406:X408"/>
    <mergeCell ref="Y452:Y456"/>
    <mergeCell ref="X457:X458"/>
    <mergeCell ref="X352:X353"/>
    <mergeCell ref="X354:X358"/>
    <mergeCell ref="Y324:Y327"/>
    <mergeCell ref="Z328:Z331"/>
    <mergeCell ref="X332:X335"/>
    <mergeCell ref="Y332:Y335"/>
    <mergeCell ref="Z348:Z351"/>
    <mergeCell ref="Y343:Y344"/>
    <mergeCell ref="Z343:Z344"/>
    <mergeCell ref="X345:X347"/>
    <mergeCell ref="Y345:Y347"/>
    <mergeCell ref="Z345:Z347"/>
    <mergeCell ref="X328:X331"/>
    <mergeCell ref="X340:X342"/>
    <mergeCell ref="Y340:Y342"/>
    <mergeCell ref="Z340:Z342"/>
    <mergeCell ref="X336:X339"/>
    <mergeCell ref="Y336:Y339"/>
    <mergeCell ref="X343:X344"/>
    <mergeCell ref="Z332:Z335"/>
    <mergeCell ref="Z352:Z353"/>
    <mergeCell ref="Z354:Z358"/>
    <mergeCell ref="Y328:Y331"/>
    <mergeCell ref="X348:X351"/>
    <mergeCell ref="Y348:Y351"/>
    <mergeCell ref="X292:X295"/>
    <mergeCell ref="Y292:Y295"/>
    <mergeCell ref="Z336:Z339"/>
    <mergeCell ref="D233:T236"/>
    <mergeCell ref="Z212:Z215"/>
    <mergeCell ref="D252:Z252"/>
    <mergeCell ref="X246:X251"/>
    <mergeCell ref="U276:W285"/>
    <mergeCell ref="Y286:Y289"/>
    <mergeCell ref="D263:T263"/>
    <mergeCell ref="E264:T265"/>
    <mergeCell ref="Z241:Z243"/>
    <mergeCell ref="Y237:Y240"/>
    <mergeCell ref="Y241:Y243"/>
    <mergeCell ref="Y296:Y307"/>
    <mergeCell ref="X286:X289"/>
    <mergeCell ref="Z316:Z319"/>
    <mergeCell ref="D345:T347"/>
    <mergeCell ref="X263:X265"/>
    <mergeCell ref="U212:W245"/>
    <mergeCell ref="X296:X307"/>
    <mergeCell ref="D190:T191"/>
    <mergeCell ref="D192:T194"/>
    <mergeCell ref="Y190:Y191"/>
    <mergeCell ref="Y263:Y265"/>
    <mergeCell ref="X233:X236"/>
    <mergeCell ref="A133:C139"/>
    <mergeCell ref="A246:C262"/>
    <mergeCell ref="A143:C161"/>
    <mergeCell ref="A263:C265"/>
    <mergeCell ref="X195:X196"/>
    <mergeCell ref="Y195:Y196"/>
    <mergeCell ref="U182:W189"/>
    <mergeCell ref="X186:X189"/>
    <mergeCell ref="D135:T136"/>
    <mergeCell ref="D137:T139"/>
    <mergeCell ref="D143:T144"/>
    <mergeCell ref="D133:T134"/>
    <mergeCell ref="D182:T185"/>
    <mergeCell ref="F172:X173"/>
    <mergeCell ref="A44:Z45"/>
    <mergeCell ref="A46:C48"/>
    <mergeCell ref="D46:T48"/>
    <mergeCell ref="A120:C129"/>
    <mergeCell ref="Y51:Y56"/>
    <mergeCell ref="Z51:Z56"/>
    <mergeCell ref="U46:W48"/>
    <mergeCell ref="X46:Z46"/>
    <mergeCell ref="X47:X48"/>
    <mergeCell ref="Y47:Y48"/>
    <mergeCell ref="Z47:Z48"/>
    <mergeCell ref="E126:T126"/>
    <mergeCell ref="Z60:Z61"/>
    <mergeCell ref="X60:X61"/>
    <mergeCell ref="Y60:Y61"/>
    <mergeCell ref="D66:T69"/>
    <mergeCell ref="E79:T82"/>
    <mergeCell ref="F77:T78"/>
    <mergeCell ref="F74:T75"/>
    <mergeCell ref="U49:W56"/>
    <mergeCell ref="D83:T89"/>
    <mergeCell ref="F71:T72"/>
    <mergeCell ref="X51:X56"/>
    <mergeCell ref="D112:T113"/>
    <mergeCell ref="X199:X211"/>
    <mergeCell ref="Y199:Y211"/>
    <mergeCell ref="Z199:Z211"/>
    <mergeCell ref="Z190:Z191"/>
    <mergeCell ref="X192:X194"/>
    <mergeCell ref="Y192:Y194"/>
    <mergeCell ref="Z192:Z194"/>
    <mergeCell ref="Z186:Z189"/>
    <mergeCell ref="Y186:Y189"/>
    <mergeCell ref="Y197:Y198"/>
    <mergeCell ref="Z197:Z198"/>
    <mergeCell ref="Z195:Z196"/>
    <mergeCell ref="AC60:AC61"/>
    <mergeCell ref="D62:T64"/>
    <mergeCell ref="F151:X153"/>
    <mergeCell ref="D60:T61"/>
    <mergeCell ref="E114:T116"/>
    <mergeCell ref="D145:T146"/>
    <mergeCell ref="U143:W146"/>
    <mergeCell ref="X143:X144"/>
    <mergeCell ref="Y143:Y144"/>
    <mergeCell ref="Z143:Z144"/>
    <mergeCell ref="E65:T65"/>
    <mergeCell ref="F90:T93"/>
    <mergeCell ref="D120:T121"/>
    <mergeCell ref="U120:W129"/>
    <mergeCell ref="Z133:Z134"/>
    <mergeCell ref="I127:T127"/>
    <mergeCell ref="X133:X134"/>
    <mergeCell ref="A141:Z142"/>
    <mergeCell ref="I128:T128"/>
    <mergeCell ref="Y120:Y121"/>
    <mergeCell ref="Z120:Z121"/>
    <mergeCell ref="U60:W61"/>
    <mergeCell ref="U133:W139"/>
    <mergeCell ref="X135:X136"/>
    <mergeCell ref="Y135:Y136"/>
    <mergeCell ref="Z135:Z136"/>
    <mergeCell ref="X137:X139"/>
    <mergeCell ref="Y137:Y139"/>
    <mergeCell ref="Z137:Z139"/>
    <mergeCell ref="X62:X65"/>
    <mergeCell ref="Y62:Y65"/>
    <mergeCell ref="Y112:Y119"/>
    <mergeCell ref="Z112:Z119"/>
    <mergeCell ref="X112:X119"/>
    <mergeCell ref="Z122:Z129"/>
    <mergeCell ref="Y122:Y129"/>
    <mergeCell ref="X122:X129"/>
    <mergeCell ref="Y133:Y134"/>
    <mergeCell ref="Y145:Y146"/>
    <mergeCell ref="Z145:Z146"/>
    <mergeCell ref="X145:X146"/>
    <mergeCell ref="A131:Z132"/>
    <mergeCell ref="D147:X148"/>
    <mergeCell ref="F154:X155"/>
    <mergeCell ref="A162:C181"/>
    <mergeCell ref="Y162:Z181"/>
    <mergeCell ref="D186:T189"/>
    <mergeCell ref="A182:C189"/>
    <mergeCell ref="X182:X185"/>
    <mergeCell ref="F179:X180"/>
    <mergeCell ref="Y147:Z161"/>
    <mergeCell ref="F156:X157"/>
    <mergeCell ref="F166:X167"/>
    <mergeCell ref="Y182:Y185"/>
    <mergeCell ref="Z182:Z185"/>
    <mergeCell ref="D266:T269"/>
    <mergeCell ref="A190:C211"/>
    <mergeCell ref="D197:T198"/>
    <mergeCell ref="D195:T196"/>
    <mergeCell ref="X190:X191"/>
    <mergeCell ref="U246:W251"/>
    <mergeCell ref="Z216:Z232"/>
    <mergeCell ref="Y216:Y232"/>
    <mergeCell ref="Y266:Y269"/>
    <mergeCell ref="Z266:Z269"/>
    <mergeCell ref="A212:C245"/>
    <mergeCell ref="E218:T232"/>
    <mergeCell ref="Y233:Y236"/>
    <mergeCell ref="Z233:Z236"/>
    <mergeCell ref="X237:X240"/>
    <mergeCell ref="Z237:Z240"/>
    <mergeCell ref="Z263:Z265"/>
    <mergeCell ref="D246:T251"/>
    <mergeCell ref="X241:X243"/>
    <mergeCell ref="D244:T245"/>
    <mergeCell ref="X244:X245"/>
    <mergeCell ref="Y244:Y245"/>
    <mergeCell ref="Z244:Z245"/>
    <mergeCell ref="U190:W211"/>
    <mergeCell ref="E25:Z26"/>
    <mergeCell ref="A27:D29"/>
    <mergeCell ref="E27:Z29"/>
    <mergeCell ref="Y469:Y472"/>
    <mergeCell ref="U449:W474"/>
    <mergeCell ref="D449:T451"/>
    <mergeCell ref="Y462:Y466"/>
    <mergeCell ref="Z452:Z456"/>
    <mergeCell ref="Z457:Z458"/>
    <mergeCell ref="Z467:Z468"/>
    <mergeCell ref="E467:T468"/>
    <mergeCell ref="Y467:Y468"/>
    <mergeCell ref="Z469:Z472"/>
    <mergeCell ref="D199:T201"/>
    <mergeCell ref="E202:T211"/>
    <mergeCell ref="D216:T217"/>
    <mergeCell ref="Y246:Y251"/>
    <mergeCell ref="X197:X198"/>
    <mergeCell ref="Z246:Z251"/>
    <mergeCell ref="D237:T240"/>
    <mergeCell ref="X212:X215"/>
    <mergeCell ref="Y212:Y215"/>
    <mergeCell ref="D212:T215"/>
    <mergeCell ref="A266:C269"/>
    <mergeCell ref="X390:X392"/>
    <mergeCell ref="U328:W342"/>
    <mergeCell ref="D381:T384"/>
    <mergeCell ref="Y477:Y479"/>
    <mergeCell ref="A3:Z5"/>
    <mergeCell ref="A9:E10"/>
    <mergeCell ref="F9:Z10"/>
    <mergeCell ref="A11:E12"/>
    <mergeCell ref="F11:M12"/>
    <mergeCell ref="N11:Q12"/>
    <mergeCell ref="R11:Z12"/>
    <mergeCell ref="A14:Z15"/>
    <mergeCell ref="C16:Y17"/>
    <mergeCell ref="A33:D36"/>
    <mergeCell ref="E33:Z36"/>
    <mergeCell ref="A37:D38"/>
    <mergeCell ref="E37:Z38"/>
    <mergeCell ref="A39:D41"/>
    <mergeCell ref="E39:Z41"/>
    <mergeCell ref="C18:Y18"/>
    <mergeCell ref="A21:Z22"/>
    <mergeCell ref="A23:D24"/>
    <mergeCell ref="E23:Z24"/>
    <mergeCell ref="A25:D26"/>
    <mergeCell ref="X270:X272"/>
    <mergeCell ref="U270:W275"/>
    <mergeCell ref="Z290:Z291"/>
    <mergeCell ref="A30:D32"/>
    <mergeCell ref="E30:Z32"/>
    <mergeCell ref="D706:D707"/>
    <mergeCell ref="E619:T622"/>
    <mergeCell ref="A591:C599"/>
    <mergeCell ref="D591:T592"/>
    <mergeCell ref="E593:T599"/>
    <mergeCell ref="A630:C707"/>
    <mergeCell ref="E702:T702"/>
    <mergeCell ref="A613:C622"/>
    <mergeCell ref="X216:X232"/>
    <mergeCell ref="E241:T243"/>
    <mergeCell ref="D422:T425"/>
    <mergeCell ref="D400:T401"/>
    <mergeCell ref="U266:W269"/>
    <mergeCell ref="X266:X269"/>
    <mergeCell ref="U263:W265"/>
    <mergeCell ref="D281:T285"/>
    <mergeCell ref="X324:X327"/>
    <mergeCell ref="D290:T291"/>
    <mergeCell ref="X290:X291"/>
    <mergeCell ref="Y290:Y291"/>
    <mergeCell ref="Z286:Z289"/>
    <mergeCell ref="U308:W311"/>
    <mergeCell ref="D385:T386"/>
    <mergeCell ref="D354:T355"/>
    <mergeCell ref="D276:T280"/>
    <mergeCell ref="X281:X285"/>
    <mergeCell ref="Y273:Y275"/>
    <mergeCell ref="Y270:Y272"/>
    <mergeCell ref="X276:X280"/>
    <mergeCell ref="Y276:Y280"/>
    <mergeCell ref="Z273:Z275"/>
    <mergeCell ref="Z276:Z280"/>
    <mergeCell ref="Z270:Z272"/>
    <mergeCell ref="Y281:Y285"/>
    <mergeCell ref="Z281:Z285"/>
    <mergeCell ref="D270:T272"/>
    <mergeCell ref="X273:X275"/>
    <mergeCell ref="D273:T275"/>
    <mergeCell ref="Z320:Z323"/>
    <mergeCell ref="Z324:Z327"/>
    <mergeCell ref="Y320:Y323"/>
    <mergeCell ref="Z308:Z311"/>
    <mergeCell ref="Z296:Z307"/>
    <mergeCell ref="D312:T315"/>
    <mergeCell ref="E305:T307"/>
    <mergeCell ref="U296:W307"/>
    <mergeCell ref="Z292:Z295"/>
    <mergeCell ref="Y312:Y315"/>
    <mergeCell ref="X312:X315"/>
    <mergeCell ref="X308:X311"/>
    <mergeCell ref="Y308:Y311"/>
    <mergeCell ref="Z312:Z315"/>
    <mergeCell ref="D363:T364"/>
    <mergeCell ref="D365:T367"/>
    <mergeCell ref="X320:X323"/>
    <mergeCell ref="X316:X319"/>
    <mergeCell ref="Y316:Y319"/>
    <mergeCell ref="A359:C367"/>
    <mergeCell ref="D359:T362"/>
    <mergeCell ref="A286:C289"/>
    <mergeCell ref="D316:T319"/>
    <mergeCell ref="D328:T331"/>
    <mergeCell ref="D352:T353"/>
    <mergeCell ref="U290:W295"/>
    <mergeCell ref="D296:T303"/>
    <mergeCell ref="D320:T323"/>
    <mergeCell ref="U320:W327"/>
    <mergeCell ref="D286:T289"/>
    <mergeCell ref="A320:C327"/>
    <mergeCell ref="D332:T335"/>
    <mergeCell ref="D336:T339"/>
    <mergeCell ref="D324:T327"/>
    <mergeCell ref="E356:T358"/>
    <mergeCell ref="D308:T311"/>
    <mergeCell ref="D292:T295"/>
    <mergeCell ref="D304:T304"/>
  </mergeCells>
  <phoneticPr fontId="4"/>
  <printOptions horizontalCentered="1"/>
  <pageMargins left="0.51181102362204722" right="0.51181102362204722" top="0.55118110236220474" bottom="0.55118110236220474" header="0.31496062992125984" footer="0.31496062992125984"/>
  <pageSetup paperSize="9" scale="96" fitToHeight="0" orientation="portrait" useFirstPageNumber="1" r:id="rId1"/>
  <headerFooter>
    <oddFooter>&amp;L訪問介護－&amp;P</oddFooter>
  </headerFooter>
  <rowBreaks count="17" manualBreakCount="17">
    <brk id="42" max="25" man="1"/>
    <brk id="93" max="25" man="1"/>
    <brk id="140" max="25" man="1"/>
    <brk id="189" max="25" man="1"/>
    <brk id="240" max="25" man="1"/>
    <brk id="289" max="25" man="1"/>
    <brk id="339" max="25" man="1"/>
    <brk id="389" max="25" man="1"/>
    <brk id="439" max="25" man="1"/>
    <brk id="487" max="25" man="1"/>
    <brk id="534" max="25" man="1"/>
    <brk id="585" max="25" man="1"/>
    <brk id="636" max="25" man="1"/>
    <brk id="679" max="25" man="1"/>
    <brk id="728" max="25" man="1"/>
    <brk id="774" max="25" man="1"/>
    <brk id="826"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90" r:id="rId4" name="Check Box 42">
              <controlPr defaultSize="0" autoFill="0" autoLine="0" autoPict="0">
                <anchor moveWithCells="1">
                  <from>
                    <xdr:col>23</xdr:col>
                    <xdr:colOff>47625</xdr:colOff>
                    <xdr:row>348</xdr:row>
                    <xdr:rowOff>95250</xdr:rowOff>
                  </from>
                  <to>
                    <xdr:col>23</xdr:col>
                    <xdr:colOff>257175</xdr:colOff>
                    <xdr:row>349</xdr:row>
                    <xdr:rowOff>133350</xdr:rowOff>
                  </to>
                </anchor>
              </controlPr>
            </control>
          </mc:Choice>
        </mc:AlternateContent>
        <mc:AlternateContent xmlns:mc="http://schemas.openxmlformats.org/markup-compatibility/2006">
          <mc:Choice Requires="x14">
            <control shapeId="2091" r:id="rId5" name="Check Box 43">
              <controlPr defaultSize="0" autoFill="0" autoLine="0" autoPict="0">
                <anchor moveWithCells="1">
                  <from>
                    <xdr:col>23</xdr:col>
                    <xdr:colOff>47625</xdr:colOff>
                    <xdr:row>351</xdr:row>
                    <xdr:rowOff>95250</xdr:rowOff>
                  </from>
                  <to>
                    <xdr:col>23</xdr:col>
                    <xdr:colOff>257175</xdr:colOff>
                    <xdr:row>352</xdr:row>
                    <xdr:rowOff>123825</xdr:rowOff>
                  </to>
                </anchor>
              </controlPr>
            </control>
          </mc:Choice>
        </mc:AlternateContent>
        <mc:AlternateContent xmlns:mc="http://schemas.openxmlformats.org/markup-compatibility/2006">
          <mc:Choice Requires="x14">
            <control shapeId="2092" r:id="rId6" name="Check Box 44">
              <controlPr defaultSize="0" autoFill="0" autoLine="0" autoPict="0">
                <anchor moveWithCells="1">
                  <from>
                    <xdr:col>24</xdr:col>
                    <xdr:colOff>47625</xdr:colOff>
                    <xdr:row>351</xdr:row>
                    <xdr:rowOff>85725</xdr:rowOff>
                  </from>
                  <to>
                    <xdr:col>24</xdr:col>
                    <xdr:colOff>257175</xdr:colOff>
                    <xdr:row>352</xdr:row>
                    <xdr:rowOff>114300</xdr:rowOff>
                  </to>
                </anchor>
              </controlPr>
            </control>
          </mc:Choice>
        </mc:AlternateContent>
        <mc:AlternateContent xmlns:mc="http://schemas.openxmlformats.org/markup-compatibility/2006">
          <mc:Choice Requires="x14">
            <control shapeId="2093" r:id="rId7" name="Check Box 45">
              <controlPr defaultSize="0" autoFill="0" autoLine="0" autoPict="0">
                <anchor moveWithCells="1">
                  <from>
                    <xdr:col>23</xdr:col>
                    <xdr:colOff>47625</xdr:colOff>
                    <xdr:row>362</xdr:row>
                    <xdr:rowOff>85725</xdr:rowOff>
                  </from>
                  <to>
                    <xdr:col>23</xdr:col>
                    <xdr:colOff>257175</xdr:colOff>
                    <xdr:row>363</xdr:row>
                    <xdr:rowOff>123825</xdr:rowOff>
                  </to>
                </anchor>
              </controlPr>
            </control>
          </mc:Choice>
        </mc:AlternateContent>
        <mc:AlternateContent xmlns:mc="http://schemas.openxmlformats.org/markup-compatibility/2006">
          <mc:Choice Requires="x14">
            <control shapeId="2094" r:id="rId8" name="Check Box 46">
              <controlPr defaultSize="0" autoFill="0" autoLine="0" autoPict="0">
                <anchor moveWithCells="1">
                  <from>
                    <xdr:col>24</xdr:col>
                    <xdr:colOff>47625</xdr:colOff>
                    <xdr:row>362</xdr:row>
                    <xdr:rowOff>85725</xdr:rowOff>
                  </from>
                  <to>
                    <xdr:col>24</xdr:col>
                    <xdr:colOff>257175</xdr:colOff>
                    <xdr:row>363</xdr:row>
                    <xdr:rowOff>123825</xdr:rowOff>
                  </to>
                </anchor>
              </controlPr>
            </control>
          </mc:Choice>
        </mc:AlternateContent>
        <mc:AlternateContent xmlns:mc="http://schemas.openxmlformats.org/markup-compatibility/2006">
          <mc:Choice Requires="x14">
            <control shapeId="2097" r:id="rId9" name="Check Box 49">
              <controlPr defaultSize="0" autoFill="0" autoLine="0" autoPict="0">
                <anchor moveWithCells="1">
                  <from>
                    <xdr:col>23</xdr:col>
                    <xdr:colOff>47625</xdr:colOff>
                    <xdr:row>384</xdr:row>
                    <xdr:rowOff>95250</xdr:rowOff>
                  </from>
                  <to>
                    <xdr:col>23</xdr:col>
                    <xdr:colOff>257175</xdr:colOff>
                    <xdr:row>385</xdr:row>
                    <xdr:rowOff>123825</xdr:rowOff>
                  </to>
                </anchor>
              </controlPr>
            </control>
          </mc:Choice>
        </mc:AlternateContent>
        <mc:AlternateContent xmlns:mc="http://schemas.openxmlformats.org/markup-compatibility/2006">
          <mc:Choice Requires="x14">
            <control shapeId="2098" r:id="rId10" name="Check Box 50">
              <controlPr defaultSize="0" autoFill="0" autoLine="0" autoPict="0">
                <anchor moveWithCells="1">
                  <from>
                    <xdr:col>24</xdr:col>
                    <xdr:colOff>47625</xdr:colOff>
                    <xdr:row>384</xdr:row>
                    <xdr:rowOff>95250</xdr:rowOff>
                  </from>
                  <to>
                    <xdr:col>24</xdr:col>
                    <xdr:colOff>257175</xdr:colOff>
                    <xdr:row>385</xdr:row>
                    <xdr:rowOff>123825</xdr:rowOff>
                  </to>
                </anchor>
              </controlPr>
            </control>
          </mc:Choice>
        </mc:AlternateContent>
        <mc:AlternateContent xmlns:mc="http://schemas.openxmlformats.org/markup-compatibility/2006">
          <mc:Choice Requires="x14">
            <control shapeId="2100" r:id="rId11" name="Check Box 52">
              <controlPr defaultSize="0" autoFill="0" autoLine="0" autoPict="0">
                <anchor moveWithCells="1">
                  <from>
                    <xdr:col>23</xdr:col>
                    <xdr:colOff>47625</xdr:colOff>
                    <xdr:row>401</xdr:row>
                    <xdr:rowOff>95250</xdr:rowOff>
                  </from>
                  <to>
                    <xdr:col>23</xdr:col>
                    <xdr:colOff>257175</xdr:colOff>
                    <xdr:row>402</xdr:row>
                    <xdr:rowOff>133350</xdr:rowOff>
                  </to>
                </anchor>
              </controlPr>
            </control>
          </mc:Choice>
        </mc:AlternateContent>
        <mc:AlternateContent xmlns:mc="http://schemas.openxmlformats.org/markup-compatibility/2006">
          <mc:Choice Requires="x14">
            <control shapeId="2102" r:id="rId12" name="Check Box 54">
              <controlPr defaultSize="0" autoFill="0" autoLine="0" autoPict="0">
                <anchor moveWithCells="1">
                  <from>
                    <xdr:col>23</xdr:col>
                    <xdr:colOff>47625</xdr:colOff>
                    <xdr:row>142</xdr:row>
                    <xdr:rowOff>95250</xdr:rowOff>
                  </from>
                  <to>
                    <xdr:col>23</xdr:col>
                    <xdr:colOff>257175</xdr:colOff>
                    <xdr:row>143</xdr:row>
                    <xdr:rowOff>123825</xdr:rowOff>
                  </to>
                </anchor>
              </controlPr>
            </control>
          </mc:Choice>
        </mc:AlternateContent>
        <mc:AlternateContent xmlns:mc="http://schemas.openxmlformats.org/markup-compatibility/2006">
          <mc:Choice Requires="x14">
            <control shapeId="2103" r:id="rId13" name="Check Box 55">
              <controlPr defaultSize="0" autoFill="0" autoLine="0" autoPict="0">
                <anchor moveWithCells="1">
                  <from>
                    <xdr:col>24</xdr:col>
                    <xdr:colOff>47625</xdr:colOff>
                    <xdr:row>142</xdr:row>
                    <xdr:rowOff>95250</xdr:rowOff>
                  </from>
                  <to>
                    <xdr:col>24</xdr:col>
                    <xdr:colOff>257175</xdr:colOff>
                    <xdr:row>143</xdr:row>
                    <xdr:rowOff>123825</xdr:rowOff>
                  </to>
                </anchor>
              </controlPr>
            </control>
          </mc:Choice>
        </mc:AlternateContent>
        <mc:AlternateContent xmlns:mc="http://schemas.openxmlformats.org/markup-compatibility/2006">
          <mc:Choice Requires="x14">
            <control shapeId="2108" r:id="rId14" name="Check Box 60">
              <controlPr defaultSize="0" autoFill="0" autoLine="0" autoPict="0">
                <anchor moveWithCells="1">
                  <from>
                    <xdr:col>23</xdr:col>
                    <xdr:colOff>47625</xdr:colOff>
                    <xdr:row>194</xdr:row>
                    <xdr:rowOff>85725</xdr:rowOff>
                  </from>
                  <to>
                    <xdr:col>23</xdr:col>
                    <xdr:colOff>257175</xdr:colOff>
                    <xdr:row>195</xdr:row>
                    <xdr:rowOff>123825</xdr:rowOff>
                  </to>
                </anchor>
              </controlPr>
            </control>
          </mc:Choice>
        </mc:AlternateContent>
        <mc:AlternateContent xmlns:mc="http://schemas.openxmlformats.org/markup-compatibility/2006">
          <mc:Choice Requires="x14">
            <control shapeId="2109" r:id="rId15" name="Check Box 61">
              <controlPr defaultSize="0" autoFill="0" autoLine="0" autoPict="0">
                <anchor moveWithCells="1">
                  <from>
                    <xdr:col>24</xdr:col>
                    <xdr:colOff>47625</xdr:colOff>
                    <xdr:row>194</xdr:row>
                    <xdr:rowOff>85725</xdr:rowOff>
                  </from>
                  <to>
                    <xdr:col>24</xdr:col>
                    <xdr:colOff>257175</xdr:colOff>
                    <xdr:row>195</xdr:row>
                    <xdr:rowOff>123825</xdr:rowOff>
                  </to>
                </anchor>
              </controlPr>
            </control>
          </mc:Choice>
        </mc:AlternateContent>
        <mc:AlternateContent xmlns:mc="http://schemas.openxmlformats.org/markup-compatibility/2006">
          <mc:Choice Requires="x14">
            <control shapeId="2110" r:id="rId16" name="Check Box 62">
              <controlPr defaultSize="0" autoFill="0" autoLine="0" autoPict="0">
                <anchor moveWithCells="1">
                  <from>
                    <xdr:col>23</xdr:col>
                    <xdr:colOff>47625</xdr:colOff>
                    <xdr:row>196</xdr:row>
                    <xdr:rowOff>95250</xdr:rowOff>
                  </from>
                  <to>
                    <xdr:col>23</xdr:col>
                    <xdr:colOff>257175</xdr:colOff>
                    <xdr:row>197</xdr:row>
                    <xdr:rowOff>123825</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23</xdr:col>
                    <xdr:colOff>47625</xdr:colOff>
                    <xdr:row>575</xdr:row>
                    <xdr:rowOff>200025</xdr:rowOff>
                  </from>
                  <to>
                    <xdr:col>23</xdr:col>
                    <xdr:colOff>257175</xdr:colOff>
                    <xdr:row>577</xdr:row>
                    <xdr:rowOff>19050</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23</xdr:col>
                    <xdr:colOff>47625</xdr:colOff>
                    <xdr:row>586</xdr:row>
                    <xdr:rowOff>200025</xdr:rowOff>
                  </from>
                  <to>
                    <xdr:col>23</xdr:col>
                    <xdr:colOff>257175</xdr:colOff>
                    <xdr:row>588</xdr:row>
                    <xdr:rowOff>19050</xdr:rowOff>
                  </to>
                </anchor>
              </controlPr>
            </control>
          </mc:Choice>
        </mc:AlternateContent>
        <mc:AlternateContent xmlns:mc="http://schemas.openxmlformats.org/markup-compatibility/2006">
          <mc:Choice Requires="x14">
            <control shapeId="2131" r:id="rId19" name="Check Box 83">
              <controlPr defaultSize="0" autoFill="0" autoLine="0" autoPict="0">
                <anchor moveWithCells="1">
                  <from>
                    <xdr:col>23</xdr:col>
                    <xdr:colOff>47625</xdr:colOff>
                    <xdr:row>132</xdr:row>
                    <xdr:rowOff>95250</xdr:rowOff>
                  </from>
                  <to>
                    <xdr:col>23</xdr:col>
                    <xdr:colOff>257175</xdr:colOff>
                    <xdr:row>133</xdr:row>
                    <xdr:rowOff>123825</xdr:rowOff>
                  </to>
                </anchor>
              </controlPr>
            </control>
          </mc:Choice>
        </mc:AlternateContent>
        <mc:AlternateContent xmlns:mc="http://schemas.openxmlformats.org/markup-compatibility/2006">
          <mc:Choice Requires="x14">
            <control shapeId="2132" r:id="rId20" name="Check Box 84">
              <controlPr defaultSize="0" autoFill="0" autoLine="0" autoPict="0">
                <anchor moveWithCells="1">
                  <from>
                    <xdr:col>24</xdr:col>
                    <xdr:colOff>47625</xdr:colOff>
                    <xdr:row>132</xdr:row>
                    <xdr:rowOff>95250</xdr:rowOff>
                  </from>
                  <to>
                    <xdr:col>24</xdr:col>
                    <xdr:colOff>257175</xdr:colOff>
                    <xdr:row>133</xdr:row>
                    <xdr:rowOff>123825</xdr:rowOff>
                  </to>
                </anchor>
              </controlPr>
            </control>
          </mc:Choice>
        </mc:AlternateContent>
        <mc:AlternateContent xmlns:mc="http://schemas.openxmlformats.org/markup-compatibility/2006">
          <mc:Choice Requires="x14">
            <control shapeId="2143" r:id="rId21" name="Check Box 95">
              <controlPr defaultSize="0" autoFill="0" autoLine="0" autoPict="0">
                <anchor moveWithCells="1">
                  <from>
                    <xdr:col>23</xdr:col>
                    <xdr:colOff>47625</xdr:colOff>
                    <xdr:row>308</xdr:row>
                    <xdr:rowOff>85725</xdr:rowOff>
                  </from>
                  <to>
                    <xdr:col>23</xdr:col>
                    <xdr:colOff>257175</xdr:colOff>
                    <xdr:row>309</xdr:row>
                    <xdr:rowOff>123825</xdr:rowOff>
                  </to>
                </anchor>
              </controlPr>
            </control>
          </mc:Choice>
        </mc:AlternateContent>
        <mc:AlternateContent xmlns:mc="http://schemas.openxmlformats.org/markup-compatibility/2006">
          <mc:Choice Requires="x14">
            <control shapeId="2144" r:id="rId22" name="Check Box 96">
              <controlPr defaultSize="0" autoFill="0" autoLine="0" autoPict="0">
                <anchor moveWithCells="1">
                  <from>
                    <xdr:col>24</xdr:col>
                    <xdr:colOff>47625</xdr:colOff>
                    <xdr:row>308</xdr:row>
                    <xdr:rowOff>76200</xdr:rowOff>
                  </from>
                  <to>
                    <xdr:col>24</xdr:col>
                    <xdr:colOff>257175</xdr:colOff>
                    <xdr:row>309</xdr:row>
                    <xdr:rowOff>114300</xdr:rowOff>
                  </to>
                </anchor>
              </controlPr>
            </control>
          </mc:Choice>
        </mc:AlternateContent>
        <mc:AlternateContent xmlns:mc="http://schemas.openxmlformats.org/markup-compatibility/2006">
          <mc:Choice Requires="x14">
            <control shapeId="2146" r:id="rId23" name="Check Box 98">
              <controlPr defaultSize="0" autoFill="0" autoLine="0" autoPict="0">
                <anchor moveWithCells="1">
                  <from>
                    <xdr:col>23</xdr:col>
                    <xdr:colOff>57150</xdr:colOff>
                    <xdr:row>344</xdr:row>
                    <xdr:rowOff>190500</xdr:rowOff>
                  </from>
                  <to>
                    <xdr:col>23</xdr:col>
                    <xdr:colOff>266700</xdr:colOff>
                    <xdr:row>346</xdr:row>
                    <xdr:rowOff>19050</xdr:rowOff>
                  </to>
                </anchor>
              </controlPr>
            </control>
          </mc:Choice>
        </mc:AlternateContent>
        <mc:AlternateContent xmlns:mc="http://schemas.openxmlformats.org/markup-compatibility/2006">
          <mc:Choice Requires="x14">
            <control shapeId="2147" r:id="rId24" name="Check Box 99">
              <controlPr defaultSize="0" autoFill="0" autoLine="0" autoPict="0">
                <anchor moveWithCells="1">
                  <from>
                    <xdr:col>24</xdr:col>
                    <xdr:colOff>47625</xdr:colOff>
                    <xdr:row>344</xdr:row>
                    <xdr:rowOff>190500</xdr:rowOff>
                  </from>
                  <to>
                    <xdr:col>24</xdr:col>
                    <xdr:colOff>257175</xdr:colOff>
                    <xdr:row>346</xdr:row>
                    <xdr:rowOff>19050</xdr:rowOff>
                  </to>
                </anchor>
              </controlPr>
            </control>
          </mc:Choice>
        </mc:AlternateContent>
        <mc:AlternateContent xmlns:mc="http://schemas.openxmlformats.org/markup-compatibility/2006">
          <mc:Choice Requires="x14">
            <control shapeId="2148" r:id="rId25" name="Check Box 100">
              <controlPr defaultSize="0" autoFill="0" autoLine="0" autoPict="0">
                <anchor moveWithCells="1">
                  <from>
                    <xdr:col>23</xdr:col>
                    <xdr:colOff>57150</xdr:colOff>
                    <xdr:row>342</xdr:row>
                    <xdr:rowOff>95250</xdr:rowOff>
                  </from>
                  <to>
                    <xdr:col>23</xdr:col>
                    <xdr:colOff>266700</xdr:colOff>
                    <xdr:row>343</xdr:row>
                    <xdr:rowOff>123825</xdr:rowOff>
                  </to>
                </anchor>
              </controlPr>
            </control>
          </mc:Choice>
        </mc:AlternateContent>
        <mc:AlternateContent xmlns:mc="http://schemas.openxmlformats.org/markup-compatibility/2006">
          <mc:Choice Requires="x14">
            <control shapeId="2149" r:id="rId26" name="Check Box 101">
              <controlPr defaultSize="0" autoFill="0" autoLine="0" autoPict="0">
                <anchor moveWithCells="1">
                  <from>
                    <xdr:col>24</xdr:col>
                    <xdr:colOff>57150</xdr:colOff>
                    <xdr:row>342</xdr:row>
                    <xdr:rowOff>95250</xdr:rowOff>
                  </from>
                  <to>
                    <xdr:col>24</xdr:col>
                    <xdr:colOff>266700</xdr:colOff>
                    <xdr:row>343</xdr:row>
                    <xdr:rowOff>123825</xdr:rowOff>
                  </to>
                </anchor>
              </controlPr>
            </control>
          </mc:Choice>
        </mc:AlternateContent>
        <mc:AlternateContent xmlns:mc="http://schemas.openxmlformats.org/markup-compatibility/2006">
          <mc:Choice Requires="x14">
            <control shapeId="2154" r:id="rId27" name="Check Box 106">
              <controlPr defaultSize="0" autoFill="0" autoLine="0" autoPict="0">
                <anchor moveWithCells="1">
                  <from>
                    <xdr:col>24</xdr:col>
                    <xdr:colOff>47625</xdr:colOff>
                    <xdr:row>348</xdr:row>
                    <xdr:rowOff>95250</xdr:rowOff>
                  </from>
                  <to>
                    <xdr:col>24</xdr:col>
                    <xdr:colOff>257175</xdr:colOff>
                    <xdr:row>349</xdr:row>
                    <xdr:rowOff>133350</xdr:rowOff>
                  </to>
                </anchor>
              </controlPr>
            </control>
          </mc:Choice>
        </mc:AlternateContent>
        <mc:AlternateContent xmlns:mc="http://schemas.openxmlformats.org/markup-compatibility/2006">
          <mc:Choice Requires="x14">
            <control shapeId="2155" r:id="rId28" name="Check Box 107">
              <controlPr defaultSize="0" autoFill="0" autoLine="0" autoPict="0">
                <anchor moveWithCells="1">
                  <from>
                    <xdr:col>25</xdr:col>
                    <xdr:colOff>47625</xdr:colOff>
                    <xdr:row>348</xdr:row>
                    <xdr:rowOff>95250</xdr:rowOff>
                  </from>
                  <to>
                    <xdr:col>25</xdr:col>
                    <xdr:colOff>257175</xdr:colOff>
                    <xdr:row>349</xdr:row>
                    <xdr:rowOff>133350</xdr:rowOff>
                  </to>
                </anchor>
              </controlPr>
            </control>
          </mc:Choice>
        </mc:AlternateContent>
        <mc:AlternateContent xmlns:mc="http://schemas.openxmlformats.org/markup-compatibility/2006">
          <mc:Choice Requires="x14">
            <control shapeId="2171" r:id="rId29" name="Check Box 123">
              <controlPr defaultSize="0" autoFill="0" autoLine="0" autoPict="0">
                <anchor moveWithCells="1">
                  <from>
                    <xdr:col>23</xdr:col>
                    <xdr:colOff>47625</xdr:colOff>
                    <xdr:row>408</xdr:row>
                    <xdr:rowOff>95250</xdr:rowOff>
                  </from>
                  <to>
                    <xdr:col>23</xdr:col>
                    <xdr:colOff>257175</xdr:colOff>
                    <xdr:row>409</xdr:row>
                    <xdr:rowOff>123825</xdr:rowOff>
                  </to>
                </anchor>
              </controlPr>
            </control>
          </mc:Choice>
        </mc:AlternateContent>
        <mc:AlternateContent xmlns:mc="http://schemas.openxmlformats.org/markup-compatibility/2006">
          <mc:Choice Requires="x14">
            <control shapeId="2172" r:id="rId30" name="Check Box 124">
              <controlPr defaultSize="0" autoFill="0" autoLine="0" autoPict="0">
                <anchor moveWithCells="1">
                  <from>
                    <xdr:col>24</xdr:col>
                    <xdr:colOff>47625</xdr:colOff>
                    <xdr:row>408</xdr:row>
                    <xdr:rowOff>95250</xdr:rowOff>
                  </from>
                  <to>
                    <xdr:col>24</xdr:col>
                    <xdr:colOff>257175</xdr:colOff>
                    <xdr:row>409</xdr:row>
                    <xdr:rowOff>123825</xdr:rowOff>
                  </to>
                </anchor>
              </controlPr>
            </control>
          </mc:Choice>
        </mc:AlternateContent>
        <mc:AlternateContent xmlns:mc="http://schemas.openxmlformats.org/markup-compatibility/2006">
          <mc:Choice Requires="x14">
            <control shapeId="2177" r:id="rId31" name="Check Box 129">
              <controlPr defaultSize="0" autoFill="0" autoLine="0" autoPict="0">
                <anchor moveWithCells="1">
                  <from>
                    <xdr:col>23</xdr:col>
                    <xdr:colOff>47625</xdr:colOff>
                    <xdr:row>436</xdr:row>
                    <xdr:rowOff>200025</xdr:rowOff>
                  </from>
                  <to>
                    <xdr:col>23</xdr:col>
                    <xdr:colOff>257175</xdr:colOff>
                    <xdr:row>438</xdr:row>
                    <xdr:rowOff>28575</xdr:rowOff>
                  </to>
                </anchor>
              </controlPr>
            </control>
          </mc:Choice>
        </mc:AlternateContent>
        <mc:AlternateContent xmlns:mc="http://schemas.openxmlformats.org/markup-compatibility/2006">
          <mc:Choice Requires="x14">
            <control shapeId="2178" r:id="rId32" name="Check Box 130">
              <controlPr defaultSize="0" autoFill="0" autoLine="0" autoPict="0">
                <anchor moveWithCells="1">
                  <from>
                    <xdr:col>24</xdr:col>
                    <xdr:colOff>47625</xdr:colOff>
                    <xdr:row>436</xdr:row>
                    <xdr:rowOff>200025</xdr:rowOff>
                  </from>
                  <to>
                    <xdr:col>24</xdr:col>
                    <xdr:colOff>257175</xdr:colOff>
                    <xdr:row>438</xdr:row>
                    <xdr:rowOff>28575</xdr:rowOff>
                  </to>
                </anchor>
              </controlPr>
            </control>
          </mc:Choice>
        </mc:AlternateContent>
        <mc:AlternateContent xmlns:mc="http://schemas.openxmlformats.org/markup-compatibility/2006">
          <mc:Choice Requires="x14">
            <control shapeId="2179" r:id="rId33" name="Check Box 131">
              <controlPr defaultSize="0" autoFill="0" autoLine="0" autoPict="0">
                <anchor moveWithCells="1">
                  <from>
                    <xdr:col>23</xdr:col>
                    <xdr:colOff>47625</xdr:colOff>
                    <xdr:row>439</xdr:row>
                    <xdr:rowOff>95250</xdr:rowOff>
                  </from>
                  <to>
                    <xdr:col>23</xdr:col>
                    <xdr:colOff>257175</xdr:colOff>
                    <xdr:row>440</xdr:row>
                    <xdr:rowOff>123825</xdr:rowOff>
                  </to>
                </anchor>
              </controlPr>
            </control>
          </mc:Choice>
        </mc:AlternateContent>
        <mc:AlternateContent xmlns:mc="http://schemas.openxmlformats.org/markup-compatibility/2006">
          <mc:Choice Requires="x14">
            <control shapeId="2180" r:id="rId34" name="Check Box 132">
              <controlPr defaultSize="0" autoFill="0" autoLine="0" autoPict="0">
                <anchor moveWithCells="1">
                  <from>
                    <xdr:col>24</xdr:col>
                    <xdr:colOff>47625</xdr:colOff>
                    <xdr:row>439</xdr:row>
                    <xdr:rowOff>95250</xdr:rowOff>
                  </from>
                  <to>
                    <xdr:col>24</xdr:col>
                    <xdr:colOff>257175</xdr:colOff>
                    <xdr:row>440</xdr:row>
                    <xdr:rowOff>123825</xdr:rowOff>
                  </to>
                </anchor>
              </controlPr>
            </control>
          </mc:Choice>
        </mc:AlternateContent>
        <mc:AlternateContent xmlns:mc="http://schemas.openxmlformats.org/markup-compatibility/2006">
          <mc:Choice Requires="x14">
            <control shapeId="2192" r:id="rId35" name="Check Box 144">
              <controlPr defaultSize="0" autoFill="0" autoLine="0" autoPict="0">
                <anchor moveWithCells="1">
                  <from>
                    <xdr:col>23</xdr:col>
                    <xdr:colOff>47625</xdr:colOff>
                    <xdr:row>511</xdr:row>
                    <xdr:rowOff>95250</xdr:rowOff>
                  </from>
                  <to>
                    <xdr:col>23</xdr:col>
                    <xdr:colOff>257175</xdr:colOff>
                    <xdr:row>512</xdr:row>
                    <xdr:rowOff>123825</xdr:rowOff>
                  </to>
                </anchor>
              </controlPr>
            </control>
          </mc:Choice>
        </mc:AlternateContent>
        <mc:AlternateContent xmlns:mc="http://schemas.openxmlformats.org/markup-compatibility/2006">
          <mc:Choice Requires="x14">
            <control shapeId="2193" r:id="rId36" name="Check Box 145">
              <controlPr defaultSize="0" autoFill="0" autoLine="0" autoPict="0">
                <anchor moveWithCells="1">
                  <from>
                    <xdr:col>24</xdr:col>
                    <xdr:colOff>47625</xdr:colOff>
                    <xdr:row>511</xdr:row>
                    <xdr:rowOff>95250</xdr:rowOff>
                  </from>
                  <to>
                    <xdr:col>24</xdr:col>
                    <xdr:colOff>257175</xdr:colOff>
                    <xdr:row>512</xdr:row>
                    <xdr:rowOff>123825</xdr:rowOff>
                  </to>
                </anchor>
              </controlPr>
            </control>
          </mc:Choice>
        </mc:AlternateContent>
        <mc:AlternateContent xmlns:mc="http://schemas.openxmlformats.org/markup-compatibility/2006">
          <mc:Choice Requires="x14">
            <control shapeId="2194" r:id="rId37" name="Check Box 146">
              <controlPr defaultSize="0" autoFill="0" autoLine="0" autoPict="0">
                <anchor moveWithCells="1">
                  <from>
                    <xdr:col>25</xdr:col>
                    <xdr:colOff>47625</xdr:colOff>
                    <xdr:row>511</xdr:row>
                    <xdr:rowOff>95250</xdr:rowOff>
                  </from>
                  <to>
                    <xdr:col>25</xdr:col>
                    <xdr:colOff>257175</xdr:colOff>
                    <xdr:row>512</xdr:row>
                    <xdr:rowOff>123825</xdr:rowOff>
                  </to>
                </anchor>
              </controlPr>
            </control>
          </mc:Choice>
        </mc:AlternateContent>
        <mc:AlternateContent xmlns:mc="http://schemas.openxmlformats.org/markup-compatibility/2006">
          <mc:Choice Requires="x14">
            <control shapeId="2208" r:id="rId38" name="Check Box 160">
              <controlPr defaultSize="0" autoFill="0" autoLine="0" autoPict="0">
                <anchor moveWithCells="1">
                  <from>
                    <xdr:col>23</xdr:col>
                    <xdr:colOff>57150</xdr:colOff>
                    <xdr:row>119</xdr:row>
                    <xdr:rowOff>85725</xdr:rowOff>
                  </from>
                  <to>
                    <xdr:col>23</xdr:col>
                    <xdr:colOff>266700</xdr:colOff>
                    <xdr:row>120</xdr:row>
                    <xdr:rowOff>114300</xdr:rowOff>
                  </to>
                </anchor>
              </controlPr>
            </control>
          </mc:Choice>
        </mc:AlternateContent>
        <mc:AlternateContent xmlns:mc="http://schemas.openxmlformats.org/markup-compatibility/2006">
          <mc:Choice Requires="x14">
            <control shapeId="2209" r:id="rId39" name="Check Box 161">
              <controlPr defaultSize="0" autoFill="0" autoLine="0" autoPict="0">
                <anchor moveWithCells="1">
                  <from>
                    <xdr:col>24</xdr:col>
                    <xdr:colOff>57150</xdr:colOff>
                    <xdr:row>119</xdr:row>
                    <xdr:rowOff>85725</xdr:rowOff>
                  </from>
                  <to>
                    <xdr:col>24</xdr:col>
                    <xdr:colOff>266700</xdr:colOff>
                    <xdr:row>120</xdr:row>
                    <xdr:rowOff>114300</xdr:rowOff>
                  </to>
                </anchor>
              </controlPr>
            </control>
          </mc:Choice>
        </mc:AlternateContent>
        <mc:AlternateContent xmlns:mc="http://schemas.openxmlformats.org/markup-compatibility/2006">
          <mc:Choice Requires="x14">
            <control shapeId="2210" r:id="rId40" name="Check Box 162">
              <controlPr defaultSize="0" autoFill="0" autoLine="0" autoPict="0">
                <anchor moveWithCells="1">
                  <from>
                    <xdr:col>23</xdr:col>
                    <xdr:colOff>57150</xdr:colOff>
                    <xdr:row>315</xdr:row>
                    <xdr:rowOff>190500</xdr:rowOff>
                  </from>
                  <to>
                    <xdr:col>23</xdr:col>
                    <xdr:colOff>266700</xdr:colOff>
                    <xdr:row>317</xdr:row>
                    <xdr:rowOff>19050</xdr:rowOff>
                  </to>
                </anchor>
              </controlPr>
            </control>
          </mc:Choice>
        </mc:AlternateContent>
        <mc:AlternateContent xmlns:mc="http://schemas.openxmlformats.org/markup-compatibility/2006">
          <mc:Choice Requires="x14">
            <control shapeId="2211" r:id="rId41" name="Check Box 163">
              <controlPr defaultSize="0" autoFill="0" autoLine="0" autoPict="0">
                <anchor moveWithCells="1">
                  <from>
                    <xdr:col>24</xdr:col>
                    <xdr:colOff>57150</xdr:colOff>
                    <xdr:row>315</xdr:row>
                    <xdr:rowOff>190500</xdr:rowOff>
                  </from>
                  <to>
                    <xdr:col>24</xdr:col>
                    <xdr:colOff>266700</xdr:colOff>
                    <xdr:row>317</xdr:row>
                    <xdr:rowOff>19050</xdr:rowOff>
                  </to>
                </anchor>
              </controlPr>
            </control>
          </mc:Choice>
        </mc:AlternateContent>
        <mc:AlternateContent xmlns:mc="http://schemas.openxmlformats.org/markup-compatibility/2006">
          <mc:Choice Requires="x14">
            <control shapeId="2212" r:id="rId42" name="Check Box 164">
              <controlPr defaultSize="0" autoFill="0" autoLine="0" autoPict="0">
                <anchor moveWithCells="1">
                  <from>
                    <xdr:col>25</xdr:col>
                    <xdr:colOff>47625</xdr:colOff>
                    <xdr:row>344</xdr:row>
                    <xdr:rowOff>190500</xdr:rowOff>
                  </from>
                  <to>
                    <xdr:col>25</xdr:col>
                    <xdr:colOff>257175</xdr:colOff>
                    <xdr:row>346</xdr:row>
                    <xdr:rowOff>19050</xdr:rowOff>
                  </to>
                </anchor>
              </controlPr>
            </control>
          </mc:Choice>
        </mc:AlternateContent>
        <mc:AlternateContent xmlns:mc="http://schemas.openxmlformats.org/markup-compatibility/2006">
          <mc:Choice Requires="x14">
            <control shapeId="2216" r:id="rId43" name="Check Box 168">
              <controlPr defaultSize="0" autoFill="0" autoLine="0" autoPict="0">
                <anchor moveWithCells="1">
                  <from>
                    <xdr:col>23</xdr:col>
                    <xdr:colOff>47625</xdr:colOff>
                    <xdr:row>364</xdr:row>
                    <xdr:rowOff>190500</xdr:rowOff>
                  </from>
                  <to>
                    <xdr:col>23</xdr:col>
                    <xdr:colOff>257175</xdr:colOff>
                    <xdr:row>366</xdr:row>
                    <xdr:rowOff>19050</xdr:rowOff>
                  </to>
                </anchor>
              </controlPr>
            </control>
          </mc:Choice>
        </mc:AlternateContent>
        <mc:AlternateContent xmlns:mc="http://schemas.openxmlformats.org/markup-compatibility/2006">
          <mc:Choice Requires="x14">
            <control shapeId="2222" r:id="rId44" name="Check Box 174">
              <controlPr defaultSize="0" autoFill="0" autoLine="0" autoPict="0">
                <anchor moveWithCells="1">
                  <from>
                    <xdr:col>4</xdr:col>
                    <xdr:colOff>38100</xdr:colOff>
                    <xdr:row>148</xdr:row>
                    <xdr:rowOff>190500</xdr:rowOff>
                  </from>
                  <to>
                    <xdr:col>4</xdr:col>
                    <xdr:colOff>247650</xdr:colOff>
                    <xdr:row>150</xdr:row>
                    <xdr:rowOff>19050</xdr:rowOff>
                  </to>
                </anchor>
              </controlPr>
            </control>
          </mc:Choice>
        </mc:AlternateContent>
        <mc:AlternateContent xmlns:mc="http://schemas.openxmlformats.org/markup-compatibility/2006">
          <mc:Choice Requires="x14">
            <control shapeId="2223" r:id="rId45" name="Check Box 175">
              <controlPr defaultSize="0" autoFill="0" autoLine="0" autoPict="0">
                <anchor moveWithCells="1">
                  <from>
                    <xdr:col>4</xdr:col>
                    <xdr:colOff>38100</xdr:colOff>
                    <xdr:row>148</xdr:row>
                    <xdr:rowOff>0</xdr:rowOff>
                  </from>
                  <to>
                    <xdr:col>4</xdr:col>
                    <xdr:colOff>247650</xdr:colOff>
                    <xdr:row>149</xdr:row>
                    <xdr:rowOff>38100</xdr:rowOff>
                  </to>
                </anchor>
              </controlPr>
            </control>
          </mc:Choice>
        </mc:AlternateContent>
        <mc:AlternateContent xmlns:mc="http://schemas.openxmlformats.org/markup-compatibility/2006">
          <mc:Choice Requires="x14">
            <control shapeId="2224" r:id="rId46" name="Check Box 176">
              <controlPr defaultSize="0" autoFill="0" autoLine="0" autoPict="0">
                <anchor moveWithCells="1">
                  <from>
                    <xdr:col>4</xdr:col>
                    <xdr:colOff>38100</xdr:colOff>
                    <xdr:row>152</xdr:row>
                    <xdr:rowOff>200025</xdr:rowOff>
                  </from>
                  <to>
                    <xdr:col>4</xdr:col>
                    <xdr:colOff>247650</xdr:colOff>
                    <xdr:row>154</xdr:row>
                    <xdr:rowOff>28575</xdr:rowOff>
                  </to>
                </anchor>
              </controlPr>
            </control>
          </mc:Choice>
        </mc:AlternateContent>
        <mc:AlternateContent xmlns:mc="http://schemas.openxmlformats.org/markup-compatibility/2006">
          <mc:Choice Requires="x14">
            <control shapeId="2225" r:id="rId47" name="Check Box 177">
              <controlPr defaultSize="0" autoFill="0" autoLine="0" autoPict="0">
                <anchor moveWithCells="1">
                  <from>
                    <xdr:col>4</xdr:col>
                    <xdr:colOff>38100</xdr:colOff>
                    <xdr:row>158</xdr:row>
                    <xdr:rowOff>200025</xdr:rowOff>
                  </from>
                  <to>
                    <xdr:col>4</xdr:col>
                    <xdr:colOff>247650</xdr:colOff>
                    <xdr:row>160</xdr:row>
                    <xdr:rowOff>28575</xdr:rowOff>
                  </to>
                </anchor>
              </controlPr>
            </control>
          </mc:Choice>
        </mc:AlternateContent>
        <mc:AlternateContent xmlns:mc="http://schemas.openxmlformats.org/markup-compatibility/2006">
          <mc:Choice Requires="x14">
            <control shapeId="2226" r:id="rId48" name="Check Box 178">
              <controlPr defaultSize="0" autoFill="0" autoLine="0" autoPict="0">
                <anchor moveWithCells="1">
                  <from>
                    <xdr:col>4</xdr:col>
                    <xdr:colOff>38100</xdr:colOff>
                    <xdr:row>149</xdr:row>
                    <xdr:rowOff>200025</xdr:rowOff>
                  </from>
                  <to>
                    <xdr:col>4</xdr:col>
                    <xdr:colOff>247650</xdr:colOff>
                    <xdr:row>151</xdr:row>
                    <xdr:rowOff>28575</xdr:rowOff>
                  </to>
                </anchor>
              </controlPr>
            </control>
          </mc:Choice>
        </mc:AlternateContent>
        <mc:AlternateContent xmlns:mc="http://schemas.openxmlformats.org/markup-compatibility/2006">
          <mc:Choice Requires="x14">
            <control shapeId="2246" r:id="rId49" name="Check Box 198">
              <controlPr defaultSize="0" autoFill="0" autoLine="0" autoPict="0">
                <anchor moveWithCells="1">
                  <from>
                    <xdr:col>24</xdr:col>
                    <xdr:colOff>47625</xdr:colOff>
                    <xdr:row>586</xdr:row>
                    <xdr:rowOff>200025</xdr:rowOff>
                  </from>
                  <to>
                    <xdr:col>24</xdr:col>
                    <xdr:colOff>257175</xdr:colOff>
                    <xdr:row>588</xdr:row>
                    <xdr:rowOff>19050</xdr:rowOff>
                  </to>
                </anchor>
              </controlPr>
            </control>
          </mc:Choice>
        </mc:AlternateContent>
        <mc:AlternateContent xmlns:mc="http://schemas.openxmlformats.org/markup-compatibility/2006">
          <mc:Choice Requires="x14">
            <control shapeId="2247" r:id="rId50" name="Check Box 199">
              <controlPr defaultSize="0" autoFill="0" autoLine="0" autoPict="0">
                <anchor moveWithCells="1">
                  <from>
                    <xdr:col>25</xdr:col>
                    <xdr:colOff>47625</xdr:colOff>
                    <xdr:row>586</xdr:row>
                    <xdr:rowOff>200025</xdr:rowOff>
                  </from>
                  <to>
                    <xdr:col>25</xdr:col>
                    <xdr:colOff>257175</xdr:colOff>
                    <xdr:row>588</xdr:row>
                    <xdr:rowOff>19050</xdr:rowOff>
                  </to>
                </anchor>
              </controlPr>
            </control>
          </mc:Choice>
        </mc:AlternateContent>
        <mc:AlternateContent xmlns:mc="http://schemas.openxmlformats.org/markup-compatibility/2006">
          <mc:Choice Requires="x14">
            <control shapeId="2274" r:id="rId51" name="Check Box 226">
              <controlPr defaultSize="0" autoFill="0" autoLine="0" autoPict="0">
                <anchor moveWithCells="1">
                  <from>
                    <xdr:col>23</xdr:col>
                    <xdr:colOff>47625</xdr:colOff>
                    <xdr:row>636</xdr:row>
                    <xdr:rowOff>200025</xdr:rowOff>
                  </from>
                  <to>
                    <xdr:col>23</xdr:col>
                    <xdr:colOff>257175</xdr:colOff>
                    <xdr:row>638</xdr:row>
                    <xdr:rowOff>19050</xdr:rowOff>
                  </to>
                </anchor>
              </controlPr>
            </control>
          </mc:Choice>
        </mc:AlternateContent>
        <mc:AlternateContent xmlns:mc="http://schemas.openxmlformats.org/markup-compatibility/2006">
          <mc:Choice Requires="x14">
            <control shapeId="2275" r:id="rId52" name="Check Box 227">
              <controlPr defaultSize="0" autoFill="0" autoLine="0" autoPict="0">
                <anchor moveWithCells="1">
                  <from>
                    <xdr:col>25</xdr:col>
                    <xdr:colOff>47625</xdr:colOff>
                    <xdr:row>636</xdr:row>
                    <xdr:rowOff>200025</xdr:rowOff>
                  </from>
                  <to>
                    <xdr:col>25</xdr:col>
                    <xdr:colOff>257175</xdr:colOff>
                    <xdr:row>638</xdr:row>
                    <xdr:rowOff>19050</xdr:rowOff>
                  </to>
                </anchor>
              </controlPr>
            </control>
          </mc:Choice>
        </mc:AlternateContent>
        <mc:AlternateContent xmlns:mc="http://schemas.openxmlformats.org/markup-compatibility/2006">
          <mc:Choice Requires="x14">
            <control shapeId="2285" r:id="rId53" name="Check Box 237">
              <controlPr defaultSize="0" autoFill="0" autoLine="0" autoPict="0">
                <anchor moveWithCells="1">
                  <from>
                    <xdr:col>23</xdr:col>
                    <xdr:colOff>38100</xdr:colOff>
                    <xdr:row>731</xdr:row>
                    <xdr:rowOff>152400</xdr:rowOff>
                  </from>
                  <to>
                    <xdr:col>23</xdr:col>
                    <xdr:colOff>247650</xdr:colOff>
                    <xdr:row>732</xdr:row>
                    <xdr:rowOff>180975</xdr:rowOff>
                  </to>
                </anchor>
              </controlPr>
            </control>
          </mc:Choice>
        </mc:AlternateContent>
        <mc:AlternateContent xmlns:mc="http://schemas.openxmlformats.org/markup-compatibility/2006">
          <mc:Choice Requires="x14">
            <control shapeId="2302" r:id="rId54" name="Check Box 254">
              <controlPr defaultSize="0" autoFill="0" autoLine="0" autoPict="0">
                <anchor moveWithCells="1">
                  <from>
                    <xdr:col>24</xdr:col>
                    <xdr:colOff>47625</xdr:colOff>
                    <xdr:row>364</xdr:row>
                    <xdr:rowOff>190500</xdr:rowOff>
                  </from>
                  <to>
                    <xdr:col>24</xdr:col>
                    <xdr:colOff>257175</xdr:colOff>
                    <xdr:row>366</xdr:row>
                    <xdr:rowOff>19050</xdr:rowOff>
                  </to>
                </anchor>
              </controlPr>
            </control>
          </mc:Choice>
        </mc:AlternateContent>
        <mc:AlternateContent xmlns:mc="http://schemas.openxmlformats.org/markup-compatibility/2006">
          <mc:Choice Requires="x14">
            <control shapeId="2308" r:id="rId55" name="Check Box 260">
              <controlPr defaultSize="0" autoFill="0" autoLine="0" autoPict="0">
                <anchor moveWithCells="1">
                  <from>
                    <xdr:col>24</xdr:col>
                    <xdr:colOff>47625</xdr:colOff>
                    <xdr:row>401</xdr:row>
                    <xdr:rowOff>95250</xdr:rowOff>
                  </from>
                  <to>
                    <xdr:col>24</xdr:col>
                    <xdr:colOff>257175</xdr:colOff>
                    <xdr:row>402</xdr:row>
                    <xdr:rowOff>133350</xdr:rowOff>
                  </to>
                </anchor>
              </controlPr>
            </control>
          </mc:Choice>
        </mc:AlternateContent>
        <mc:AlternateContent xmlns:mc="http://schemas.openxmlformats.org/markup-compatibility/2006">
          <mc:Choice Requires="x14">
            <control shapeId="2310" r:id="rId56" name="Check Box 262">
              <controlPr defaultSize="0" autoFill="0" autoLine="0" autoPict="0">
                <anchor moveWithCells="1">
                  <from>
                    <xdr:col>25</xdr:col>
                    <xdr:colOff>47625</xdr:colOff>
                    <xdr:row>401</xdr:row>
                    <xdr:rowOff>95250</xdr:rowOff>
                  </from>
                  <to>
                    <xdr:col>25</xdr:col>
                    <xdr:colOff>257175</xdr:colOff>
                    <xdr:row>402</xdr:row>
                    <xdr:rowOff>133350</xdr:rowOff>
                  </to>
                </anchor>
              </controlPr>
            </control>
          </mc:Choice>
        </mc:AlternateContent>
        <mc:AlternateContent xmlns:mc="http://schemas.openxmlformats.org/markup-compatibility/2006">
          <mc:Choice Requires="x14">
            <control shapeId="2312" r:id="rId57" name="Check Box 264">
              <controlPr defaultSize="0" autoFill="0" autoLine="0" autoPict="0">
                <anchor moveWithCells="1">
                  <from>
                    <xdr:col>24</xdr:col>
                    <xdr:colOff>47625</xdr:colOff>
                    <xdr:row>575</xdr:row>
                    <xdr:rowOff>200025</xdr:rowOff>
                  </from>
                  <to>
                    <xdr:col>24</xdr:col>
                    <xdr:colOff>257175</xdr:colOff>
                    <xdr:row>577</xdr:row>
                    <xdr:rowOff>19050</xdr:rowOff>
                  </to>
                </anchor>
              </controlPr>
            </control>
          </mc:Choice>
        </mc:AlternateContent>
        <mc:AlternateContent xmlns:mc="http://schemas.openxmlformats.org/markup-compatibility/2006">
          <mc:Choice Requires="x14">
            <control shapeId="2321" r:id="rId58" name="Check Box 273">
              <controlPr defaultSize="0" autoFill="0" autoLine="0" autoPict="0">
                <anchor moveWithCells="1">
                  <from>
                    <xdr:col>23</xdr:col>
                    <xdr:colOff>47625</xdr:colOff>
                    <xdr:row>354</xdr:row>
                    <xdr:rowOff>190500</xdr:rowOff>
                  </from>
                  <to>
                    <xdr:col>23</xdr:col>
                    <xdr:colOff>257175</xdr:colOff>
                    <xdr:row>356</xdr:row>
                    <xdr:rowOff>19050</xdr:rowOff>
                  </to>
                </anchor>
              </controlPr>
            </control>
          </mc:Choice>
        </mc:AlternateContent>
        <mc:AlternateContent xmlns:mc="http://schemas.openxmlformats.org/markup-compatibility/2006">
          <mc:Choice Requires="x14">
            <control shapeId="2322" r:id="rId59" name="Check Box 274">
              <controlPr defaultSize="0" autoFill="0" autoLine="0" autoPict="0">
                <anchor moveWithCells="1">
                  <from>
                    <xdr:col>24</xdr:col>
                    <xdr:colOff>47625</xdr:colOff>
                    <xdr:row>354</xdr:row>
                    <xdr:rowOff>190500</xdr:rowOff>
                  </from>
                  <to>
                    <xdr:col>24</xdr:col>
                    <xdr:colOff>257175</xdr:colOff>
                    <xdr:row>356</xdr:row>
                    <xdr:rowOff>19050</xdr:rowOff>
                  </to>
                </anchor>
              </controlPr>
            </control>
          </mc:Choice>
        </mc:AlternateContent>
        <mc:AlternateContent xmlns:mc="http://schemas.openxmlformats.org/markup-compatibility/2006">
          <mc:Choice Requires="x14">
            <control shapeId="2324" r:id="rId60" name="Check Box 276">
              <controlPr defaultSize="0" autoFill="0" autoLine="0" autoPict="0">
                <anchor moveWithCells="1">
                  <from>
                    <xdr:col>23</xdr:col>
                    <xdr:colOff>57150</xdr:colOff>
                    <xdr:row>381</xdr:row>
                    <xdr:rowOff>66675</xdr:rowOff>
                  </from>
                  <to>
                    <xdr:col>23</xdr:col>
                    <xdr:colOff>266700</xdr:colOff>
                    <xdr:row>382</xdr:row>
                    <xdr:rowOff>104775</xdr:rowOff>
                  </to>
                </anchor>
              </controlPr>
            </control>
          </mc:Choice>
        </mc:AlternateContent>
        <mc:AlternateContent xmlns:mc="http://schemas.openxmlformats.org/markup-compatibility/2006">
          <mc:Choice Requires="x14">
            <control shapeId="2325" r:id="rId61" name="Check Box 277">
              <controlPr defaultSize="0" autoFill="0" autoLine="0" autoPict="0">
                <anchor moveWithCells="1">
                  <from>
                    <xdr:col>24</xdr:col>
                    <xdr:colOff>57150</xdr:colOff>
                    <xdr:row>381</xdr:row>
                    <xdr:rowOff>66675</xdr:rowOff>
                  </from>
                  <to>
                    <xdr:col>24</xdr:col>
                    <xdr:colOff>266700</xdr:colOff>
                    <xdr:row>382</xdr:row>
                    <xdr:rowOff>104775</xdr:rowOff>
                  </to>
                </anchor>
              </controlPr>
            </control>
          </mc:Choice>
        </mc:AlternateContent>
        <mc:AlternateContent xmlns:mc="http://schemas.openxmlformats.org/markup-compatibility/2006">
          <mc:Choice Requires="x14">
            <control shapeId="2331" r:id="rId62" name="Check Box 283">
              <controlPr defaultSize="0" autoFill="0" autoLine="0" autoPict="0">
                <anchor moveWithCells="1">
                  <from>
                    <xdr:col>23</xdr:col>
                    <xdr:colOff>47625</xdr:colOff>
                    <xdr:row>144</xdr:row>
                    <xdr:rowOff>95250</xdr:rowOff>
                  </from>
                  <to>
                    <xdr:col>23</xdr:col>
                    <xdr:colOff>257175</xdr:colOff>
                    <xdr:row>145</xdr:row>
                    <xdr:rowOff>123825</xdr:rowOff>
                  </to>
                </anchor>
              </controlPr>
            </control>
          </mc:Choice>
        </mc:AlternateContent>
        <mc:AlternateContent xmlns:mc="http://schemas.openxmlformats.org/markup-compatibility/2006">
          <mc:Choice Requires="x14">
            <control shapeId="2332" r:id="rId63" name="Check Box 284">
              <controlPr defaultSize="0" autoFill="0" autoLine="0" autoPict="0">
                <anchor moveWithCells="1">
                  <from>
                    <xdr:col>24</xdr:col>
                    <xdr:colOff>47625</xdr:colOff>
                    <xdr:row>144</xdr:row>
                    <xdr:rowOff>95250</xdr:rowOff>
                  </from>
                  <to>
                    <xdr:col>24</xdr:col>
                    <xdr:colOff>257175</xdr:colOff>
                    <xdr:row>145</xdr:row>
                    <xdr:rowOff>123825</xdr:rowOff>
                  </to>
                </anchor>
              </controlPr>
            </control>
          </mc:Choice>
        </mc:AlternateContent>
        <mc:AlternateContent xmlns:mc="http://schemas.openxmlformats.org/markup-compatibility/2006">
          <mc:Choice Requires="x14">
            <control shapeId="2333" r:id="rId64" name="Check Box 285">
              <controlPr defaultSize="0" autoFill="0" autoLine="0" autoPict="0">
                <anchor moveWithCells="1">
                  <from>
                    <xdr:col>4</xdr:col>
                    <xdr:colOff>38100</xdr:colOff>
                    <xdr:row>158</xdr:row>
                    <xdr:rowOff>200025</xdr:rowOff>
                  </from>
                  <to>
                    <xdr:col>4</xdr:col>
                    <xdr:colOff>247650</xdr:colOff>
                    <xdr:row>160</xdr:row>
                    <xdr:rowOff>28575</xdr:rowOff>
                  </to>
                </anchor>
              </controlPr>
            </control>
          </mc:Choice>
        </mc:AlternateContent>
        <mc:AlternateContent xmlns:mc="http://schemas.openxmlformats.org/markup-compatibility/2006">
          <mc:Choice Requires="x14">
            <control shapeId="2334" r:id="rId65" name="Check Box 286">
              <controlPr defaultSize="0" autoFill="0" autoLine="0" autoPict="0">
                <anchor moveWithCells="1">
                  <from>
                    <xdr:col>4</xdr:col>
                    <xdr:colOff>38100</xdr:colOff>
                    <xdr:row>157</xdr:row>
                    <xdr:rowOff>200025</xdr:rowOff>
                  </from>
                  <to>
                    <xdr:col>4</xdr:col>
                    <xdr:colOff>247650</xdr:colOff>
                    <xdr:row>159</xdr:row>
                    <xdr:rowOff>28575</xdr:rowOff>
                  </to>
                </anchor>
              </controlPr>
            </control>
          </mc:Choice>
        </mc:AlternateContent>
        <mc:AlternateContent xmlns:mc="http://schemas.openxmlformats.org/markup-compatibility/2006">
          <mc:Choice Requires="x14">
            <control shapeId="2335" r:id="rId66" name="Check Box 287">
              <controlPr defaultSize="0" autoFill="0" autoLine="0" autoPict="0">
                <anchor moveWithCells="1">
                  <from>
                    <xdr:col>4</xdr:col>
                    <xdr:colOff>38100</xdr:colOff>
                    <xdr:row>157</xdr:row>
                    <xdr:rowOff>200025</xdr:rowOff>
                  </from>
                  <to>
                    <xdr:col>4</xdr:col>
                    <xdr:colOff>247650</xdr:colOff>
                    <xdr:row>159</xdr:row>
                    <xdr:rowOff>28575</xdr:rowOff>
                  </to>
                </anchor>
              </controlPr>
            </control>
          </mc:Choice>
        </mc:AlternateContent>
        <mc:AlternateContent xmlns:mc="http://schemas.openxmlformats.org/markup-compatibility/2006">
          <mc:Choice Requires="x14">
            <control shapeId="2337" r:id="rId67" name="Check Box 289">
              <controlPr defaultSize="0" autoFill="0" autoLine="0" autoPict="0">
                <anchor moveWithCells="1">
                  <from>
                    <xdr:col>23</xdr:col>
                    <xdr:colOff>47625</xdr:colOff>
                    <xdr:row>513</xdr:row>
                    <xdr:rowOff>95250</xdr:rowOff>
                  </from>
                  <to>
                    <xdr:col>23</xdr:col>
                    <xdr:colOff>257175</xdr:colOff>
                    <xdr:row>514</xdr:row>
                    <xdr:rowOff>123825</xdr:rowOff>
                  </to>
                </anchor>
              </controlPr>
            </control>
          </mc:Choice>
        </mc:AlternateContent>
        <mc:AlternateContent xmlns:mc="http://schemas.openxmlformats.org/markup-compatibility/2006">
          <mc:Choice Requires="x14">
            <control shapeId="2338" r:id="rId68" name="Check Box 290">
              <controlPr defaultSize="0" autoFill="0" autoLine="0" autoPict="0">
                <anchor moveWithCells="1">
                  <from>
                    <xdr:col>24</xdr:col>
                    <xdr:colOff>47625</xdr:colOff>
                    <xdr:row>513</xdr:row>
                    <xdr:rowOff>95250</xdr:rowOff>
                  </from>
                  <to>
                    <xdr:col>24</xdr:col>
                    <xdr:colOff>257175</xdr:colOff>
                    <xdr:row>514</xdr:row>
                    <xdr:rowOff>123825</xdr:rowOff>
                  </to>
                </anchor>
              </controlPr>
            </control>
          </mc:Choice>
        </mc:AlternateContent>
        <mc:AlternateContent xmlns:mc="http://schemas.openxmlformats.org/markup-compatibility/2006">
          <mc:Choice Requires="x14">
            <control shapeId="2339" r:id="rId69" name="Check Box 291">
              <controlPr defaultSize="0" autoFill="0" autoLine="0" autoPict="0">
                <anchor moveWithCells="1">
                  <from>
                    <xdr:col>4</xdr:col>
                    <xdr:colOff>28575</xdr:colOff>
                    <xdr:row>516</xdr:row>
                    <xdr:rowOff>200025</xdr:rowOff>
                  </from>
                  <to>
                    <xdr:col>4</xdr:col>
                    <xdr:colOff>238125</xdr:colOff>
                    <xdr:row>518</xdr:row>
                    <xdr:rowOff>19050</xdr:rowOff>
                  </to>
                </anchor>
              </controlPr>
            </control>
          </mc:Choice>
        </mc:AlternateContent>
        <mc:AlternateContent xmlns:mc="http://schemas.openxmlformats.org/markup-compatibility/2006">
          <mc:Choice Requires="x14">
            <control shapeId="2340" r:id="rId70" name="Check Box 292">
              <controlPr defaultSize="0" autoFill="0" autoLine="0" autoPict="0">
                <anchor moveWithCells="1">
                  <from>
                    <xdr:col>4</xdr:col>
                    <xdr:colOff>28575</xdr:colOff>
                    <xdr:row>517</xdr:row>
                    <xdr:rowOff>200025</xdr:rowOff>
                  </from>
                  <to>
                    <xdr:col>4</xdr:col>
                    <xdr:colOff>247650</xdr:colOff>
                    <xdr:row>519</xdr:row>
                    <xdr:rowOff>19050</xdr:rowOff>
                  </to>
                </anchor>
              </controlPr>
            </control>
          </mc:Choice>
        </mc:AlternateContent>
        <mc:AlternateContent xmlns:mc="http://schemas.openxmlformats.org/markup-compatibility/2006">
          <mc:Choice Requires="x14">
            <control shapeId="2341" r:id="rId71" name="Check Box 293">
              <controlPr defaultSize="0" autoFill="0" autoLine="0" autoPict="0">
                <anchor moveWithCells="1">
                  <from>
                    <xdr:col>4</xdr:col>
                    <xdr:colOff>28575</xdr:colOff>
                    <xdr:row>518</xdr:row>
                    <xdr:rowOff>200025</xdr:rowOff>
                  </from>
                  <to>
                    <xdr:col>4</xdr:col>
                    <xdr:colOff>247650</xdr:colOff>
                    <xdr:row>520</xdr:row>
                    <xdr:rowOff>19050</xdr:rowOff>
                  </to>
                </anchor>
              </controlPr>
            </control>
          </mc:Choice>
        </mc:AlternateContent>
        <mc:AlternateContent xmlns:mc="http://schemas.openxmlformats.org/markup-compatibility/2006">
          <mc:Choice Requires="x14">
            <control shapeId="2342" r:id="rId72" name="Check Box 294">
              <controlPr defaultSize="0" autoFill="0" autoLine="0" autoPict="0">
                <anchor moveWithCells="1">
                  <from>
                    <xdr:col>4</xdr:col>
                    <xdr:colOff>28575</xdr:colOff>
                    <xdr:row>519</xdr:row>
                    <xdr:rowOff>200025</xdr:rowOff>
                  </from>
                  <to>
                    <xdr:col>4</xdr:col>
                    <xdr:colOff>247650</xdr:colOff>
                    <xdr:row>521</xdr:row>
                    <xdr:rowOff>19050</xdr:rowOff>
                  </to>
                </anchor>
              </controlPr>
            </control>
          </mc:Choice>
        </mc:AlternateContent>
        <mc:AlternateContent xmlns:mc="http://schemas.openxmlformats.org/markup-compatibility/2006">
          <mc:Choice Requires="x14">
            <control shapeId="2343" r:id="rId73" name="Check Box 295">
              <controlPr defaultSize="0" autoFill="0" autoLine="0" autoPict="0">
                <anchor moveWithCells="1">
                  <from>
                    <xdr:col>4</xdr:col>
                    <xdr:colOff>28575</xdr:colOff>
                    <xdr:row>520</xdr:row>
                    <xdr:rowOff>200025</xdr:rowOff>
                  </from>
                  <to>
                    <xdr:col>4</xdr:col>
                    <xdr:colOff>247650</xdr:colOff>
                    <xdr:row>522</xdr:row>
                    <xdr:rowOff>19050</xdr:rowOff>
                  </to>
                </anchor>
              </controlPr>
            </control>
          </mc:Choice>
        </mc:AlternateContent>
        <mc:AlternateContent xmlns:mc="http://schemas.openxmlformats.org/markup-compatibility/2006">
          <mc:Choice Requires="x14">
            <control shapeId="2350" r:id="rId74" name="Check Box 302">
              <controlPr defaultSize="0" autoFill="0" autoLine="0" autoPict="0">
                <anchor moveWithCells="1">
                  <from>
                    <xdr:col>23</xdr:col>
                    <xdr:colOff>47625</xdr:colOff>
                    <xdr:row>742</xdr:row>
                    <xdr:rowOff>133350</xdr:rowOff>
                  </from>
                  <to>
                    <xdr:col>23</xdr:col>
                    <xdr:colOff>257175</xdr:colOff>
                    <xdr:row>743</xdr:row>
                    <xdr:rowOff>161925</xdr:rowOff>
                  </to>
                </anchor>
              </controlPr>
            </control>
          </mc:Choice>
        </mc:AlternateContent>
        <mc:AlternateContent xmlns:mc="http://schemas.openxmlformats.org/markup-compatibility/2006">
          <mc:Choice Requires="x14">
            <control shapeId="2351" r:id="rId75" name="Check Box 303">
              <controlPr defaultSize="0" autoFill="0" autoLine="0" autoPict="0">
                <anchor moveWithCells="1">
                  <from>
                    <xdr:col>25</xdr:col>
                    <xdr:colOff>38100</xdr:colOff>
                    <xdr:row>731</xdr:row>
                    <xdr:rowOff>152400</xdr:rowOff>
                  </from>
                  <to>
                    <xdr:col>25</xdr:col>
                    <xdr:colOff>247650</xdr:colOff>
                    <xdr:row>732</xdr:row>
                    <xdr:rowOff>180975</xdr:rowOff>
                  </to>
                </anchor>
              </controlPr>
            </control>
          </mc:Choice>
        </mc:AlternateContent>
        <mc:AlternateContent xmlns:mc="http://schemas.openxmlformats.org/markup-compatibility/2006">
          <mc:Choice Requires="x14">
            <control shapeId="2352" r:id="rId76" name="Check Box 304">
              <controlPr defaultSize="0" autoFill="0" autoLine="0" autoPict="0">
                <anchor moveWithCells="1">
                  <from>
                    <xdr:col>25</xdr:col>
                    <xdr:colOff>47625</xdr:colOff>
                    <xdr:row>742</xdr:row>
                    <xdr:rowOff>133350</xdr:rowOff>
                  </from>
                  <to>
                    <xdr:col>25</xdr:col>
                    <xdr:colOff>257175</xdr:colOff>
                    <xdr:row>743</xdr:row>
                    <xdr:rowOff>161925</xdr:rowOff>
                  </to>
                </anchor>
              </controlPr>
            </control>
          </mc:Choice>
        </mc:AlternateContent>
        <mc:AlternateContent xmlns:mc="http://schemas.openxmlformats.org/markup-compatibility/2006">
          <mc:Choice Requires="x14">
            <control shapeId="2362" r:id="rId77" name="Check Box 314">
              <controlPr defaultSize="0" autoFill="0" autoLine="0" autoPict="0">
                <anchor moveWithCells="1">
                  <from>
                    <xdr:col>23</xdr:col>
                    <xdr:colOff>47625</xdr:colOff>
                    <xdr:row>474</xdr:row>
                    <xdr:rowOff>95250</xdr:rowOff>
                  </from>
                  <to>
                    <xdr:col>23</xdr:col>
                    <xdr:colOff>257175</xdr:colOff>
                    <xdr:row>475</xdr:row>
                    <xdr:rowOff>123825</xdr:rowOff>
                  </to>
                </anchor>
              </controlPr>
            </control>
          </mc:Choice>
        </mc:AlternateContent>
        <mc:AlternateContent xmlns:mc="http://schemas.openxmlformats.org/markup-compatibility/2006">
          <mc:Choice Requires="x14">
            <control shapeId="2363" r:id="rId78" name="Check Box 315">
              <controlPr defaultSize="0" autoFill="0" autoLine="0" autoPict="0">
                <anchor moveWithCells="1">
                  <from>
                    <xdr:col>24</xdr:col>
                    <xdr:colOff>47625</xdr:colOff>
                    <xdr:row>474</xdr:row>
                    <xdr:rowOff>95250</xdr:rowOff>
                  </from>
                  <to>
                    <xdr:col>24</xdr:col>
                    <xdr:colOff>257175</xdr:colOff>
                    <xdr:row>475</xdr:row>
                    <xdr:rowOff>123825</xdr:rowOff>
                  </to>
                </anchor>
              </controlPr>
            </control>
          </mc:Choice>
        </mc:AlternateContent>
        <mc:AlternateContent xmlns:mc="http://schemas.openxmlformats.org/markup-compatibility/2006">
          <mc:Choice Requires="x14">
            <control shapeId="2364" r:id="rId79" name="Check Box 316">
              <controlPr defaultSize="0" autoFill="0" autoLine="0" autoPict="0">
                <anchor moveWithCells="1">
                  <from>
                    <xdr:col>25</xdr:col>
                    <xdr:colOff>47625</xdr:colOff>
                    <xdr:row>474</xdr:row>
                    <xdr:rowOff>95250</xdr:rowOff>
                  </from>
                  <to>
                    <xdr:col>25</xdr:col>
                    <xdr:colOff>257175</xdr:colOff>
                    <xdr:row>475</xdr:row>
                    <xdr:rowOff>123825</xdr:rowOff>
                  </to>
                </anchor>
              </controlPr>
            </control>
          </mc:Choice>
        </mc:AlternateContent>
        <mc:AlternateContent xmlns:mc="http://schemas.openxmlformats.org/markup-compatibility/2006">
          <mc:Choice Requires="x14">
            <control shapeId="2376" r:id="rId80" name="Check Box 328">
              <controlPr defaultSize="0" autoFill="0" autoLine="0" autoPict="0">
                <anchor moveWithCells="1">
                  <from>
                    <xdr:col>23</xdr:col>
                    <xdr:colOff>47625</xdr:colOff>
                    <xdr:row>376</xdr:row>
                    <xdr:rowOff>190500</xdr:rowOff>
                  </from>
                  <to>
                    <xdr:col>23</xdr:col>
                    <xdr:colOff>257175</xdr:colOff>
                    <xdr:row>378</xdr:row>
                    <xdr:rowOff>19050</xdr:rowOff>
                  </to>
                </anchor>
              </controlPr>
            </control>
          </mc:Choice>
        </mc:AlternateContent>
        <mc:AlternateContent xmlns:mc="http://schemas.openxmlformats.org/markup-compatibility/2006">
          <mc:Choice Requires="x14">
            <control shapeId="2377" r:id="rId81" name="Check Box 329">
              <controlPr defaultSize="0" autoFill="0" autoLine="0" autoPict="0">
                <anchor moveWithCells="1">
                  <from>
                    <xdr:col>24</xdr:col>
                    <xdr:colOff>47625</xdr:colOff>
                    <xdr:row>376</xdr:row>
                    <xdr:rowOff>190500</xdr:rowOff>
                  </from>
                  <to>
                    <xdr:col>24</xdr:col>
                    <xdr:colOff>257175</xdr:colOff>
                    <xdr:row>378</xdr:row>
                    <xdr:rowOff>19050</xdr:rowOff>
                  </to>
                </anchor>
              </controlPr>
            </control>
          </mc:Choice>
        </mc:AlternateContent>
        <mc:AlternateContent xmlns:mc="http://schemas.openxmlformats.org/markup-compatibility/2006">
          <mc:Choice Requires="x14">
            <control shapeId="2378" r:id="rId82" name="Check Box 330">
              <controlPr defaultSize="0" autoFill="0" autoLine="0" autoPict="0">
                <anchor moveWithCells="1">
                  <from>
                    <xdr:col>23</xdr:col>
                    <xdr:colOff>47625</xdr:colOff>
                    <xdr:row>386</xdr:row>
                    <xdr:rowOff>190500</xdr:rowOff>
                  </from>
                  <to>
                    <xdr:col>23</xdr:col>
                    <xdr:colOff>257175</xdr:colOff>
                    <xdr:row>388</xdr:row>
                    <xdr:rowOff>19050</xdr:rowOff>
                  </to>
                </anchor>
              </controlPr>
            </control>
          </mc:Choice>
        </mc:AlternateContent>
        <mc:AlternateContent xmlns:mc="http://schemas.openxmlformats.org/markup-compatibility/2006">
          <mc:Choice Requires="x14">
            <control shapeId="2379" r:id="rId83" name="Check Box 331">
              <controlPr defaultSize="0" autoFill="0" autoLine="0" autoPict="0">
                <anchor moveWithCells="1">
                  <from>
                    <xdr:col>24</xdr:col>
                    <xdr:colOff>47625</xdr:colOff>
                    <xdr:row>386</xdr:row>
                    <xdr:rowOff>190500</xdr:rowOff>
                  </from>
                  <to>
                    <xdr:col>24</xdr:col>
                    <xdr:colOff>257175</xdr:colOff>
                    <xdr:row>388</xdr:row>
                    <xdr:rowOff>19050</xdr:rowOff>
                  </to>
                </anchor>
              </controlPr>
            </control>
          </mc:Choice>
        </mc:AlternateContent>
        <mc:AlternateContent xmlns:mc="http://schemas.openxmlformats.org/markup-compatibility/2006">
          <mc:Choice Requires="x14">
            <control shapeId="2380" r:id="rId84" name="Check Box 332">
              <controlPr defaultSize="0" autoFill="0" autoLine="0" autoPict="0">
                <anchor moveWithCells="1">
                  <from>
                    <xdr:col>23</xdr:col>
                    <xdr:colOff>47625</xdr:colOff>
                    <xdr:row>389</xdr:row>
                    <xdr:rowOff>190500</xdr:rowOff>
                  </from>
                  <to>
                    <xdr:col>23</xdr:col>
                    <xdr:colOff>257175</xdr:colOff>
                    <xdr:row>391</xdr:row>
                    <xdr:rowOff>19050</xdr:rowOff>
                  </to>
                </anchor>
              </controlPr>
            </control>
          </mc:Choice>
        </mc:AlternateContent>
        <mc:AlternateContent xmlns:mc="http://schemas.openxmlformats.org/markup-compatibility/2006">
          <mc:Choice Requires="x14">
            <control shapeId="2381" r:id="rId85" name="Check Box 333">
              <controlPr defaultSize="0" autoFill="0" autoLine="0" autoPict="0">
                <anchor moveWithCells="1">
                  <from>
                    <xdr:col>24</xdr:col>
                    <xdr:colOff>47625</xdr:colOff>
                    <xdr:row>389</xdr:row>
                    <xdr:rowOff>190500</xdr:rowOff>
                  </from>
                  <to>
                    <xdr:col>24</xdr:col>
                    <xdr:colOff>257175</xdr:colOff>
                    <xdr:row>391</xdr:row>
                    <xdr:rowOff>19050</xdr:rowOff>
                  </to>
                </anchor>
              </controlPr>
            </control>
          </mc:Choice>
        </mc:AlternateContent>
        <mc:AlternateContent xmlns:mc="http://schemas.openxmlformats.org/markup-compatibility/2006">
          <mc:Choice Requires="x14">
            <control shapeId="2202" r:id="rId86" name="Check Box 154">
              <controlPr defaultSize="0" autoFill="0" autoLine="0" autoPict="0">
                <anchor moveWithCells="1">
                  <from>
                    <xdr:col>23</xdr:col>
                    <xdr:colOff>47625</xdr:colOff>
                    <xdr:row>592</xdr:row>
                    <xdr:rowOff>95250</xdr:rowOff>
                  </from>
                  <to>
                    <xdr:col>23</xdr:col>
                    <xdr:colOff>257175</xdr:colOff>
                    <xdr:row>593</xdr:row>
                    <xdr:rowOff>123825</xdr:rowOff>
                  </to>
                </anchor>
              </controlPr>
            </control>
          </mc:Choice>
        </mc:AlternateContent>
        <mc:AlternateContent xmlns:mc="http://schemas.openxmlformats.org/markup-compatibility/2006">
          <mc:Choice Requires="x14">
            <control shapeId="2262" r:id="rId87" name="Check Box 214">
              <controlPr defaultSize="0" autoFill="0" autoLine="0" autoPict="0">
                <anchor moveWithCells="1">
                  <from>
                    <xdr:col>24</xdr:col>
                    <xdr:colOff>47625</xdr:colOff>
                    <xdr:row>592</xdr:row>
                    <xdr:rowOff>95250</xdr:rowOff>
                  </from>
                  <to>
                    <xdr:col>24</xdr:col>
                    <xdr:colOff>257175</xdr:colOff>
                    <xdr:row>593</xdr:row>
                    <xdr:rowOff>123825</xdr:rowOff>
                  </to>
                </anchor>
              </controlPr>
            </control>
          </mc:Choice>
        </mc:AlternateContent>
        <mc:AlternateContent xmlns:mc="http://schemas.openxmlformats.org/markup-compatibility/2006">
          <mc:Choice Requires="x14">
            <control shapeId="2263" r:id="rId88" name="Check Box 215">
              <controlPr defaultSize="0" autoFill="0" autoLine="0" autoPict="0">
                <anchor moveWithCells="1">
                  <from>
                    <xdr:col>25</xdr:col>
                    <xdr:colOff>47625</xdr:colOff>
                    <xdr:row>592</xdr:row>
                    <xdr:rowOff>95250</xdr:rowOff>
                  </from>
                  <to>
                    <xdr:col>25</xdr:col>
                    <xdr:colOff>257175</xdr:colOff>
                    <xdr:row>593</xdr:row>
                    <xdr:rowOff>123825</xdr:rowOff>
                  </to>
                </anchor>
              </controlPr>
            </control>
          </mc:Choice>
        </mc:AlternateContent>
        <mc:AlternateContent xmlns:mc="http://schemas.openxmlformats.org/markup-compatibility/2006">
          <mc:Choice Requires="x14">
            <control shapeId="2403" r:id="rId89" name="Check Box 355">
              <controlPr defaultSize="0" autoFill="0" autoLine="0" autoPict="0">
                <anchor moveWithCells="1">
                  <from>
                    <xdr:col>23</xdr:col>
                    <xdr:colOff>47625</xdr:colOff>
                    <xdr:row>547</xdr:row>
                    <xdr:rowOff>200025</xdr:rowOff>
                  </from>
                  <to>
                    <xdr:col>23</xdr:col>
                    <xdr:colOff>257175</xdr:colOff>
                    <xdr:row>549</xdr:row>
                    <xdr:rowOff>19050</xdr:rowOff>
                  </to>
                </anchor>
              </controlPr>
            </control>
          </mc:Choice>
        </mc:AlternateContent>
        <mc:AlternateContent xmlns:mc="http://schemas.openxmlformats.org/markup-compatibility/2006">
          <mc:Choice Requires="x14">
            <control shapeId="2404" r:id="rId90" name="Check Box 356">
              <controlPr defaultSize="0" autoFill="0" autoLine="0" autoPict="0">
                <anchor moveWithCells="1">
                  <from>
                    <xdr:col>24</xdr:col>
                    <xdr:colOff>47625</xdr:colOff>
                    <xdr:row>547</xdr:row>
                    <xdr:rowOff>200025</xdr:rowOff>
                  </from>
                  <to>
                    <xdr:col>24</xdr:col>
                    <xdr:colOff>257175</xdr:colOff>
                    <xdr:row>549</xdr:row>
                    <xdr:rowOff>19050</xdr:rowOff>
                  </to>
                </anchor>
              </controlPr>
            </control>
          </mc:Choice>
        </mc:AlternateContent>
        <mc:AlternateContent xmlns:mc="http://schemas.openxmlformats.org/markup-compatibility/2006">
          <mc:Choice Requires="x14">
            <control shapeId="2410" r:id="rId91" name="Check Box 362">
              <controlPr defaultSize="0" autoFill="0" autoLine="0" autoPict="0">
                <anchor moveWithCells="1">
                  <from>
                    <xdr:col>23</xdr:col>
                    <xdr:colOff>57150</xdr:colOff>
                    <xdr:row>124</xdr:row>
                    <xdr:rowOff>95250</xdr:rowOff>
                  </from>
                  <to>
                    <xdr:col>23</xdr:col>
                    <xdr:colOff>266700</xdr:colOff>
                    <xdr:row>125</xdr:row>
                    <xdr:rowOff>123825</xdr:rowOff>
                  </to>
                </anchor>
              </controlPr>
            </control>
          </mc:Choice>
        </mc:AlternateContent>
        <mc:AlternateContent xmlns:mc="http://schemas.openxmlformats.org/markup-compatibility/2006">
          <mc:Choice Requires="x14">
            <control shapeId="2411" r:id="rId92" name="Check Box 363">
              <controlPr defaultSize="0" autoFill="0" autoLine="0" autoPict="0">
                <anchor moveWithCells="1">
                  <from>
                    <xdr:col>24</xdr:col>
                    <xdr:colOff>57150</xdr:colOff>
                    <xdr:row>124</xdr:row>
                    <xdr:rowOff>95250</xdr:rowOff>
                  </from>
                  <to>
                    <xdr:col>24</xdr:col>
                    <xdr:colOff>266700</xdr:colOff>
                    <xdr:row>125</xdr:row>
                    <xdr:rowOff>123825</xdr:rowOff>
                  </to>
                </anchor>
              </controlPr>
            </control>
          </mc:Choice>
        </mc:AlternateContent>
        <mc:AlternateContent xmlns:mc="http://schemas.openxmlformats.org/markup-compatibility/2006">
          <mc:Choice Requires="x14">
            <control shapeId="2412" r:id="rId93" name="Check Box 364">
              <controlPr defaultSize="0" autoFill="0" autoLine="0" autoPict="0">
                <anchor moveWithCells="1">
                  <from>
                    <xdr:col>25</xdr:col>
                    <xdr:colOff>57150</xdr:colOff>
                    <xdr:row>124</xdr:row>
                    <xdr:rowOff>95250</xdr:rowOff>
                  </from>
                  <to>
                    <xdr:col>25</xdr:col>
                    <xdr:colOff>266700</xdr:colOff>
                    <xdr:row>125</xdr:row>
                    <xdr:rowOff>123825</xdr:rowOff>
                  </to>
                </anchor>
              </controlPr>
            </control>
          </mc:Choice>
        </mc:AlternateContent>
        <mc:AlternateContent xmlns:mc="http://schemas.openxmlformats.org/markup-compatibility/2006">
          <mc:Choice Requires="x14">
            <control shapeId="2422" r:id="rId94" name="Check Box 374">
              <controlPr defaultSize="0" autoFill="0" autoLine="0" autoPict="0">
                <anchor moveWithCells="1">
                  <from>
                    <xdr:col>4</xdr:col>
                    <xdr:colOff>19050</xdr:colOff>
                    <xdr:row>253</xdr:row>
                    <xdr:rowOff>0</xdr:rowOff>
                  </from>
                  <to>
                    <xdr:col>4</xdr:col>
                    <xdr:colOff>257175</xdr:colOff>
                    <xdr:row>254</xdr:row>
                    <xdr:rowOff>0</xdr:rowOff>
                  </to>
                </anchor>
              </controlPr>
            </control>
          </mc:Choice>
        </mc:AlternateContent>
        <mc:AlternateContent xmlns:mc="http://schemas.openxmlformats.org/markup-compatibility/2006">
          <mc:Choice Requires="x14">
            <control shapeId="2423" r:id="rId95" name="Check Box 375">
              <controlPr defaultSize="0" autoFill="0" autoLine="0" autoPict="0">
                <anchor moveWithCells="1">
                  <from>
                    <xdr:col>4</xdr:col>
                    <xdr:colOff>19050</xdr:colOff>
                    <xdr:row>254</xdr:row>
                    <xdr:rowOff>0</xdr:rowOff>
                  </from>
                  <to>
                    <xdr:col>4</xdr:col>
                    <xdr:colOff>257175</xdr:colOff>
                    <xdr:row>255</xdr:row>
                    <xdr:rowOff>0</xdr:rowOff>
                  </to>
                </anchor>
              </controlPr>
            </control>
          </mc:Choice>
        </mc:AlternateContent>
        <mc:AlternateContent xmlns:mc="http://schemas.openxmlformats.org/markup-compatibility/2006">
          <mc:Choice Requires="x14">
            <control shapeId="2424" r:id="rId96" name="Check Box 376">
              <controlPr defaultSize="0" autoFill="0" autoLine="0" autoPict="0">
                <anchor moveWithCells="1">
                  <from>
                    <xdr:col>4</xdr:col>
                    <xdr:colOff>19050</xdr:colOff>
                    <xdr:row>255</xdr:row>
                    <xdr:rowOff>0</xdr:rowOff>
                  </from>
                  <to>
                    <xdr:col>4</xdr:col>
                    <xdr:colOff>257175</xdr:colOff>
                    <xdr:row>256</xdr:row>
                    <xdr:rowOff>0</xdr:rowOff>
                  </to>
                </anchor>
              </controlPr>
            </control>
          </mc:Choice>
        </mc:AlternateContent>
        <mc:AlternateContent xmlns:mc="http://schemas.openxmlformats.org/markup-compatibility/2006">
          <mc:Choice Requires="x14">
            <control shapeId="2425" r:id="rId97" name="Check Box 377">
              <controlPr defaultSize="0" autoFill="0" autoLine="0" autoPict="0">
                <anchor moveWithCells="1">
                  <from>
                    <xdr:col>9</xdr:col>
                    <xdr:colOff>19050</xdr:colOff>
                    <xdr:row>253</xdr:row>
                    <xdr:rowOff>0</xdr:rowOff>
                  </from>
                  <to>
                    <xdr:col>9</xdr:col>
                    <xdr:colOff>257175</xdr:colOff>
                    <xdr:row>254</xdr:row>
                    <xdr:rowOff>0</xdr:rowOff>
                  </to>
                </anchor>
              </controlPr>
            </control>
          </mc:Choice>
        </mc:AlternateContent>
        <mc:AlternateContent xmlns:mc="http://schemas.openxmlformats.org/markup-compatibility/2006">
          <mc:Choice Requires="x14">
            <control shapeId="2426" r:id="rId98" name="Check Box 378">
              <controlPr defaultSize="0" autoFill="0" autoLine="0" autoPict="0">
                <anchor moveWithCells="1">
                  <from>
                    <xdr:col>13</xdr:col>
                    <xdr:colOff>19050</xdr:colOff>
                    <xdr:row>253</xdr:row>
                    <xdr:rowOff>0</xdr:rowOff>
                  </from>
                  <to>
                    <xdr:col>13</xdr:col>
                    <xdr:colOff>257175</xdr:colOff>
                    <xdr:row>254</xdr:row>
                    <xdr:rowOff>0</xdr:rowOff>
                  </to>
                </anchor>
              </controlPr>
            </control>
          </mc:Choice>
        </mc:AlternateContent>
        <mc:AlternateContent xmlns:mc="http://schemas.openxmlformats.org/markup-compatibility/2006">
          <mc:Choice Requires="x14">
            <control shapeId="2427" r:id="rId99" name="Check Box 379">
              <controlPr defaultSize="0" autoFill="0" autoLine="0" autoPict="0">
                <anchor moveWithCells="1">
                  <from>
                    <xdr:col>10</xdr:col>
                    <xdr:colOff>19050</xdr:colOff>
                    <xdr:row>254</xdr:row>
                    <xdr:rowOff>0</xdr:rowOff>
                  </from>
                  <to>
                    <xdr:col>10</xdr:col>
                    <xdr:colOff>257175</xdr:colOff>
                    <xdr:row>255</xdr:row>
                    <xdr:rowOff>0</xdr:rowOff>
                  </to>
                </anchor>
              </controlPr>
            </control>
          </mc:Choice>
        </mc:AlternateContent>
        <mc:AlternateContent xmlns:mc="http://schemas.openxmlformats.org/markup-compatibility/2006">
          <mc:Choice Requires="x14">
            <control shapeId="2428" r:id="rId100" name="Check Box 380">
              <controlPr defaultSize="0" autoFill="0" autoLine="0" autoPict="0">
                <anchor moveWithCells="1">
                  <from>
                    <xdr:col>19</xdr:col>
                    <xdr:colOff>19050</xdr:colOff>
                    <xdr:row>254</xdr:row>
                    <xdr:rowOff>0</xdr:rowOff>
                  </from>
                  <to>
                    <xdr:col>19</xdr:col>
                    <xdr:colOff>257175</xdr:colOff>
                    <xdr:row>255</xdr:row>
                    <xdr:rowOff>0</xdr:rowOff>
                  </to>
                </anchor>
              </controlPr>
            </control>
          </mc:Choice>
        </mc:AlternateContent>
        <mc:AlternateContent xmlns:mc="http://schemas.openxmlformats.org/markup-compatibility/2006">
          <mc:Choice Requires="x14">
            <control shapeId="2429" r:id="rId101" name="Check Box 381">
              <controlPr defaultSize="0" autoFill="0" autoLine="0" autoPict="0">
                <anchor moveWithCells="1">
                  <from>
                    <xdr:col>4</xdr:col>
                    <xdr:colOff>19050</xdr:colOff>
                    <xdr:row>258</xdr:row>
                    <xdr:rowOff>0</xdr:rowOff>
                  </from>
                  <to>
                    <xdr:col>4</xdr:col>
                    <xdr:colOff>257175</xdr:colOff>
                    <xdr:row>259</xdr:row>
                    <xdr:rowOff>0</xdr:rowOff>
                  </to>
                </anchor>
              </controlPr>
            </control>
          </mc:Choice>
        </mc:AlternateContent>
        <mc:AlternateContent xmlns:mc="http://schemas.openxmlformats.org/markup-compatibility/2006">
          <mc:Choice Requires="x14">
            <control shapeId="2431" r:id="rId102" name="Check Box 383">
              <controlPr defaultSize="0" autoFill="0" autoLine="0" autoPict="0">
                <anchor moveWithCells="1">
                  <from>
                    <xdr:col>12</xdr:col>
                    <xdr:colOff>19050</xdr:colOff>
                    <xdr:row>258</xdr:row>
                    <xdr:rowOff>0</xdr:rowOff>
                  </from>
                  <to>
                    <xdr:col>12</xdr:col>
                    <xdr:colOff>266700</xdr:colOff>
                    <xdr:row>259</xdr:row>
                    <xdr:rowOff>0</xdr:rowOff>
                  </to>
                </anchor>
              </controlPr>
            </control>
          </mc:Choice>
        </mc:AlternateContent>
        <mc:AlternateContent xmlns:mc="http://schemas.openxmlformats.org/markup-compatibility/2006">
          <mc:Choice Requires="x14">
            <control shapeId="2432" r:id="rId103" name="Check Box 384">
              <controlPr defaultSize="0" autoFill="0" autoLine="0" autoPict="0">
                <anchor moveWithCells="1">
                  <from>
                    <xdr:col>15</xdr:col>
                    <xdr:colOff>19050</xdr:colOff>
                    <xdr:row>256</xdr:row>
                    <xdr:rowOff>0</xdr:rowOff>
                  </from>
                  <to>
                    <xdr:col>15</xdr:col>
                    <xdr:colOff>257175</xdr:colOff>
                    <xdr:row>257</xdr:row>
                    <xdr:rowOff>0</xdr:rowOff>
                  </to>
                </anchor>
              </controlPr>
            </control>
          </mc:Choice>
        </mc:AlternateContent>
        <mc:AlternateContent xmlns:mc="http://schemas.openxmlformats.org/markup-compatibility/2006">
          <mc:Choice Requires="x14">
            <control shapeId="2433" r:id="rId104" name="Check Box 385">
              <controlPr defaultSize="0" autoFill="0" autoLine="0" autoPict="0">
                <anchor moveWithCells="1">
                  <from>
                    <xdr:col>13</xdr:col>
                    <xdr:colOff>19050</xdr:colOff>
                    <xdr:row>255</xdr:row>
                    <xdr:rowOff>0</xdr:rowOff>
                  </from>
                  <to>
                    <xdr:col>13</xdr:col>
                    <xdr:colOff>257175</xdr:colOff>
                    <xdr:row>256</xdr:row>
                    <xdr:rowOff>0</xdr:rowOff>
                  </to>
                </anchor>
              </controlPr>
            </control>
          </mc:Choice>
        </mc:AlternateContent>
        <mc:AlternateContent xmlns:mc="http://schemas.openxmlformats.org/markup-compatibility/2006">
          <mc:Choice Requires="x14">
            <control shapeId="2434" r:id="rId105" name="Check Box 386">
              <controlPr defaultSize="0" autoFill="0" autoLine="0" autoPict="0">
                <anchor moveWithCells="1">
                  <from>
                    <xdr:col>4</xdr:col>
                    <xdr:colOff>19050</xdr:colOff>
                    <xdr:row>259</xdr:row>
                    <xdr:rowOff>0</xdr:rowOff>
                  </from>
                  <to>
                    <xdr:col>4</xdr:col>
                    <xdr:colOff>257175</xdr:colOff>
                    <xdr:row>260</xdr:row>
                    <xdr:rowOff>0</xdr:rowOff>
                  </to>
                </anchor>
              </controlPr>
            </control>
          </mc:Choice>
        </mc:AlternateContent>
        <mc:AlternateContent xmlns:mc="http://schemas.openxmlformats.org/markup-compatibility/2006">
          <mc:Choice Requires="x14">
            <control shapeId="2444" r:id="rId106" name="Check Box 396">
              <controlPr defaultSize="0" autoFill="0" autoLine="0" autoPict="0">
                <anchor moveWithCells="1">
                  <from>
                    <xdr:col>23</xdr:col>
                    <xdr:colOff>47625</xdr:colOff>
                    <xdr:row>134</xdr:row>
                    <xdr:rowOff>95250</xdr:rowOff>
                  </from>
                  <to>
                    <xdr:col>23</xdr:col>
                    <xdr:colOff>257175</xdr:colOff>
                    <xdr:row>135</xdr:row>
                    <xdr:rowOff>123825</xdr:rowOff>
                  </to>
                </anchor>
              </controlPr>
            </control>
          </mc:Choice>
        </mc:AlternateContent>
        <mc:AlternateContent xmlns:mc="http://schemas.openxmlformats.org/markup-compatibility/2006">
          <mc:Choice Requires="x14">
            <control shapeId="2445" r:id="rId107" name="Check Box 397">
              <controlPr defaultSize="0" autoFill="0" autoLine="0" autoPict="0">
                <anchor moveWithCells="1">
                  <from>
                    <xdr:col>24</xdr:col>
                    <xdr:colOff>47625</xdr:colOff>
                    <xdr:row>134</xdr:row>
                    <xdr:rowOff>95250</xdr:rowOff>
                  </from>
                  <to>
                    <xdr:col>24</xdr:col>
                    <xdr:colOff>257175</xdr:colOff>
                    <xdr:row>135</xdr:row>
                    <xdr:rowOff>123825</xdr:rowOff>
                  </to>
                </anchor>
              </controlPr>
            </control>
          </mc:Choice>
        </mc:AlternateContent>
        <mc:AlternateContent xmlns:mc="http://schemas.openxmlformats.org/markup-compatibility/2006">
          <mc:Choice Requires="x14">
            <control shapeId="2446" r:id="rId108" name="Check Box 398">
              <controlPr defaultSize="0" autoFill="0" autoLine="0" autoPict="0">
                <anchor moveWithCells="1">
                  <from>
                    <xdr:col>23</xdr:col>
                    <xdr:colOff>57150</xdr:colOff>
                    <xdr:row>136</xdr:row>
                    <xdr:rowOff>200025</xdr:rowOff>
                  </from>
                  <to>
                    <xdr:col>23</xdr:col>
                    <xdr:colOff>266700</xdr:colOff>
                    <xdr:row>138</xdr:row>
                    <xdr:rowOff>19050</xdr:rowOff>
                  </to>
                </anchor>
              </controlPr>
            </control>
          </mc:Choice>
        </mc:AlternateContent>
        <mc:AlternateContent xmlns:mc="http://schemas.openxmlformats.org/markup-compatibility/2006">
          <mc:Choice Requires="x14">
            <control shapeId="2447" r:id="rId109" name="Check Box 399">
              <controlPr defaultSize="0" autoFill="0" autoLine="0" autoPict="0">
                <anchor moveWithCells="1">
                  <from>
                    <xdr:col>24</xdr:col>
                    <xdr:colOff>57150</xdr:colOff>
                    <xdr:row>136</xdr:row>
                    <xdr:rowOff>200025</xdr:rowOff>
                  </from>
                  <to>
                    <xdr:col>24</xdr:col>
                    <xdr:colOff>266700</xdr:colOff>
                    <xdr:row>138</xdr:row>
                    <xdr:rowOff>19050</xdr:rowOff>
                  </to>
                </anchor>
              </controlPr>
            </control>
          </mc:Choice>
        </mc:AlternateContent>
        <mc:AlternateContent xmlns:mc="http://schemas.openxmlformats.org/markup-compatibility/2006">
          <mc:Choice Requires="x14">
            <control shapeId="2448" r:id="rId110" name="Check Box 400">
              <controlPr defaultSize="0" autoFill="0" autoLine="0" autoPict="0">
                <anchor moveWithCells="1">
                  <from>
                    <xdr:col>4</xdr:col>
                    <xdr:colOff>19050</xdr:colOff>
                    <xdr:row>260</xdr:row>
                    <xdr:rowOff>0</xdr:rowOff>
                  </from>
                  <to>
                    <xdr:col>4</xdr:col>
                    <xdr:colOff>257175</xdr:colOff>
                    <xdr:row>261</xdr:row>
                    <xdr:rowOff>0</xdr:rowOff>
                  </to>
                </anchor>
              </controlPr>
            </control>
          </mc:Choice>
        </mc:AlternateContent>
        <mc:AlternateContent xmlns:mc="http://schemas.openxmlformats.org/markup-compatibility/2006">
          <mc:Choice Requires="x14">
            <control shapeId="2457" r:id="rId111" name="Check Box 409">
              <controlPr defaultSize="0" autoFill="0" autoLine="0" autoPict="0">
                <anchor moveWithCells="1">
                  <from>
                    <xdr:col>23</xdr:col>
                    <xdr:colOff>47625</xdr:colOff>
                    <xdr:row>276</xdr:row>
                    <xdr:rowOff>85725</xdr:rowOff>
                  </from>
                  <to>
                    <xdr:col>23</xdr:col>
                    <xdr:colOff>257175</xdr:colOff>
                    <xdr:row>277</xdr:row>
                    <xdr:rowOff>123825</xdr:rowOff>
                  </to>
                </anchor>
              </controlPr>
            </control>
          </mc:Choice>
        </mc:AlternateContent>
        <mc:AlternateContent xmlns:mc="http://schemas.openxmlformats.org/markup-compatibility/2006">
          <mc:Choice Requires="x14">
            <control shapeId="2458" r:id="rId112" name="Check Box 410">
              <controlPr defaultSize="0" autoFill="0" autoLine="0" autoPict="0">
                <anchor moveWithCells="1">
                  <from>
                    <xdr:col>24</xdr:col>
                    <xdr:colOff>47625</xdr:colOff>
                    <xdr:row>276</xdr:row>
                    <xdr:rowOff>76200</xdr:rowOff>
                  </from>
                  <to>
                    <xdr:col>24</xdr:col>
                    <xdr:colOff>257175</xdr:colOff>
                    <xdr:row>277</xdr:row>
                    <xdr:rowOff>114300</xdr:rowOff>
                  </to>
                </anchor>
              </controlPr>
            </control>
          </mc:Choice>
        </mc:AlternateContent>
        <mc:AlternateContent xmlns:mc="http://schemas.openxmlformats.org/markup-compatibility/2006">
          <mc:Choice Requires="x14">
            <control shapeId="2459" r:id="rId113" name="Check Box 411">
              <controlPr defaultSize="0" autoFill="0" autoLine="0" autoPict="0">
                <anchor moveWithCells="1">
                  <from>
                    <xdr:col>25</xdr:col>
                    <xdr:colOff>47625</xdr:colOff>
                    <xdr:row>276</xdr:row>
                    <xdr:rowOff>76200</xdr:rowOff>
                  </from>
                  <to>
                    <xdr:col>25</xdr:col>
                    <xdr:colOff>257175</xdr:colOff>
                    <xdr:row>277</xdr:row>
                    <xdr:rowOff>114300</xdr:rowOff>
                  </to>
                </anchor>
              </controlPr>
            </control>
          </mc:Choice>
        </mc:AlternateContent>
        <mc:AlternateContent xmlns:mc="http://schemas.openxmlformats.org/markup-compatibility/2006">
          <mc:Choice Requires="x14">
            <control shapeId="2460" r:id="rId114" name="Check Box 412">
              <controlPr defaultSize="0" autoFill="0" autoLine="0" autoPict="0">
                <anchor moveWithCells="1">
                  <from>
                    <xdr:col>23</xdr:col>
                    <xdr:colOff>47625</xdr:colOff>
                    <xdr:row>289</xdr:row>
                    <xdr:rowOff>85725</xdr:rowOff>
                  </from>
                  <to>
                    <xdr:col>23</xdr:col>
                    <xdr:colOff>257175</xdr:colOff>
                    <xdr:row>290</xdr:row>
                    <xdr:rowOff>123825</xdr:rowOff>
                  </to>
                </anchor>
              </controlPr>
            </control>
          </mc:Choice>
        </mc:AlternateContent>
        <mc:AlternateContent xmlns:mc="http://schemas.openxmlformats.org/markup-compatibility/2006">
          <mc:Choice Requires="x14">
            <control shapeId="2461" r:id="rId115" name="Check Box 413">
              <controlPr defaultSize="0" autoFill="0" autoLine="0" autoPict="0">
                <anchor moveWithCells="1">
                  <from>
                    <xdr:col>24</xdr:col>
                    <xdr:colOff>47625</xdr:colOff>
                    <xdr:row>289</xdr:row>
                    <xdr:rowOff>85725</xdr:rowOff>
                  </from>
                  <to>
                    <xdr:col>24</xdr:col>
                    <xdr:colOff>257175</xdr:colOff>
                    <xdr:row>290</xdr:row>
                    <xdr:rowOff>123825</xdr:rowOff>
                  </to>
                </anchor>
              </controlPr>
            </control>
          </mc:Choice>
        </mc:AlternateContent>
        <mc:AlternateContent xmlns:mc="http://schemas.openxmlformats.org/markup-compatibility/2006">
          <mc:Choice Requires="x14">
            <control shapeId="2462" r:id="rId116" name="Check Box 414">
              <controlPr defaultSize="0" autoFill="0" autoLine="0" autoPict="0">
                <anchor moveWithCells="1">
                  <from>
                    <xdr:col>23</xdr:col>
                    <xdr:colOff>47625</xdr:colOff>
                    <xdr:row>292</xdr:row>
                    <xdr:rowOff>85725</xdr:rowOff>
                  </from>
                  <to>
                    <xdr:col>23</xdr:col>
                    <xdr:colOff>257175</xdr:colOff>
                    <xdr:row>293</xdr:row>
                    <xdr:rowOff>123825</xdr:rowOff>
                  </to>
                </anchor>
              </controlPr>
            </control>
          </mc:Choice>
        </mc:AlternateContent>
        <mc:AlternateContent xmlns:mc="http://schemas.openxmlformats.org/markup-compatibility/2006">
          <mc:Choice Requires="x14">
            <control shapeId="2463" r:id="rId117" name="Check Box 415">
              <controlPr defaultSize="0" autoFill="0" autoLine="0" autoPict="0">
                <anchor moveWithCells="1">
                  <from>
                    <xdr:col>24</xdr:col>
                    <xdr:colOff>47625</xdr:colOff>
                    <xdr:row>292</xdr:row>
                    <xdr:rowOff>76200</xdr:rowOff>
                  </from>
                  <to>
                    <xdr:col>24</xdr:col>
                    <xdr:colOff>257175</xdr:colOff>
                    <xdr:row>293</xdr:row>
                    <xdr:rowOff>114300</xdr:rowOff>
                  </to>
                </anchor>
              </controlPr>
            </control>
          </mc:Choice>
        </mc:AlternateContent>
        <mc:AlternateContent xmlns:mc="http://schemas.openxmlformats.org/markup-compatibility/2006">
          <mc:Choice Requires="x14">
            <control shapeId="2469" r:id="rId118" name="Check Box 421">
              <controlPr defaultSize="0" autoFill="0" autoLine="0" autoPict="0">
                <anchor moveWithCells="1">
                  <from>
                    <xdr:col>23</xdr:col>
                    <xdr:colOff>47625</xdr:colOff>
                    <xdr:row>246</xdr:row>
                    <xdr:rowOff>180975</xdr:rowOff>
                  </from>
                  <to>
                    <xdr:col>23</xdr:col>
                    <xdr:colOff>257175</xdr:colOff>
                    <xdr:row>248</xdr:row>
                    <xdr:rowOff>9525</xdr:rowOff>
                  </to>
                </anchor>
              </controlPr>
            </control>
          </mc:Choice>
        </mc:AlternateContent>
        <mc:AlternateContent xmlns:mc="http://schemas.openxmlformats.org/markup-compatibility/2006">
          <mc:Choice Requires="x14">
            <control shapeId="2470" r:id="rId119" name="Check Box 422">
              <controlPr defaultSize="0" autoFill="0" autoLine="0" autoPict="0">
                <anchor moveWithCells="1">
                  <from>
                    <xdr:col>24</xdr:col>
                    <xdr:colOff>47625</xdr:colOff>
                    <xdr:row>246</xdr:row>
                    <xdr:rowOff>180975</xdr:rowOff>
                  </from>
                  <to>
                    <xdr:col>24</xdr:col>
                    <xdr:colOff>257175</xdr:colOff>
                    <xdr:row>248</xdr:row>
                    <xdr:rowOff>9525</xdr:rowOff>
                  </to>
                </anchor>
              </controlPr>
            </control>
          </mc:Choice>
        </mc:AlternateContent>
        <mc:AlternateContent xmlns:mc="http://schemas.openxmlformats.org/markup-compatibility/2006">
          <mc:Choice Requires="x14">
            <control shapeId="2471" r:id="rId120" name="Check Box 423">
              <controlPr defaultSize="0" autoFill="0" autoLine="0" autoPict="0">
                <anchor moveWithCells="1">
                  <from>
                    <xdr:col>23</xdr:col>
                    <xdr:colOff>47625</xdr:colOff>
                    <xdr:row>301</xdr:row>
                    <xdr:rowOff>85725</xdr:rowOff>
                  </from>
                  <to>
                    <xdr:col>23</xdr:col>
                    <xdr:colOff>257175</xdr:colOff>
                    <xdr:row>302</xdr:row>
                    <xdr:rowOff>123825</xdr:rowOff>
                  </to>
                </anchor>
              </controlPr>
            </control>
          </mc:Choice>
        </mc:AlternateContent>
        <mc:AlternateContent xmlns:mc="http://schemas.openxmlformats.org/markup-compatibility/2006">
          <mc:Choice Requires="x14">
            <control shapeId="2472" r:id="rId121" name="Check Box 424">
              <controlPr defaultSize="0" autoFill="0" autoLine="0" autoPict="0">
                <anchor moveWithCells="1">
                  <from>
                    <xdr:col>24</xdr:col>
                    <xdr:colOff>47625</xdr:colOff>
                    <xdr:row>301</xdr:row>
                    <xdr:rowOff>76200</xdr:rowOff>
                  </from>
                  <to>
                    <xdr:col>24</xdr:col>
                    <xdr:colOff>257175</xdr:colOff>
                    <xdr:row>302</xdr:row>
                    <xdr:rowOff>114300</xdr:rowOff>
                  </to>
                </anchor>
              </controlPr>
            </control>
          </mc:Choice>
        </mc:AlternateContent>
        <mc:AlternateContent xmlns:mc="http://schemas.openxmlformats.org/markup-compatibility/2006">
          <mc:Choice Requires="x14">
            <control shapeId="2473" r:id="rId122" name="Check Box 425">
              <controlPr defaultSize="0" autoFill="0" autoLine="0" autoPict="0">
                <anchor moveWithCells="1">
                  <from>
                    <xdr:col>23</xdr:col>
                    <xdr:colOff>57150</xdr:colOff>
                    <xdr:row>312</xdr:row>
                    <xdr:rowOff>66675</xdr:rowOff>
                  </from>
                  <to>
                    <xdr:col>23</xdr:col>
                    <xdr:colOff>266700</xdr:colOff>
                    <xdr:row>313</xdr:row>
                    <xdr:rowOff>104775</xdr:rowOff>
                  </to>
                </anchor>
              </controlPr>
            </control>
          </mc:Choice>
        </mc:AlternateContent>
        <mc:AlternateContent xmlns:mc="http://schemas.openxmlformats.org/markup-compatibility/2006">
          <mc:Choice Requires="x14">
            <control shapeId="2474" r:id="rId123" name="Check Box 426">
              <controlPr defaultSize="0" autoFill="0" autoLine="0" autoPict="0">
                <anchor moveWithCells="1">
                  <from>
                    <xdr:col>24</xdr:col>
                    <xdr:colOff>57150</xdr:colOff>
                    <xdr:row>312</xdr:row>
                    <xdr:rowOff>66675</xdr:rowOff>
                  </from>
                  <to>
                    <xdr:col>24</xdr:col>
                    <xdr:colOff>266700</xdr:colOff>
                    <xdr:row>313</xdr:row>
                    <xdr:rowOff>104775</xdr:rowOff>
                  </to>
                </anchor>
              </controlPr>
            </control>
          </mc:Choice>
        </mc:AlternateContent>
        <mc:AlternateContent xmlns:mc="http://schemas.openxmlformats.org/markup-compatibility/2006">
          <mc:Choice Requires="x14">
            <control shapeId="2475" r:id="rId124" name="Check Box 427">
              <controlPr defaultSize="0" autoFill="0" autoLine="0" autoPict="0">
                <anchor moveWithCells="1">
                  <from>
                    <xdr:col>25</xdr:col>
                    <xdr:colOff>57150</xdr:colOff>
                    <xdr:row>312</xdr:row>
                    <xdr:rowOff>66675</xdr:rowOff>
                  </from>
                  <to>
                    <xdr:col>25</xdr:col>
                    <xdr:colOff>266700</xdr:colOff>
                    <xdr:row>313</xdr:row>
                    <xdr:rowOff>104775</xdr:rowOff>
                  </to>
                </anchor>
              </controlPr>
            </control>
          </mc:Choice>
        </mc:AlternateContent>
        <mc:AlternateContent xmlns:mc="http://schemas.openxmlformats.org/markup-compatibility/2006">
          <mc:Choice Requires="x14">
            <control shapeId="2478" r:id="rId125" name="Check Box 430">
              <controlPr defaultSize="0" autoFill="0" autoLine="0" autoPict="0">
                <anchor moveWithCells="1">
                  <from>
                    <xdr:col>23</xdr:col>
                    <xdr:colOff>57150</xdr:colOff>
                    <xdr:row>315</xdr:row>
                    <xdr:rowOff>190500</xdr:rowOff>
                  </from>
                  <to>
                    <xdr:col>23</xdr:col>
                    <xdr:colOff>266700</xdr:colOff>
                    <xdr:row>317</xdr:row>
                    <xdr:rowOff>19050</xdr:rowOff>
                  </to>
                </anchor>
              </controlPr>
            </control>
          </mc:Choice>
        </mc:AlternateContent>
        <mc:AlternateContent xmlns:mc="http://schemas.openxmlformats.org/markup-compatibility/2006">
          <mc:Choice Requires="x14">
            <control shapeId="2479" r:id="rId126" name="Check Box 431">
              <controlPr defaultSize="0" autoFill="0" autoLine="0" autoPict="0">
                <anchor moveWithCells="1">
                  <from>
                    <xdr:col>24</xdr:col>
                    <xdr:colOff>57150</xdr:colOff>
                    <xdr:row>315</xdr:row>
                    <xdr:rowOff>190500</xdr:rowOff>
                  </from>
                  <to>
                    <xdr:col>24</xdr:col>
                    <xdr:colOff>266700</xdr:colOff>
                    <xdr:row>317</xdr:row>
                    <xdr:rowOff>19050</xdr:rowOff>
                  </to>
                </anchor>
              </controlPr>
            </control>
          </mc:Choice>
        </mc:AlternateContent>
        <mc:AlternateContent xmlns:mc="http://schemas.openxmlformats.org/markup-compatibility/2006">
          <mc:Choice Requires="x14">
            <control shapeId="2484" r:id="rId127" name="Check Box 436">
              <controlPr defaultSize="0" autoFill="0" autoLine="0" autoPict="0">
                <anchor moveWithCells="1">
                  <from>
                    <xdr:col>23</xdr:col>
                    <xdr:colOff>47625</xdr:colOff>
                    <xdr:row>324</xdr:row>
                    <xdr:rowOff>85725</xdr:rowOff>
                  </from>
                  <to>
                    <xdr:col>23</xdr:col>
                    <xdr:colOff>257175</xdr:colOff>
                    <xdr:row>325</xdr:row>
                    <xdr:rowOff>123825</xdr:rowOff>
                  </to>
                </anchor>
              </controlPr>
            </control>
          </mc:Choice>
        </mc:AlternateContent>
        <mc:AlternateContent xmlns:mc="http://schemas.openxmlformats.org/markup-compatibility/2006">
          <mc:Choice Requires="x14">
            <control shapeId="2485" r:id="rId128" name="Check Box 437">
              <controlPr defaultSize="0" autoFill="0" autoLine="0" autoPict="0">
                <anchor moveWithCells="1">
                  <from>
                    <xdr:col>24</xdr:col>
                    <xdr:colOff>47625</xdr:colOff>
                    <xdr:row>324</xdr:row>
                    <xdr:rowOff>76200</xdr:rowOff>
                  </from>
                  <to>
                    <xdr:col>24</xdr:col>
                    <xdr:colOff>257175</xdr:colOff>
                    <xdr:row>325</xdr:row>
                    <xdr:rowOff>114300</xdr:rowOff>
                  </to>
                </anchor>
              </controlPr>
            </control>
          </mc:Choice>
        </mc:AlternateContent>
        <mc:AlternateContent xmlns:mc="http://schemas.openxmlformats.org/markup-compatibility/2006">
          <mc:Choice Requires="x14">
            <control shapeId="2489" r:id="rId129" name="Check Box 441">
              <controlPr defaultSize="0" autoFill="0" autoLine="0" autoPict="0">
                <anchor moveWithCells="1">
                  <from>
                    <xdr:col>23</xdr:col>
                    <xdr:colOff>57150</xdr:colOff>
                    <xdr:row>339</xdr:row>
                    <xdr:rowOff>190500</xdr:rowOff>
                  </from>
                  <to>
                    <xdr:col>23</xdr:col>
                    <xdr:colOff>266700</xdr:colOff>
                    <xdr:row>341</xdr:row>
                    <xdr:rowOff>19050</xdr:rowOff>
                  </to>
                </anchor>
              </controlPr>
            </control>
          </mc:Choice>
        </mc:AlternateContent>
        <mc:AlternateContent xmlns:mc="http://schemas.openxmlformats.org/markup-compatibility/2006">
          <mc:Choice Requires="x14">
            <control shapeId="2490" r:id="rId130" name="Check Box 442">
              <controlPr defaultSize="0" autoFill="0" autoLine="0" autoPict="0">
                <anchor moveWithCells="1">
                  <from>
                    <xdr:col>24</xdr:col>
                    <xdr:colOff>47625</xdr:colOff>
                    <xdr:row>339</xdr:row>
                    <xdr:rowOff>190500</xdr:rowOff>
                  </from>
                  <to>
                    <xdr:col>24</xdr:col>
                    <xdr:colOff>257175</xdr:colOff>
                    <xdr:row>341</xdr:row>
                    <xdr:rowOff>19050</xdr:rowOff>
                  </to>
                </anchor>
              </controlPr>
            </control>
          </mc:Choice>
        </mc:AlternateContent>
        <mc:AlternateContent xmlns:mc="http://schemas.openxmlformats.org/markup-compatibility/2006">
          <mc:Choice Requires="x14">
            <control shapeId="2491" r:id="rId131" name="Check Box 443">
              <controlPr defaultSize="0" autoFill="0" autoLine="0" autoPict="0">
                <anchor moveWithCells="1">
                  <from>
                    <xdr:col>25</xdr:col>
                    <xdr:colOff>47625</xdr:colOff>
                    <xdr:row>339</xdr:row>
                    <xdr:rowOff>190500</xdr:rowOff>
                  </from>
                  <to>
                    <xdr:col>25</xdr:col>
                    <xdr:colOff>257175</xdr:colOff>
                    <xdr:row>341</xdr:row>
                    <xdr:rowOff>19050</xdr:rowOff>
                  </to>
                </anchor>
              </controlPr>
            </control>
          </mc:Choice>
        </mc:AlternateContent>
        <mc:AlternateContent xmlns:mc="http://schemas.openxmlformats.org/markup-compatibility/2006">
          <mc:Choice Requires="x14">
            <control shapeId="2492" r:id="rId132" name="Check Box 444">
              <controlPr defaultSize="0" autoFill="0" autoLine="0" autoPict="0">
                <anchor moveWithCells="1">
                  <from>
                    <xdr:col>23</xdr:col>
                    <xdr:colOff>47625</xdr:colOff>
                    <xdr:row>332</xdr:row>
                    <xdr:rowOff>95250</xdr:rowOff>
                  </from>
                  <to>
                    <xdr:col>23</xdr:col>
                    <xdr:colOff>257175</xdr:colOff>
                    <xdr:row>333</xdr:row>
                    <xdr:rowOff>133350</xdr:rowOff>
                  </to>
                </anchor>
              </controlPr>
            </control>
          </mc:Choice>
        </mc:AlternateContent>
        <mc:AlternateContent xmlns:mc="http://schemas.openxmlformats.org/markup-compatibility/2006">
          <mc:Choice Requires="x14">
            <control shapeId="2493" r:id="rId133" name="Check Box 445">
              <controlPr defaultSize="0" autoFill="0" autoLine="0" autoPict="0">
                <anchor moveWithCells="1">
                  <from>
                    <xdr:col>24</xdr:col>
                    <xdr:colOff>47625</xdr:colOff>
                    <xdr:row>332</xdr:row>
                    <xdr:rowOff>95250</xdr:rowOff>
                  </from>
                  <to>
                    <xdr:col>24</xdr:col>
                    <xdr:colOff>257175</xdr:colOff>
                    <xdr:row>333</xdr:row>
                    <xdr:rowOff>133350</xdr:rowOff>
                  </to>
                </anchor>
              </controlPr>
            </control>
          </mc:Choice>
        </mc:AlternateContent>
        <mc:AlternateContent xmlns:mc="http://schemas.openxmlformats.org/markup-compatibility/2006">
          <mc:Choice Requires="x14">
            <control shapeId="2494" r:id="rId134" name="Check Box 446">
              <controlPr defaultSize="0" autoFill="0" autoLine="0" autoPict="0">
                <anchor moveWithCells="1">
                  <from>
                    <xdr:col>25</xdr:col>
                    <xdr:colOff>47625</xdr:colOff>
                    <xdr:row>332</xdr:row>
                    <xdr:rowOff>95250</xdr:rowOff>
                  </from>
                  <to>
                    <xdr:col>25</xdr:col>
                    <xdr:colOff>257175</xdr:colOff>
                    <xdr:row>333</xdr:row>
                    <xdr:rowOff>133350</xdr:rowOff>
                  </to>
                </anchor>
              </controlPr>
            </control>
          </mc:Choice>
        </mc:AlternateContent>
        <mc:AlternateContent xmlns:mc="http://schemas.openxmlformats.org/markup-compatibility/2006">
          <mc:Choice Requires="x14">
            <control shapeId="2497" r:id="rId135" name="Check Box 449">
              <controlPr defaultSize="0" autoFill="0" autoLine="0" autoPict="0">
                <anchor moveWithCells="1">
                  <from>
                    <xdr:col>23</xdr:col>
                    <xdr:colOff>47625</xdr:colOff>
                    <xdr:row>392</xdr:row>
                    <xdr:rowOff>190500</xdr:rowOff>
                  </from>
                  <to>
                    <xdr:col>23</xdr:col>
                    <xdr:colOff>257175</xdr:colOff>
                    <xdr:row>394</xdr:row>
                    <xdr:rowOff>19050</xdr:rowOff>
                  </to>
                </anchor>
              </controlPr>
            </control>
          </mc:Choice>
        </mc:AlternateContent>
        <mc:AlternateContent xmlns:mc="http://schemas.openxmlformats.org/markup-compatibility/2006">
          <mc:Choice Requires="x14">
            <control shapeId="2498" r:id="rId136" name="Check Box 450">
              <controlPr defaultSize="0" autoFill="0" autoLine="0" autoPict="0">
                <anchor moveWithCells="1">
                  <from>
                    <xdr:col>24</xdr:col>
                    <xdr:colOff>47625</xdr:colOff>
                    <xdr:row>392</xdr:row>
                    <xdr:rowOff>190500</xdr:rowOff>
                  </from>
                  <to>
                    <xdr:col>24</xdr:col>
                    <xdr:colOff>257175</xdr:colOff>
                    <xdr:row>394</xdr:row>
                    <xdr:rowOff>19050</xdr:rowOff>
                  </to>
                </anchor>
              </controlPr>
            </control>
          </mc:Choice>
        </mc:AlternateContent>
        <mc:AlternateContent xmlns:mc="http://schemas.openxmlformats.org/markup-compatibility/2006">
          <mc:Choice Requires="x14">
            <control shapeId="2499" r:id="rId137" name="Check Box 451">
              <controlPr defaultSize="0" autoFill="0" autoLine="0" autoPict="0">
                <anchor moveWithCells="1">
                  <from>
                    <xdr:col>23</xdr:col>
                    <xdr:colOff>57150</xdr:colOff>
                    <xdr:row>396</xdr:row>
                    <xdr:rowOff>66675</xdr:rowOff>
                  </from>
                  <to>
                    <xdr:col>23</xdr:col>
                    <xdr:colOff>266700</xdr:colOff>
                    <xdr:row>397</xdr:row>
                    <xdr:rowOff>104775</xdr:rowOff>
                  </to>
                </anchor>
              </controlPr>
            </control>
          </mc:Choice>
        </mc:AlternateContent>
        <mc:AlternateContent xmlns:mc="http://schemas.openxmlformats.org/markup-compatibility/2006">
          <mc:Choice Requires="x14">
            <control shapeId="2500" r:id="rId138" name="Check Box 452">
              <controlPr defaultSize="0" autoFill="0" autoLine="0" autoPict="0">
                <anchor moveWithCells="1">
                  <from>
                    <xdr:col>24</xdr:col>
                    <xdr:colOff>57150</xdr:colOff>
                    <xdr:row>396</xdr:row>
                    <xdr:rowOff>66675</xdr:rowOff>
                  </from>
                  <to>
                    <xdr:col>24</xdr:col>
                    <xdr:colOff>266700</xdr:colOff>
                    <xdr:row>397</xdr:row>
                    <xdr:rowOff>104775</xdr:rowOff>
                  </to>
                </anchor>
              </controlPr>
            </control>
          </mc:Choice>
        </mc:AlternateContent>
        <mc:AlternateContent xmlns:mc="http://schemas.openxmlformats.org/markup-compatibility/2006">
          <mc:Choice Requires="x14">
            <control shapeId="2501" r:id="rId139" name="Check Box 453">
              <controlPr defaultSize="0" autoFill="0" autoLine="0" autoPict="0">
                <anchor moveWithCells="1">
                  <from>
                    <xdr:col>25</xdr:col>
                    <xdr:colOff>57150</xdr:colOff>
                    <xdr:row>396</xdr:row>
                    <xdr:rowOff>66675</xdr:rowOff>
                  </from>
                  <to>
                    <xdr:col>25</xdr:col>
                    <xdr:colOff>266700</xdr:colOff>
                    <xdr:row>397</xdr:row>
                    <xdr:rowOff>104775</xdr:rowOff>
                  </to>
                </anchor>
              </controlPr>
            </control>
          </mc:Choice>
        </mc:AlternateContent>
        <mc:AlternateContent xmlns:mc="http://schemas.openxmlformats.org/markup-compatibility/2006">
          <mc:Choice Requires="x14">
            <control shapeId="2502" r:id="rId140" name="Check Box 454">
              <controlPr defaultSize="0" autoFill="0" autoLine="0" autoPict="0">
                <anchor moveWithCells="1">
                  <from>
                    <xdr:col>23</xdr:col>
                    <xdr:colOff>47625</xdr:colOff>
                    <xdr:row>405</xdr:row>
                    <xdr:rowOff>190500</xdr:rowOff>
                  </from>
                  <to>
                    <xdr:col>23</xdr:col>
                    <xdr:colOff>257175</xdr:colOff>
                    <xdr:row>407</xdr:row>
                    <xdr:rowOff>19050</xdr:rowOff>
                  </to>
                </anchor>
              </controlPr>
            </control>
          </mc:Choice>
        </mc:AlternateContent>
        <mc:AlternateContent xmlns:mc="http://schemas.openxmlformats.org/markup-compatibility/2006">
          <mc:Choice Requires="x14">
            <control shapeId="2503" r:id="rId141" name="Check Box 455">
              <controlPr defaultSize="0" autoFill="0" autoLine="0" autoPict="0">
                <anchor moveWithCells="1">
                  <from>
                    <xdr:col>24</xdr:col>
                    <xdr:colOff>47625</xdr:colOff>
                    <xdr:row>405</xdr:row>
                    <xdr:rowOff>190500</xdr:rowOff>
                  </from>
                  <to>
                    <xdr:col>24</xdr:col>
                    <xdr:colOff>257175</xdr:colOff>
                    <xdr:row>407</xdr:row>
                    <xdr:rowOff>19050</xdr:rowOff>
                  </to>
                </anchor>
              </controlPr>
            </control>
          </mc:Choice>
        </mc:AlternateContent>
        <mc:AlternateContent xmlns:mc="http://schemas.openxmlformats.org/markup-compatibility/2006">
          <mc:Choice Requires="x14">
            <control shapeId="2504" r:id="rId142" name="Check Box 456">
              <controlPr defaultSize="0" autoFill="0" autoLine="0" autoPict="0">
                <anchor moveWithCells="1">
                  <from>
                    <xdr:col>25</xdr:col>
                    <xdr:colOff>47625</xdr:colOff>
                    <xdr:row>405</xdr:row>
                    <xdr:rowOff>190500</xdr:rowOff>
                  </from>
                  <to>
                    <xdr:col>25</xdr:col>
                    <xdr:colOff>257175</xdr:colOff>
                    <xdr:row>407</xdr:row>
                    <xdr:rowOff>19050</xdr:rowOff>
                  </to>
                </anchor>
              </controlPr>
            </control>
          </mc:Choice>
        </mc:AlternateContent>
        <mc:AlternateContent xmlns:mc="http://schemas.openxmlformats.org/markup-compatibility/2006">
          <mc:Choice Requires="x14">
            <control shapeId="2506" r:id="rId143" name="Check Box 458">
              <controlPr defaultSize="0" autoFill="0" autoLine="0" autoPict="0">
                <anchor moveWithCells="1">
                  <from>
                    <xdr:col>4</xdr:col>
                    <xdr:colOff>38100</xdr:colOff>
                    <xdr:row>154</xdr:row>
                    <xdr:rowOff>200025</xdr:rowOff>
                  </from>
                  <to>
                    <xdr:col>4</xdr:col>
                    <xdr:colOff>247650</xdr:colOff>
                    <xdr:row>156</xdr:row>
                    <xdr:rowOff>28575</xdr:rowOff>
                  </to>
                </anchor>
              </controlPr>
            </control>
          </mc:Choice>
        </mc:AlternateContent>
        <mc:AlternateContent xmlns:mc="http://schemas.openxmlformats.org/markup-compatibility/2006">
          <mc:Choice Requires="x14">
            <control shapeId="2508" r:id="rId144" name="Check Box 460">
              <controlPr defaultSize="0" autoFill="0" autoLine="0" autoPict="0">
                <anchor moveWithCells="1">
                  <from>
                    <xdr:col>4</xdr:col>
                    <xdr:colOff>38100</xdr:colOff>
                    <xdr:row>156</xdr:row>
                    <xdr:rowOff>200025</xdr:rowOff>
                  </from>
                  <to>
                    <xdr:col>4</xdr:col>
                    <xdr:colOff>247650</xdr:colOff>
                    <xdr:row>158</xdr:row>
                    <xdr:rowOff>28575</xdr:rowOff>
                  </to>
                </anchor>
              </controlPr>
            </control>
          </mc:Choice>
        </mc:AlternateContent>
        <mc:AlternateContent xmlns:mc="http://schemas.openxmlformats.org/markup-compatibility/2006">
          <mc:Choice Requires="x14">
            <control shapeId="2509" r:id="rId145" name="Check Box 461">
              <controlPr defaultSize="0" autoFill="0" autoLine="0" autoPict="0">
                <anchor moveWithCells="1">
                  <from>
                    <xdr:col>4</xdr:col>
                    <xdr:colOff>38100</xdr:colOff>
                    <xdr:row>159</xdr:row>
                    <xdr:rowOff>200025</xdr:rowOff>
                  </from>
                  <to>
                    <xdr:col>4</xdr:col>
                    <xdr:colOff>247650</xdr:colOff>
                    <xdr:row>161</xdr:row>
                    <xdr:rowOff>28575</xdr:rowOff>
                  </to>
                </anchor>
              </controlPr>
            </control>
          </mc:Choice>
        </mc:AlternateContent>
        <mc:AlternateContent xmlns:mc="http://schemas.openxmlformats.org/markup-compatibility/2006">
          <mc:Choice Requires="x14">
            <control shapeId="2510" r:id="rId146" name="Check Box 462">
              <controlPr defaultSize="0" autoFill="0" autoLine="0" autoPict="0">
                <anchor moveWithCells="1">
                  <from>
                    <xdr:col>4</xdr:col>
                    <xdr:colOff>38100</xdr:colOff>
                    <xdr:row>159</xdr:row>
                    <xdr:rowOff>200025</xdr:rowOff>
                  </from>
                  <to>
                    <xdr:col>4</xdr:col>
                    <xdr:colOff>247650</xdr:colOff>
                    <xdr:row>161</xdr:row>
                    <xdr:rowOff>28575</xdr:rowOff>
                  </to>
                </anchor>
              </controlPr>
            </control>
          </mc:Choice>
        </mc:AlternateContent>
        <mc:AlternateContent xmlns:mc="http://schemas.openxmlformats.org/markup-compatibility/2006">
          <mc:Choice Requires="x14">
            <control shapeId="2511" r:id="rId147" name="Check Box 463">
              <controlPr defaultSize="0" autoFill="0" autoLine="0" autoPict="0">
                <anchor moveWithCells="1">
                  <from>
                    <xdr:col>4</xdr:col>
                    <xdr:colOff>19050</xdr:colOff>
                    <xdr:row>163</xdr:row>
                    <xdr:rowOff>0</xdr:rowOff>
                  </from>
                  <to>
                    <xdr:col>4</xdr:col>
                    <xdr:colOff>257175</xdr:colOff>
                    <xdr:row>164</xdr:row>
                    <xdr:rowOff>0</xdr:rowOff>
                  </to>
                </anchor>
              </controlPr>
            </control>
          </mc:Choice>
        </mc:AlternateContent>
        <mc:AlternateContent xmlns:mc="http://schemas.openxmlformats.org/markup-compatibility/2006">
          <mc:Choice Requires="x14">
            <control shapeId="2512" r:id="rId148" name="Check Box 464">
              <controlPr defaultSize="0" autoFill="0" autoLine="0" autoPict="0">
                <anchor moveWithCells="1">
                  <from>
                    <xdr:col>4</xdr:col>
                    <xdr:colOff>19050</xdr:colOff>
                    <xdr:row>164</xdr:row>
                    <xdr:rowOff>0</xdr:rowOff>
                  </from>
                  <to>
                    <xdr:col>4</xdr:col>
                    <xdr:colOff>257175</xdr:colOff>
                    <xdr:row>165</xdr:row>
                    <xdr:rowOff>0</xdr:rowOff>
                  </to>
                </anchor>
              </controlPr>
            </control>
          </mc:Choice>
        </mc:AlternateContent>
        <mc:AlternateContent xmlns:mc="http://schemas.openxmlformats.org/markup-compatibility/2006">
          <mc:Choice Requires="x14">
            <control shapeId="2513" r:id="rId149" name="Check Box 465">
              <controlPr defaultSize="0" autoFill="0" autoLine="0" autoPict="0">
                <anchor moveWithCells="1">
                  <from>
                    <xdr:col>9</xdr:col>
                    <xdr:colOff>19050</xdr:colOff>
                    <xdr:row>163</xdr:row>
                    <xdr:rowOff>0</xdr:rowOff>
                  </from>
                  <to>
                    <xdr:col>9</xdr:col>
                    <xdr:colOff>257175</xdr:colOff>
                    <xdr:row>164</xdr:row>
                    <xdr:rowOff>0</xdr:rowOff>
                  </to>
                </anchor>
              </controlPr>
            </control>
          </mc:Choice>
        </mc:AlternateContent>
        <mc:AlternateContent xmlns:mc="http://schemas.openxmlformats.org/markup-compatibility/2006">
          <mc:Choice Requires="x14">
            <control shapeId="2514" r:id="rId150" name="Check Box 466">
              <controlPr defaultSize="0" autoFill="0" autoLine="0" autoPict="0">
                <anchor moveWithCells="1">
                  <from>
                    <xdr:col>4</xdr:col>
                    <xdr:colOff>19050</xdr:colOff>
                    <xdr:row>163</xdr:row>
                    <xdr:rowOff>0</xdr:rowOff>
                  </from>
                  <to>
                    <xdr:col>4</xdr:col>
                    <xdr:colOff>257175</xdr:colOff>
                    <xdr:row>164</xdr:row>
                    <xdr:rowOff>0</xdr:rowOff>
                  </to>
                </anchor>
              </controlPr>
            </control>
          </mc:Choice>
        </mc:AlternateContent>
        <mc:AlternateContent xmlns:mc="http://schemas.openxmlformats.org/markup-compatibility/2006">
          <mc:Choice Requires="x14">
            <control shapeId="2515" r:id="rId151" name="Check Box 467">
              <controlPr defaultSize="0" autoFill="0" autoLine="0" autoPict="0">
                <anchor moveWithCells="1">
                  <from>
                    <xdr:col>4</xdr:col>
                    <xdr:colOff>19050</xdr:colOff>
                    <xdr:row>167</xdr:row>
                    <xdr:rowOff>0</xdr:rowOff>
                  </from>
                  <to>
                    <xdr:col>4</xdr:col>
                    <xdr:colOff>257175</xdr:colOff>
                    <xdr:row>168</xdr:row>
                    <xdr:rowOff>0</xdr:rowOff>
                  </to>
                </anchor>
              </controlPr>
            </control>
          </mc:Choice>
        </mc:AlternateContent>
        <mc:AlternateContent xmlns:mc="http://schemas.openxmlformats.org/markup-compatibility/2006">
          <mc:Choice Requires="x14">
            <control shapeId="2516" r:id="rId152" name="Check Box 468">
              <controlPr defaultSize="0" autoFill="0" autoLine="0" autoPict="0">
                <anchor moveWithCells="1">
                  <from>
                    <xdr:col>4</xdr:col>
                    <xdr:colOff>19050</xdr:colOff>
                    <xdr:row>168</xdr:row>
                    <xdr:rowOff>0</xdr:rowOff>
                  </from>
                  <to>
                    <xdr:col>4</xdr:col>
                    <xdr:colOff>257175</xdr:colOff>
                    <xdr:row>169</xdr:row>
                    <xdr:rowOff>0</xdr:rowOff>
                  </to>
                </anchor>
              </controlPr>
            </control>
          </mc:Choice>
        </mc:AlternateContent>
        <mc:AlternateContent xmlns:mc="http://schemas.openxmlformats.org/markup-compatibility/2006">
          <mc:Choice Requires="x14">
            <control shapeId="2518" r:id="rId153" name="Check Box 470">
              <controlPr defaultSize="0" autoFill="0" autoLine="0" autoPict="0">
                <anchor moveWithCells="1">
                  <from>
                    <xdr:col>4</xdr:col>
                    <xdr:colOff>19050</xdr:colOff>
                    <xdr:row>170</xdr:row>
                    <xdr:rowOff>0</xdr:rowOff>
                  </from>
                  <to>
                    <xdr:col>4</xdr:col>
                    <xdr:colOff>257175</xdr:colOff>
                    <xdr:row>171</xdr:row>
                    <xdr:rowOff>0</xdr:rowOff>
                  </to>
                </anchor>
              </controlPr>
            </control>
          </mc:Choice>
        </mc:AlternateContent>
        <mc:AlternateContent xmlns:mc="http://schemas.openxmlformats.org/markup-compatibility/2006">
          <mc:Choice Requires="x14">
            <control shapeId="2519" r:id="rId154" name="Check Box 471">
              <controlPr defaultSize="0" autoFill="0" autoLine="0" autoPict="0">
                <anchor moveWithCells="1">
                  <from>
                    <xdr:col>4</xdr:col>
                    <xdr:colOff>19050</xdr:colOff>
                    <xdr:row>173</xdr:row>
                    <xdr:rowOff>0</xdr:rowOff>
                  </from>
                  <to>
                    <xdr:col>4</xdr:col>
                    <xdr:colOff>257175</xdr:colOff>
                    <xdr:row>174</xdr:row>
                    <xdr:rowOff>0</xdr:rowOff>
                  </to>
                </anchor>
              </controlPr>
            </control>
          </mc:Choice>
        </mc:AlternateContent>
        <mc:AlternateContent xmlns:mc="http://schemas.openxmlformats.org/markup-compatibility/2006">
          <mc:Choice Requires="x14">
            <control shapeId="2520" r:id="rId155" name="Check Box 472">
              <controlPr defaultSize="0" autoFill="0" autoLine="0" autoPict="0">
                <anchor moveWithCells="1">
                  <from>
                    <xdr:col>4</xdr:col>
                    <xdr:colOff>19050</xdr:colOff>
                    <xdr:row>175</xdr:row>
                    <xdr:rowOff>0</xdr:rowOff>
                  </from>
                  <to>
                    <xdr:col>4</xdr:col>
                    <xdr:colOff>257175</xdr:colOff>
                    <xdr:row>176</xdr:row>
                    <xdr:rowOff>0</xdr:rowOff>
                  </to>
                </anchor>
              </controlPr>
            </control>
          </mc:Choice>
        </mc:AlternateContent>
        <mc:AlternateContent xmlns:mc="http://schemas.openxmlformats.org/markup-compatibility/2006">
          <mc:Choice Requires="x14">
            <control shapeId="2521" r:id="rId156" name="Check Box 473">
              <controlPr defaultSize="0" autoFill="0" autoLine="0" autoPict="0">
                <anchor moveWithCells="1">
                  <from>
                    <xdr:col>4</xdr:col>
                    <xdr:colOff>19050</xdr:colOff>
                    <xdr:row>180</xdr:row>
                    <xdr:rowOff>0</xdr:rowOff>
                  </from>
                  <to>
                    <xdr:col>4</xdr:col>
                    <xdr:colOff>257175</xdr:colOff>
                    <xdr:row>181</xdr:row>
                    <xdr:rowOff>0</xdr:rowOff>
                  </to>
                </anchor>
              </controlPr>
            </control>
          </mc:Choice>
        </mc:AlternateContent>
        <mc:AlternateContent xmlns:mc="http://schemas.openxmlformats.org/markup-compatibility/2006">
          <mc:Choice Requires="x14">
            <control shapeId="2522" r:id="rId157" name="Check Box 474">
              <controlPr defaultSize="0" autoFill="0" autoLine="0" autoPict="0">
                <anchor moveWithCells="1">
                  <from>
                    <xdr:col>23</xdr:col>
                    <xdr:colOff>47625</xdr:colOff>
                    <xdr:row>186</xdr:row>
                    <xdr:rowOff>66675</xdr:rowOff>
                  </from>
                  <to>
                    <xdr:col>23</xdr:col>
                    <xdr:colOff>257175</xdr:colOff>
                    <xdr:row>187</xdr:row>
                    <xdr:rowOff>95250</xdr:rowOff>
                  </to>
                </anchor>
              </controlPr>
            </control>
          </mc:Choice>
        </mc:AlternateContent>
        <mc:AlternateContent xmlns:mc="http://schemas.openxmlformats.org/markup-compatibility/2006">
          <mc:Choice Requires="x14">
            <control shapeId="2523" r:id="rId158" name="Check Box 475">
              <controlPr defaultSize="0" autoFill="0" autoLine="0" autoPict="0">
                <anchor moveWithCells="1">
                  <from>
                    <xdr:col>24</xdr:col>
                    <xdr:colOff>47625</xdr:colOff>
                    <xdr:row>186</xdr:row>
                    <xdr:rowOff>66675</xdr:rowOff>
                  </from>
                  <to>
                    <xdr:col>24</xdr:col>
                    <xdr:colOff>257175</xdr:colOff>
                    <xdr:row>187</xdr:row>
                    <xdr:rowOff>95250</xdr:rowOff>
                  </to>
                </anchor>
              </controlPr>
            </control>
          </mc:Choice>
        </mc:AlternateContent>
        <mc:AlternateContent xmlns:mc="http://schemas.openxmlformats.org/markup-compatibility/2006">
          <mc:Choice Requires="x14">
            <control shapeId="2524" r:id="rId159" name="Check Box 476">
              <controlPr defaultSize="0" autoFill="0" autoLine="0" autoPict="0">
                <anchor moveWithCells="1">
                  <from>
                    <xdr:col>23</xdr:col>
                    <xdr:colOff>47625</xdr:colOff>
                    <xdr:row>189</xdr:row>
                    <xdr:rowOff>95250</xdr:rowOff>
                  </from>
                  <to>
                    <xdr:col>23</xdr:col>
                    <xdr:colOff>257175</xdr:colOff>
                    <xdr:row>190</xdr:row>
                    <xdr:rowOff>123825</xdr:rowOff>
                  </to>
                </anchor>
              </controlPr>
            </control>
          </mc:Choice>
        </mc:AlternateContent>
        <mc:AlternateContent xmlns:mc="http://schemas.openxmlformats.org/markup-compatibility/2006">
          <mc:Choice Requires="x14">
            <control shapeId="2525" r:id="rId160" name="Check Box 477">
              <controlPr defaultSize="0" autoFill="0" autoLine="0" autoPict="0">
                <anchor moveWithCells="1">
                  <from>
                    <xdr:col>24</xdr:col>
                    <xdr:colOff>47625</xdr:colOff>
                    <xdr:row>189</xdr:row>
                    <xdr:rowOff>95250</xdr:rowOff>
                  </from>
                  <to>
                    <xdr:col>24</xdr:col>
                    <xdr:colOff>257175</xdr:colOff>
                    <xdr:row>190</xdr:row>
                    <xdr:rowOff>123825</xdr:rowOff>
                  </to>
                </anchor>
              </controlPr>
            </control>
          </mc:Choice>
        </mc:AlternateContent>
        <mc:AlternateContent xmlns:mc="http://schemas.openxmlformats.org/markup-compatibility/2006">
          <mc:Choice Requires="x14">
            <control shapeId="2529" r:id="rId161" name="Check Box 481">
              <controlPr defaultSize="0" autoFill="0" autoLine="0" autoPict="0">
                <anchor moveWithCells="1">
                  <from>
                    <xdr:col>23</xdr:col>
                    <xdr:colOff>47625</xdr:colOff>
                    <xdr:row>191</xdr:row>
                    <xdr:rowOff>200025</xdr:rowOff>
                  </from>
                  <to>
                    <xdr:col>23</xdr:col>
                    <xdr:colOff>257175</xdr:colOff>
                    <xdr:row>193</xdr:row>
                    <xdr:rowOff>19050</xdr:rowOff>
                  </to>
                </anchor>
              </controlPr>
            </control>
          </mc:Choice>
        </mc:AlternateContent>
        <mc:AlternateContent xmlns:mc="http://schemas.openxmlformats.org/markup-compatibility/2006">
          <mc:Choice Requires="x14">
            <control shapeId="2530" r:id="rId162" name="Check Box 482">
              <controlPr defaultSize="0" autoFill="0" autoLine="0" autoPict="0">
                <anchor moveWithCells="1">
                  <from>
                    <xdr:col>24</xdr:col>
                    <xdr:colOff>47625</xdr:colOff>
                    <xdr:row>191</xdr:row>
                    <xdr:rowOff>200025</xdr:rowOff>
                  </from>
                  <to>
                    <xdr:col>24</xdr:col>
                    <xdr:colOff>257175</xdr:colOff>
                    <xdr:row>193</xdr:row>
                    <xdr:rowOff>19050</xdr:rowOff>
                  </to>
                </anchor>
              </controlPr>
            </control>
          </mc:Choice>
        </mc:AlternateContent>
        <mc:AlternateContent xmlns:mc="http://schemas.openxmlformats.org/markup-compatibility/2006">
          <mc:Choice Requires="x14">
            <control shapeId="2531" r:id="rId163" name="Check Box 483">
              <controlPr defaultSize="0" autoFill="0" autoLine="0" autoPict="0">
                <anchor moveWithCells="1">
                  <from>
                    <xdr:col>23</xdr:col>
                    <xdr:colOff>47625</xdr:colOff>
                    <xdr:row>411</xdr:row>
                    <xdr:rowOff>95250</xdr:rowOff>
                  </from>
                  <to>
                    <xdr:col>23</xdr:col>
                    <xdr:colOff>257175</xdr:colOff>
                    <xdr:row>412</xdr:row>
                    <xdr:rowOff>133350</xdr:rowOff>
                  </to>
                </anchor>
              </controlPr>
            </control>
          </mc:Choice>
        </mc:AlternateContent>
        <mc:AlternateContent xmlns:mc="http://schemas.openxmlformats.org/markup-compatibility/2006">
          <mc:Choice Requires="x14">
            <control shapeId="2532" r:id="rId164" name="Check Box 484">
              <controlPr defaultSize="0" autoFill="0" autoLine="0" autoPict="0">
                <anchor moveWithCells="1">
                  <from>
                    <xdr:col>24</xdr:col>
                    <xdr:colOff>47625</xdr:colOff>
                    <xdr:row>411</xdr:row>
                    <xdr:rowOff>95250</xdr:rowOff>
                  </from>
                  <to>
                    <xdr:col>24</xdr:col>
                    <xdr:colOff>257175</xdr:colOff>
                    <xdr:row>412</xdr:row>
                    <xdr:rowOff>133350</xdr:rowOff>
                  </to>
                </anchor>
              </controlPr>
            </control>
          </mc:Choice>
        </mc:AlternateContent>
        <mc:AlternateContent xmlns:mc="http://schemas.openxmlformats.org/markup-compatibility/2006">
          <mc:Choice Requires="x14">
            <control shapeId="2535" r:id="rId165" name="Check Box 487">
              <controlPr defaultSize="0" autoFill="0" autoLine="0" autoPict="0">
                <anchor moveWithCells="1">
                  <from>
                    <xdr:col>23</xdr:col>
                    <xdr:colOff>47625</xdr:colOff>
                    <xdr:row>433</xdr:row>
                    <xdr:rowOff>200025</xdr:rowOff>
                  </from>
                  <to>
                    <xdr:col>23</xdr:col>
                    <xdr:colOff>257175</xdr:colOff>
                    <xdr:row>435</xdr:row>
                    <xdr:rowOff>28575</xdr:rowOff>
                  </to>
                </anchor>
              </controlPr>
            </control>
          </mc:Choice>
        </mc:AlternateContent>
        <mc:AlternateContent xmlns:mc="http://schemas.openxmlformats.org/markup-compatibility/2006">
          <mc:Choice Requires="x14">
            <control shapeId="2536" r:id="rId166" name="Check Box 488">
              <controlPr defaultSize="0" autoFill="0" autoLine="0" autoPict="0">
                <anchor moveWithCells="1">
                  <from>
                    <xdr:col>24</xdr:col>
                    <xdr:colOff>47625</xdr:colOff>
                    <xdr:row>433</xdr:row>
                    <xdr:rowOff>200025</xdr:rowOff>
                  </from>
                  <to>
                    <xdr:col>24</xdr:col>
                    <xdr:colOff>257175</xdr:colOff>
                    <xdr:row>435</xdr:row>
                    <xdr:rowOff>28575</xdr:rowOff>
                  </to>
                </anchor>
              </controlPr>
            </control>
          </mc:Choice>
        </mc:AlternateContent>
        <mc:AlternateContent xmlns:mc="http://schemas.openxmlformats.org/markup-compatibility/2006">
          <mc:Choice Requires="x14">
            <control shapeId="2537" r:id="rId167" name="Check Box 489">
              <controlPr defaultSize="0" autoFill="0" autoLine="0" autoPict="0">
                <anchor moveWithCells="1">
                  <from>
                    <xdr:col>23</xdr:col>
                    <xdr:colOff>47625</xdr:colOff>
                    <xdr:row>431</xdr:row>
                    <xdr:rowOff>95250</xdr:rowOff>
                  </from>
                  <to>
                    <xdr:col>23</xdr:col>
                    <xdr:colOff>257175</xdr:colOff>
                    <xdr:row>432</xdr:row>
                    <xdr:rowOff>123825</xdr:rowOff>
                  </to>
                </anchor>
              </controlPr>
            </control>
          </mc:Choice>
        </mc:AlternateContent>
        <mc:AlternateContent xmlns:mc="http://schemas.openxmlformats.org/markup-compatibility/2006">
          <mc:Choice Requires="x14">
            <control shapeId="2538" r:id="rId168" name="Check Box 490">
              <controlPr defaultSize="0" autoFill="0" autoLine="0" autoPict="0">
                <anchor moveWithCells="1">
                  <from>
                    <xdr:col>24</xdr:col>
                    <xdr:colOff>47625</xdr:colOff>
                    <xdr:row>431</xdr:row>
                    <xdr:rowOff>95250</xdr:rowOff>
                  </from>
                  <to>
                    <xdr:col>24</xdr:col>
                    <xdr:colOff>257175</xdr:colOff>
                    <xdr:row>432</xdr:row>
                    <xdr:rowOff>123825</xdr:rowOff>
                  </to>
                </anchor>
              </controlPr>
            </control>
          </mc:Choice>
        </mc:AlternateContent>
        <mc:AlternateContent xmlns:mc="http://schemas.openxmlformats.org/markup-compatibility/2006">
          <mc:Choice Requires="x14">
            <control shapeId="2539" r:id="rId169" name="Check Box 491">
              <controlPr defaultSize="0" autoFill="0" autoLine="0" autoPict="0">
                <anchor moveWithCells="1">
                  <from>
                    <xdr:col>23</xdr:col>
                    <xdr:colOff>47625</xdr:colOff>
                    <xdr:row>442</xdr:row>
                    <xdr:rowOff>95250</xdr:rowOff>
                  </from>
                  <to>
                    <xdr:col>23</xdr:col>
                    <xdr:colOff>257175</xdr:colOff>
                    <xdr:row>443</xdr:row>
                    <xdr:rowOff>123825</xdr:rowOff>
                  </to>
                </anchor>
              </controlPr>
            </control>
          </mc:Choice>
        </mc:AlternateContent>
        <mc:AlternateContent xmlns:mc="http://schemas.openxmlformats.org/markup-compatibility/2006">
          <mc:Choice Requires="x14">
            <control shapeId="2540" r:id="rId170" name="Check Box 492">
              <controlPr defaultSize="0" autoFill="0" autoLine="0" autoPict="0">
                <anchor moveWithCells="1">
                  <from>
                    <xdr:col>24</xdr:col>
                    <xdr:colOff>47625</xdr:colOff>
                    <xdr:row>442</xdr:row>
                    <xdr:rowOff>95250</xdr:rowOff>
                  </from>
                  <to>
                    <xdr:col>24</xdr:col>
                    <xdr:colOff>257175</xdr:colOff>
                    <xdr:row>443</xdr:row>
                    <xdr:rowOff>123825</xdr:rowOff>
                  </to>
                </anchor>
              </controlPr>
            </control>
          </mc:Choice>
        </mc:AlternateContent>
        <mc:AlternateContent xmlns:mc="http://schemas.openxmlformats.org/markup-compatibility/2006">
          <mc:Choice Requires="x14">
            <control shapeId="2541" r:id="rId171" name="Check Box 493">
              <controlPr defaultSize="0" autoFill="0" autoLine="0" autoPict="0">
                <anchor moveWithCells="1">
                  <from>
                    <xdr:col>23</xdr:col>
                    <xdr:colOff>47625</xdr:colOff>
                    <xdr:row>472</xdr:row>
                    <xdr:rowOff>95250</xdr:rowOff>
                  </from>
                  <to>
                    <xdr:col>23</xdr:col>
                    <xdr:colOff>257175</xdr:colOff>
                    <xdr:row>473</xdr:row>
                    <xdr:rowOff>123825</xdr:rowOff>
                  </to>
                </anchor>
              </controlPr>
            </control>
          </mc:Choice>
        </mc:AlternateContent>
        <mc:AlternateContent xmlns:mc="http://schemas.openxmlformats.org/markup-compatibility/2006">
          <mc:Choice Requires="x14">
            <control shapeId="2542" r:id="rId172" name="Check Box 494">
              <controlPr defaultSize="0" autoFill="0" autoLine="0" autoPict="0">
                <anchor moveWithCells="1">
                  <from>
                    <xdr:col>24</xdr:col>
                    <xdr:colOff>47625</xdr:colOff>
                    <xdr:row>472</xdr:row>
                    <xdr:rowOff>95250</xdr:rowOff>
                  </from>
                  <to>
                    <xdr:col>24</xdr:col>
                    <xdr:colOff>257175</xdr:colOff>
                    <xdr:row>473</xdr:row>
                    <xdr:rowOff>123825</xdr:rowOff>
                  </to>
                </anchor>
              </controlPr>
            </control>
          </mc:Choice>
        </mc:AlternateContent>
        <mc:AlternateContent xmlns:mc="http://schemas.openxmlformats.org/markup-compatibility/2006">
          <mc:Choice Requires="x14">
            <control shapeId="2543" r:id="rId173" name="Check Box 495">
              <controlPr defaultSize="0" autoFill="0" autoLine="0" autoPict="0">
                <anchor moveWithCells="1">
                  <from>
                    <xdr:col>23</xdr:col>
                    <xdr:colOff>47625</xdr:colOff>
                    <xdr:row>466</xdr:row>
                    <xdr:rowOff>95250</xdr:rowOff>
                  </from>
                  <to>
                    <xdr:col>23</xdr:col>
                    <xdr:colOff>257175</xdr:colOff>
                    <xdr:row>467</xdr:row>
                    <xdr:rowOff>123825</xdr:rowOff>
                  </to>
                </anchor>
              </controlPr>
            </control>
          </mc:Choice>
        </mc:AlternateContent>
        <mc:AlternateContent xmlns:mc="http://schemas.openxmlformats.org/markup-compatibility/2006">
          <mc:Choice Requires="x14">
            <control shapeId="2544" r:id="rId174" name="Check Box 496">
              <controlPr defaultSize="0" autoFill="0" autoLine="0" autoPict="0">
                <anchor moveWithCells="1">
                  <from>
                    <xdr:col>24</xdr:col>
                    <xdr:colOff>47625</xdr:colOff>
                    <xdr:row>466</xdr:row>
                    <xdr:rowOff>95250</xdr:rowOff>
                  </from>
                  <to>
                    <xdr:col>24</xdr:col>
                    <xdr:colOff>257175</xdr:colOff>
                    <xdr:row>467</xdr:row>
                    <xdr:rowOff>123825</xdr:rowOff>
                  </to>
                </anchor>
              </controlPr>
            </control>
          </mc:Choice>
        </mc:AlternateContent>
        <mc:AlternateContent xmlns:mc="http://schemas.openxmlformats.org/markup-compatibility/2006">
          <mc:Choice Requires="x14">
            <control shapeId="2545" r:id="rId175" name="Check Box 497">
              <controlPr defaultSize="0" autoFill="0" autoLine="0" autoPict="0">
                <anchor moveWithCells="1">
                  <from>
                    <xdr:col>23</xdr:col>
                    <xdr:colOff>47625</xdr:colOff>
                    <xdr:row>456</xdr:row>
                    <xdr:rowOff>95250</xdr:rowOff>
                  </from>
                  <to>
                    <xdr:col>23</xdr:col>
                    <xdr:colOff>257175</xdr:colOff>
                    <xdr:row>457</xdr:row>
                    <xdr:rowOff>123825</xdr:rowOff>
                  </to>
                </anchor>
              </controlPr>
            </control>
          </mc:Choice>
        </mc:AlternateContent>
        <mc:AlternateContent xmlns:mc="http://schemas.openxmlformats.org/markup-compatibility/2006">
          <mc:Choice Requires="x14">
            <control shapeId="2546" r:id="rId176" name="Check Box 498">
              <controlPr defaultSize="0" autoFill="0" autoLine="0" autoPict="0">
                <anchor moveWithCells="1">
                  <from>
                    <xdr:col>24</xdr:col>
                    <xdr:colOff>47625</xdr:colOff>
                    <xdr:row>456</xdr:row>
                    <xdr:rowOff>95250</xdr:rowOff>
                  </from>
                  <to>
                    <xdr:col>24</xdr:col>
                    <xdr:colOff>257175</xdr:colOff>
                    <xdr:row>457</xdr:row>
                    <xdr:rowOff>123825</xdr:rowOff>
                  </to>
                </anchor>
              </controlPr>
            </control>
          </mc:Choice>
        </mc:AlternateContent>
        <mc:AlternateContent xmlns:mc="http://schemas.openxmlformats.org/markup-compatibility/2006">
          <mc:Choice Requires="x14">
            <control shapeId="2547" r:id="rId177" name="Check Box 499">
              <controlPr defaultSize="0" autoFill="0" autoLine="0" autoPict="0">
                <anchor moveWithCells="1">
                  <from>
                    <xdr:col>23</xdr:col>
                    <xdr:colOff>47625</xdr:colOff>
                    <xdr:row>469</xdr:row>
                    <xdr:rowOff>95250</xdr:rowOff>
                  </from>
                  <to>
                    <xdr:col>23</xdr:col>
                    <xdr:colOff>257175</xdr:colOff>
                    <xdr:row>470</xdr:row>
                    <xdr:rowOff>123825</xdr:rowOff>
                  </to>
                </anchor>
              </controlPr>
            </control>
          </mc:Choice>
        </mc:AlternateContent>
        <mc:AlternateContent xmlns:mc="http://schemas.openxmlformats.org/markup-compatibility/2006">
          <mc:Choice Requires="x14">
            <control shapeId="2548" r:id="rId178" name="Check Box 500">
              <controlPr defaultSize="0" autoFill="0" autoLine="0" autoPict="0">
                <anchor moveWithCells="1">
                  <from>
                    <xdr:col>24</xdr:col>
                    <xdr:colOff>47625</xdr:colOff>
                    <xdr:row>469</xdr:row>
                    <xdr:rowOff>95250</xdr:rowOff>
                  </from>
                  <to>
                    <xdr:col>24</xdr:col>
                    <xdr:colOff>257175</xdr:colOff>
                    <xdr:row>470</xdr:row>
                    <xdr:rowOff>123825</xdr:rowOff>
                  </to>
                </anchor>
              </controlPr>
            </control>
          </mc:Choice>
        </mc:AlternateContent>
        <mc:AlternateContent xmlns:mc="http://schemas.openxmlformats.org/markup-compatibility/2006">
          <mc:Choice Requires="x14">
            <control shapeId="2549" r:id="rId179" name="Check Box 501">
              <controlPr defaultSize="0" autoFill="0" autoLine="0" autoPict="0">
                <anchor moveWithCells="1">
                  <from>
                    <xdr:col>23</xdr:col>
                    <xdr:colOff>47625</xdr:colOff>
                    <xdr:row>458</xdr:row>
                    <xdr:rowOff>200025</xdr:rowOff>
                  </from>
                  <to>
                    <xdr:col>23</xdr:col>
                    <xdr:colOff>257175</xdr:colOff>
                    <xdr:row>460</xdr:row>
                    <xdr:rowOff>28575</xdr:rowOff>
                  </to>
                </anchor>
              </controlPr>
            </control>
          </mc:Choice>
        </mc:AlternateContent>
        <mc:AlternateContent xmlns:mc="http://schemas.openxmlformats.org/markup-compatibility/2006">
          <mc:Choice Requires="x14">
            <control shapeId="2550" r:id="rId180" name="Check Box 502">
              <controlPr defaultSize="0" autoFill="0" autoLine="0" autoPict="0">
                <anchor moveWithCells="1">
                  <from>
                    <xdr:col>24</xdr:col>
                    <xdr:colOff>47625</xdr:colOff>
                    <xdr:row>458</xdr:row>
                    <xdr:rowOff>200025</xdr:rowOff>
                  </from>
                  <to>
                    <xdr:col>24</xdr:col>
                    <xdr:colOff>257175</xdr:colOff>
                    <xdr:row>460</xdr:row>
                    <xdr:rowOff>28575</xdr:rowOff>
                  </to>
                </anchor>
              </controlPr>
            </control>
          </mc:Choice>
        </mc:AlternateContent>
        <mc:AlternateContent xmlns:mc="http://schemas.openxmlformats.org/markup-compatibility/2006">
          <mc:Choice Requires="x14">
            <control shapeId="2553" r:id="rId181" name="Check Box 505">
              <controlPr defaultSize="0" autoFill="0" autoLine="0" autoPict="0">
                <anchor moveWithCells="1">
                  <from>
                    <xdr:col>23</xdr:col>
                    <xdr:colOff>47625</xdr:colOff>
                    <xdr:row>448</xdr:row>
                    <xdr:rowOff>200025</xdr:rowOff>
                  </from>
                  <to>
                    <xdr:col>23</xdr:col>
                    <xdr:colOff>257175</xdr:colOff>
                    <xdr:row>450</xdr:row>
                    <xdr:rowOff>28575</xdr:rowOff>
                  </to>
                </anchor>
              </controlPr>
            </control>
          </mc:Choice>
        </mc:AlternateContent>
        <mc:AlternateContent xmlns:mc="http://schemas.openxmlformats.org/markup-compatibility/2006">
          <mc:Choice Requires="x14">
            <control shapeId="2554" r:id="rId182" name="Check Box 506">
              <controlPr defaultSize="0" autoFill="0" autoLine="0" autoPict="0">
                <anchor moveWithCells="1">
                  <from>
                    <xdr:col>24</xdr:col>
                    <xdr:colOff>47625</xdr:colOff>
                    <xdr:row>448</xdr:row>
                    <xdr:rowOff>200025</xdr:rowOff>
                  </from>
                  <to>
                    <xdr:col>24</xdr:col>
                    <xdr:colOff>257175</xdr:colOff>
                    <xdr:row>450</xdr:row>
                    <xdr:rowOff>28575</xdr:rowOff>
                  </to>
                </anchor>
              </controlPr>
            </control>
          </mc:Choice>
        </mc:AlternateContent>
        <mc:AlternateContent xmlns:mc="http://schemas.openxmlformats.org/markup-compatibility/2006">
          <mc:Choice Requires="x14">
            <control shapeId="2560" r:id="rId183" name="Check Box 512">
              <controlPr defaultSize="0" autoFill="0" autoLine="0" autoPict="0">
                <anchor moveWithCells="1">
                  <from>
                    <xdr:col>23</xdr:col>
                    <xdr:colOff>47625</xdr:colOff>
                    <xdr:row>485</xdr:row>
                    <xdr:rowOff>95250</xdr:rowOff>
                  </from>
                  <to>
                    <xdr:col>23</xdr:col>
                    <xdr:colOff>257175</xdr:colOff>
                    <xdr:row>486</xdr:row>
                    <xdr:rowOff>123825</xdr:rowOff>
                  </to>
                </anchor>
              </controlPr>
            </control>
          </mc:Choice>
        </mc:AlternateContent>
        <mc:AlternateContent xmlns:mc="http://schemas.openxmlformats.org/markup-compatibility/2006">
          <mc:Choice Requires="x14">
            <control shapeId="2561" r:id="rId184" name="Check Box 513">
              <controlPr defaultSize="0" autoFill="0" autoLine="0" autoPict="0">
                <anchor moveWithCells="1">
                  <from>
                    <xdr:col>24</xdr:col>
                    <xdr:colOff>47625</xdr:colOff>
                    <xdr:row>485</xdr:row>
                    <xdr:rowOff>95250</xdr:rowOff>
                  </from>
                  <to>
                    <xdr:col>24</xdr:col>
                    <xdr:colOff>257175</xdr:colOff>
                    <xdr:row>486</xdr:row>
                    <xdr:rowOff>123825</xdr:rowOff>
                  </to>
                </anchor>
              </controlPr>
            </control>
          </mc:Choice>
        </mc:AlternateContent>
        <mc:AlternateContent xmlns:mc="http://schemas.openxmlformats.org/markup-compatibility/2006">
          <mc:Choice Requires="x14">
            <control shapeId="2562" r:id="rId185" name="Check Box 514">
              <controlPr defaultSize="0" autoFill="0" autoLine="0" autoPict="0">
                <anchor moveWithCells="1">
                  <from>
                    <xdr:col>25</xdr:col>
                    <xdr:colOff>47625</xdr:colOff>
                    <xdr:row>485</xdr:row>
                    <xdr:rowOff>95250</xdr:rowOff>
                  </from>
                  <to>
                    <xdr:col>25</xdr:col>
                    <xdr:colOff>257175</xdr:colOff>
                    <xdr:row>486</xdr:row>
                    <xdr:rowOff>123825</xdr:rowOff>
                  </to>
                </anchor>
              </controlPr>
            </control>
          </mc:Choice>
        </mc:AlternateContent>
        <mc:AlternateContent xmlns:mc="http://schemas.openxmlformats.org/markup-compatibility/2006">
          <mc:Choice Requires="x14">
            <control shapeId="2563" r:id="rId186" name="Check Box 515">
              <controlPr defaultSize="0" autoFill="0" autoLine="0" autoPict="0">
                <anchor moveWithCells="1">
                  <from>
                    <xdr:col>23</xdr:col>
                    <xdr:colOff>47625</xdr:colOff>
                    <xdr:row>480</xdr:row>
                    <xdr:rowOff>95250</xdr:rowOff>
                  </from>
                  <to>
                    <xdr:col>23</xdr:col>
                    <xdr:colOff>257175</xdr:colOff>
                    <xdr:row>481</xdr:row>
                    <xdr:rowOff>123825</xdr:rowOff>
                  </to>
                </anchor>
              </controlPr>
            </control>
          </mc:Choice>
        </mc:AlternateContent>
        <mc:AlternateContent xmlns:mc="http://schemas.openxmlformats.org/markup-compatibility/2006">
          <mc:Choice Requires="x14">
            <control shapeId="2564" r:id="rId187" name="Check Box 516">
              <controlPr defaultSize="0" autoFill="0" autoLine="0" autoPict="0">
                <anchor moveWithCells="1">
                  <from>
                    <xdr:col>24</xdr:col>
                    <xdr:colOff>47625</xdr:colOff>
                    <xdr:row>480</xdr:row>
                    <xdr:rowOff>95250</xdr:rowOff>
                  </from>
                  <to>
                    <xdr:col>24</xdr:col>
                    <xdr:colOff>257175</xdr:colOff>
                    <xdr:row>481</xdr:row>
                    <xdr:rowOff>123825</xdr:rowOff>
                  </to>
                </anchor>
              </controlPr>
            </control>
          </mc:Choice>
        </mc:AlternateContent>
        <mc:AlternateContent xmlns:mc="http://schemas.openxmlformats.org/markup-compatibility/2006">
          <mc:Choice Requires="x14">
            <control shapeId="2565" r:id="rId188" name="Check Box 517">
              <controlPr defaultSize="0" autoFill="0" autoLine="0" autoPict="0">
                <anchor moveWithCells="1">
                  <from>
                    <xdr:col>25</xdr:col>
                    <xdr:colOff>47625</xdr:colOff>
                    <xdr:row>480</xdr:row>
                    <xdr:rowOff>95250</xdr:rowOff>
                  </from>
                  <to>
                    <xdr:col>25</xdr:col>
                    <xdr:colOff>257175</xdr:colOff>
                    <xdr:row>481</xdr:row>
                    <xdr:rowOff>123825</xdr:rowOff>
                  </to>
                </anchor>
              </controlPr>
            </control>
          </mc:Choice>
        </mc:AlternateContent>
        <mc:AlternateContent xmlns:mc="http://schemas.openxmlformats.org/markup-compatibility/2006">
          <mc:Choice Requires="x14">
            <control shapeId="2587" r:id="rId189" name="Check Box 539">
              <controlPr defaultSize="0" autoFill="0" autoLine="0" autoPict="0">
                <anchor moveWithCells="1">
                  <from>
                    <xdr:col>23</xdr:col>
                    <xdr:colOff>47625</xdr:colOff>
                    <xdr:row>263</xdr:row>
                    <xdr:rowOff>0</xdr:rowOff>
                  </from>
                  <to>
                    <xdr:col>23</xdr:col>
                    <xdr:colOff>257175</xdr:colOff>
                    <xdr:row>264</xdr:row>
                    <xdr:rowOff>38100</xdr:rowOff>
                  </to>
                </anchor>
              </controlPr>
            </control>
          </mc:Choice>
        </mc:AlternateContent>
        <mc:AlternateContent xmlns:mc="http://schemas.openxmlformats.org/markup-compatibility/2006">
          <mc:Choice Requires="x14">
            <control shapeId="2588" r:id="rId190" name="Check Box 540">
              <controlPr defaultSize="0" autoFill="0" autoLine="0" autoPict="0">
                <anchor moveWithCells="1">
                  <from>
                    <xdr:col>24</xdr:col>
                    <xdr:colOff>47625</xdr:colOff>
                    <xdr:row>263</xdr:row>
                    <xdr:rowOff>0</xdr:rowOff>
                  </from>
                  <to>
                    <xdr:col>24</xdr:col>
                    <xdr:colOff>257175</xdr:colOff>
                    <xdr:row>264</xdr:row>
                    <xdr:rowOff>38100</xdr:rowOff>
                  </to>
                </anchor>
              </controlPr>
            </control>
          </mc:Choice>
        </mc:AlternateContent>
        <mc:AlternateContent xmlns:mc="http://schemas.openxmlformats.org/markup-compatibility/2006">
          <mc:Choice Requires="x14">
            <control shapeId="2592" r:id="rId191" name="Check Box 544">
              <controlPr defaultSize="0" autoFill="0" autoLine="0" autoPict="0">
                <anchor moveWithCells="1">
                  <from>
                    <xdr:col>23</xdr:col>
                    <xdr:colOff>47625</xdr:colOff>
                    <xdr:row>269</xdr:row>
                    <xdr:rowOff>190500</xdr:rowOff>
                  </from>
                  <to>
                    <xdr:col>23</xdr:col>
                    <xdr:colOff>257175</xdr:colOff>
                    <xdr:row>271</xdr:row>
                    <xdr:rowOff>19050</xdr:rowOff>
                  </to>
                </anchor>
              </controlPr>
            </control>
          </mc:Choice>
        </mc:AlternateContent>
        <mc:AlternateContent xmlns:mc="http://schemas.openxmlformats.org/markup-compatibility/2006">
          <mc:Choice Requires="x14">
            <control shapeId="2593" r:id="rId192" name="Check Box 545">
              <controlPr defaultSize="0" autoFill="0" autoLine="0" autoPict="0">
                <anchor moveWithCells="1">
                  <from>
                    <xdr:col>24</xdr:col>
                    <xdr:colOff>47625</xdr:colOff>
                    <xdr:row>269</xdr:row>
                    <xdr:rowOff>190500</xdr:rowOff>
                  </from>
                  <to>
                    <xdr:col>24</xdr:col>
                    <xdr:colOff>257175</xdr:colOff>
                    <xdr:row>271</xdr:row>
                    <xdr:rowOff>19050</xdr:rowOff>
                  </to>
                </anchor>
              </controlPr>
            </control>
          </mc:Choice>
        </mc:AlternateContent>
        <mc:AlternateContent xmlns:mc="http://schemas.openxmlformats.org/markup-compatibility/2006">
          <mc:Choice Requires="x14">
            <control shapeId="2596" r:id="rId193" name="Check Box 548">
              <controlPr defaultSize="0" autoFill="0" autoLine="0" autoPict="0">
                <anchor moveWithCells="1">
                  <from>
                    <xdr:col>23</xdr:col>
                    <xdr:colOff>47625</xdr:colOff>
                    <xdr:row>59</xdr:row>
                    <xdr:rowOff>85725</xdr:rowOff>
                  </from>
                  <to>
                    <xdr:col>23</xdr:col>
                    <xdr:colOff>257175</xdr:colOff>
                    <xdr:row>60</xdr:row>
                    <xdr:rowOff>123825</xdr:rowOff>
                  </to>
                </anchor>
              </controlPr>
            </control>
          </mc:Choice>
        </mc:AlternateContent>
        <mc:AlternateContent xmlns:mc="http://schemas.openxmlformats.org/markup-compatibility/2006">
          <mc:Choice Requires="x14">
            <control shapeId="2597" r:id="rId194" name="Check Box 549">
              <controlPr defaultSize="0" autoFill="0" autoLine="0" autoPict="0">
                <anchor moveWithCells="1">
                  <from>
                    <xdr:col>24</xdr:col>
                    <xdr:colOff>47625</xdr:colOff>
                    <xdr:row>59</xdr:row>
                    <xdr:rowOff>85725</xdr:rowOff>
                  </from>
                  <to>
                    <xdr:col>24</xdr:col>
                    <xdr:colOff>257175</xdr:colOff>
                    <xdr:row>60</xdr:row>
                    <xdr:rowOff>123825</xdr:rowOff>
                  </to>
                </anchor>
              </controlPr>
            </control>
          </mc:Choice>
        </mc:AlternateContent>
        <mc:AlternateContent xmlns:mc="http://schemas.openxmlformats.org/markup-compatibility/2006">
          <mc:Choice Requires="x14">
            <control shapeId="2610" r:id="rId195" name="Check Box 562">
              <controlPr defaultSize="0" autoFill="0" autoLine="0" autoPict="0">
                <anchor moveWithCells="1">
                  <from>
                    <xdr:col>23</xdr:col>
                    <xdr:colOff>47625</xdr:colOff>
                    <xdr:row>452</xdr:row>
                    <xdr:rowOff>190500</xdr:rowOff>
                  </from>
                  <to>
                    <xdr:col>23</xdr:col>
                    <xdr:colOff>257175</xdr:colOff>
                    <xdr:row>454</xdr:row>
                    <xdr:rowOff>19050</xdr:rowOff>
                  </to>
                </anchor>
              </controlPr>
            </control>
          </mc:Choice>
        </mc:AlternateContent>
        <mc:AlternateContent xmlns:mc="http://schemas.openxmlformats.org/markup-compatibility/2006">
          <mc:Choice Requires="x14">
            <control shapeId="2611" r:id="rId196" name="Check Box 563">
              <controlPr defaultSize="0" autoFill="0" autoLine="0" autoPict="0">
                <anchor moveWithCells="1">
                  <from>
                    <xdr:col>24</xdr:col>
                    <xdr:colOff>47625</xdr:colOff>
                    <xdr:row>452</xdr:row>
                    <xdr:rowOff>190500</xdr:rowOff>
                  </from>
                  <to>
                    <xdr:col>24</xdr:col>
                    <xdr:colOff>257175</xdr:colOff>
                    <xdr:row>454</xdr:row>
                    <xdr:rowOff>19050</xdr:rowOff>
                  </to>
                </anchor>
              </controlPr>
            </control>
          </mc:Choice>
        </mc:AlternateContent>
        <mc:AlternateContent xmlns:mc="http://schemas.openxmlformats.org/markup-compatibility/2006">
          <mc:Choice Requires="x14">
            <control shapeId="2612" r:id="rId197" name="Check Box 564">
              <controlPr defaultSize="0" autoFill="0" autoLine="0" autoPict="0">
                <anchor moveWithCells="1">
                  <from>
                    <xdr:col>23</xdr:col>
                    <xdr:colOff>47625</xdr:colOff>
                    <xdr:row>281</xdr:row>
                    <xdr:rowOff>180975</xdr:rowOff>
                  </from>
                  <to>
                    <xdr:col>23</xdr:col>
                    <xdr:colOff>257175</xdr:colOff>
                    <xdr:row>283</xdr:row>
                    <xdr:rowOff>9525</xdr:rowOff>
                  </to>
                </anchor>
              </controlPr>
            </control>
          </mc:Choice>
        </mc:AlternateContent>
        <mc:AlternateContent xmlns:mc="http://schemas.openxmlformats.org/markup-compatibility/2006">
          <mc:Choice Requires="x14">
            <control shapeId="2613" r:id="rId198" name="Check Box 565">
              <controlPr defaultSize="0" autoFill="0" autoLine="0" autoPict="0">
                <anchor moveWithCells="1">
                  <from>
                    <xdr:col>24</xdr:col>
                    <xdr:colOff>47625</xdr:colOff>
                    <xdr:row>281</xdr:row>
                    <xdr:rowOff>180975</xdr:rowOff>
                  </from>
                  <to>
                    <xdr:col>24</xdr:col>
                    <xdr:colOff>257175</xdr:colOff>
                    <xdr:row>283</xdr:row>
                    <xdr:rowOff>9525</xdr:rowOff>
                  </to>
                </anchor>
              </controlPr>
            </control>
          </mc:Choice>
        </mc:AlternateContent>
        <mc:AlternateContent xmlns:mc="http://schemas.openxmlformats.org/markup-compatibility/2006">
          <mc:Choice Requires="x14">
            <control shapeId="2614" r:id="rId199" name="Check Box 566">
              <controlPr defaultSize="0" autoFill="0" autoLine="0" autoPict="0">
                <anchor moveWithCells="1">
                  <from>
                    <xdr:col>25</xdr:col>
                    <xdr:colOff>47625</xdr:colOff>
                    <xdr:row>281</xdr:row>
                    <xdr:rowOff>180975</xdr:rowOff>
                  </from>
                  <to>
                    <xdr:col>25</xdr:col>
                    <xdr:colOff>257175</xdr:colOff>
                    <xdr:row>283</xdr:row>
                    <xdr:rowOff>9525</xdr:rowOff>
                  </to>
                </anchor>
              </controlPr>
            </control>
          </mc:Choice>
        </mc:AlternateContent>
        <mc:AlternateContent xmlns:mc="http://schemas.openxmlformats.org/markup-compatibility/2006">
          <mc:Choice Requires="x14">
            <control shapeId="2615" r:id="rId200" name="Check Box 567">
              <controlPr defaultSize="0" autoFill="0" autoLine="0" autoPict="0">
                <anchor moveWithCells="1">
                  <from>
                    <xdr:col>23</xdr:col>
                    <xdr:colOff>47625</xdr:colOff>
                    <xdr:row>320</xdr:row>
                    <xdr:rowOff>104775</xdr:rowOff>
                  </from>
                  <to>
                    <xdr:col>23</xdr:col>
                    <xdr:colOff>257175</xdr:colOff>
                    <xdr:row>321</xdr:row>
                    <xdr:rowOff>142875</xdr:rowOff>
                  </to>
                </anchor>
              </controlPr>
            </control>
          </mc:Choice>
        </mc:AlternateContent>
        <mc:AlternateContent xmlns:mc="http://schemas.openxmlformats.org/markup-compatibility/2006">
          <mc:Choice Requires="x14">
            <control shapeId="2616" r:id="rId201" name="Check Box 568">
              <controlPr defaultSize="0" autoFill="0" autoLine="0" autoPict="0">
                <anchor moveWithCells="1">
                  <from>
                    <xdr:col>24</xdr:col>
                    <xdr:colOff>47625</xdr:colOff>
                    <xdr:row>320</xdr:row>
                    <xdr:rowOff>104775</xdr:rowOff>
                  </from>
                  <to>
                    <xdr:col>24</xdr:col>
                    <xdr:colOff>257175</xdr:colOff>
                    <xdr:row>321</xdr:row>
                    <xdr:rowOff>142875</xdr:rowOff>
                  </to>
                </anchor>
              </controlPr>
            </control>
          </mc:Choice>
        </mc:AlternateContent>
        <mc:AlternateContent xmlns:mc="http://schemas.openxmlformats.org/markup-compatibility/2006">
          <mc:Choice Requires="x14">
            <control shapeId="2617" r:id="rId202" name="Check Box 569">
              <controlPr defaultSize="0" autoFill="0" autoLine="0" autoPict="0">
                <anchor moveWithCells="1">
                  <from>
                    <xdr:col>25</xdr:col>
                    <xdr:colOff>47625</xdr:colOff>
                    <xdr:row>320</xdr:row>
                    <xdr:rowOff>104775</xdr:rowOff>
                  </from>
                  <to>
                    <xdr:col>25</xdr:col>
                    <xdr:colOff>257175</xdr:colOff>
                    <xdr:row>321</xdr:row>
                    <xdr:rowOff>142875</xdr:rowOff>
                  </to>
                </anchor>
              </controlPr>
            </control>
          </mc:Choice>
        </mc:AlternateContent>
        <mc:AlternateContent xmlns:mc="http://schemas.openxmlformats.org/markup-compatibility/2006">
          <mc:Choice Requires="x14">
            <control shapeId="2618" r:id="rId203" name="Check Box 570">
              <controlPr defaultSize="0" autoFill="0" autoLine="0" autoPict="0">
                <anchor moveWithCells="1">
                  <from>
                    <xdr:col>23</xdr:col>
                    <xdr:colOff>47625</xdr:colOff>
                    <xdr:row>328</xdr:row>
                    <xdr:rowOff>104775</xdr:rowOff>
                  </from>
                  <to>
                    <xdr:col>23</xdr:col>
                    <xdr:colOff>257175</xdr:colOff>
                    <xdr:row>329</xdr:row>
                    <xdr:rowOff>142875</xdr:rowOff>
                  </to>
                </anchor>
              </controlPr>
            </control>
          </mc:Choice>
        </mc:AlternateContent>
        <mc:AlternateContent xmlns:mc="http://schemas.openxmlformats.org/markup-compatibility/2006">
          <mc:Choice Requires="x14">
            <control shapeId="2619" r:id="rId204" name="Check Box 571">
              <controlPr defaultSize="0" autoFill="0" autoLine="0" autoPict="0">
                <anchor moveWithCells="1">
                  <from>
                    <xdr:col>24</xdr:col>
                    <xdr:colOff>47625</xdr:colOff>
                    <xdr:row>328</xdr:row>
                    <xdr:rowOff>104775</xdr:rowOff>
                  </from>
                  <to>
                    <xdr:col>24</xdr:col>
                    <xdr:colOff>257175</xdr:colOff>
                    <xdr:row>329</xdr:row>
                    <xdr:rowOff>142875</xdr:rowOff>
                  </to>
                </anchor>
              </controlPr>
            </control>
          </mc:Choice>
        </mc:AlternateContent>
        <mc:AlternateContent xmlns:mc="http://schemas.openxmlformats.org/markup-compatibility/2006">
          <mc:Choice Requires="x14">
            <control shapeId="2620" r:id="rId205" name="Check Box 572">
              <controlPr defaultSize="0" autoFill="0" autoLine="0" autoPict="0">
                <anchor moveWithCells="1">
                  <from>
                    <xdr:col>23</xdr:col>
                    <xdr:colOff>47625</xdr:colOff>
                    <xdr:row>336</xdr:row>
                    <xdr:rowOff>95250</xdr:rowOff>
                  </from>
                  <to>
                    <xdr:col>23</xdr:col>
                    <xdr:colOff>257175</xdr:colOff>
                    <xdr:row>337</xdr:row>
                    <xdr:rowOff>133350</xdr:rowOff>
                  </to>
                </anchor>
              </controlPr>
            </control>
          </mc:Choice>
        </mc:AlternateContent>
        <mc:AlternateContent xmlns:mc="http://schemas.openxmlformats.org/markup-compatibility/2006">
          <mc:Choice Requires="x14">
            <control shapeId="2621" r:id="rId206" name="Check Box 573">
              <controlPr defaultSize="0" autoFill="0" autoLine="0" autoPict="0">
                <anchor moveWithCells="1">
                  <from>
                    <xdr:col>24</xdr:col>
                    <xdr:colOff>47625</xdr:colOff>
                    <xdr:row>336</xdr:row>
                    <xdr:rowOff>95250</xdr:rowOff>
                  </from>
                  <to>
                    <xdr:col>24</xdr:col>
                    <xdr:colOff>257175</xdr:colOff>
                    <xdr:row>337</xdr:row>
                    <xdr:rowOff>133350</xdr:rowOff>
                  </to>
                </anchor>
              </controlPr>
            </control>
          </mc:Choice>
        </mc:AlternateContent>
        <mc:AlternateContent xmlns:mc="http://schemas.openxmlformats.org/markup-compatibility/2006">
          <mc:Choice Requires="x14">
            <control shapeId="2622" r:id="rId207" name="Check Box 574">
              <controlPr defaultSize="0" autoFill="0" autoLine="0" autoPict="0">
                <anchor moveWithCells="1">
                  <from>
                    <xdr:col>25</xdr:col>
                    <xdr:colOff>47625</xdr:colOff>
                    <xdr:row>336</xdr:row>
                    <xdr:rowOff>95250</xdr:rowOff>
                  </from>
                  <to>
                    <xdr:col>25</xdr:col>
                    <xdr:colOff>257175</xdr:colOff>
                    <xdr:row>337</xdr:row>
                    <xdr:rowOff>133350</xdr:rowOff>
                  </to>
                </anchor>
              </controlPr>
            </control>
          </mc:Choice>
        </mc:AlternateContent>
        <mc:AlternateContent xmlns:mc="http://schemas.openxmlformats.org/markup-compatibility/2006">
          <mc:Choice Requires="x14">
            <control shapeId="2623" r:id="rId208" name="Check Box 575">
              <controlPr defaultSize="0" autoFill="0" autoLine="0" autoPict="0">
                <anchor moveWithCells="1">
                  <from>
                    <xdr:col>23</xdr:col>
                    <xdr:colOff>47625</xdr:colOff>
                    <xdr:row>359</xdr:row>
                    <xdr:rowOff>95250</xdr:rowOff>
                  </from>
                  <to>
                    <xdr:col>23</xdr:col>
                    <xdr:colOff>257175</xdr:colOff>
                    <xdr:row>360</xdr:row>
                    <xdr:rowOff>133350</xdr:rowOff>
                  </to>
                </anchor>
              </controlPr>
            </control>
          </mc:Choice>
        </mc:AlternateContent>
        <mc:AlternateContent xmlns:mc="http://schemas.openxmlformats.org/markup-compatibility/2006">
          <mc:Choice Requires="x14">
            <control shapeId="2624" r:id="rId209" name="Check Box 576">
              <controlPr defaultSize="0" autoFill="0" autoLine="0" autoPict="0">
                <anchor moveWithCells="1">
                  <from>
                    <xdr:col>24</xdr:col>
                    <xdr:colOff>47625</xdr:colOff>
                    <xdr:row>359</xdr:row>
                    <xdr:rowOff>95250</xdr:rowOff>
                  </from>
                  <to>
                    <xdr:col>24</xdr:col>
                    <xdr:colOff>257175</xdr:colOff>
                    <xdr:row>360</xdr:row>
                    <xdr:rowOff>133350</xdr:rowOff>
                  </to>
                </anchor>
              </controlPr>
            </control>
          </mc:Choice>
        </mc:AlternateContent>
        <mc:AlternateContent xmlns:mc="http://schemas.openxmlformats.org/markup-compatibility/2006">
          <mc:Choice Requires="x14">
            <control shapeId="2625" r:id="rId210" name="Check Box 577">
              <controlPr defaultSize="0" autoFill="0" autoLine="0" autoPict="0">
                <anchor moveWithCells="1">
                  <from>
                    <xdr:col>23</xdr:col>
                    <xdr:colOff>47625</xdr:colOff>
                    <xdr:row>370</xdr:row>
                    <xdr:rowOff>85725</xdr:rowOff>
                  </from>
                  <to>
                    <xdr:col>23</xdr:col>
                    <xdr:colOff>257175</xdr:colOff>
                    <xdr:row>371</xdr:row>
                    <xdr:rowOff>123825</xdr:rowOff>
                  </to>
                </anchor>
              </controlPr>
            </control>
          </mc:Choice>
        </mc:AlternateContent>
        <mc:AlternateContent xmlns:mc="http://schemas.openxmlformats.org/markup-compatibility/2006">
          <mc:Choice Requires="x14">
            <control shapeId="2626" r:id="rId211" name="Check Box 578">
              <controlPr defaultSize="0" autoFill="0" autoLine="0" autoPict="0">
                <anchor moveWithCells="1">
                  <from>
                    <xdr:col>24</xdr:col>
                    <xdr:colOff>47625</xdr:colOff>
                    <xdr:row>370</xdr:row>
                    <xdr:rowOff>85725</xdr:rowOff>
                  </from>
                  <to>
                    <xdr:col>24</xdr:col>
                    <xdr:colOff>257175</xdr:colOff>
                    <xdr:row>371</xdr:row>
                    <xdr:rowOff>123825</xdr:rowOff>
                  </to>
                </anchor>
              </controlPr>
            </control>
          </mc:Choice>
        </mc:AlternateContent>
        <mc:AlternateContent xmlns:mc="http://schemas.openxmlformats.org/markup-compatibility/2006">
          <mc:Choice Requires="x14">
            <control shapeId="2627" r:id="rId212" name="Check Box 579">
              <controlPr defaultSize="0" autoFill="0" autoLine="0" autoPict="0">
                <anchor moveWithCells="1">
                  <from>
                    <xdr:col>23</xdr:col>
                    <xdr:colOff>47625</xdr:colOff>
                    <xdr:row>182</xdr:row>
                    <xdr:rowOff>95250</xdr:rowOff>
                  </from>
                  <to>
                    <xdr:col>23</xdr:col>
                    <xdr:colOff>257175</xdr:colOff>
                    <xdr:row>183</xdr:row>
                    <xdr:rowOff>123825</xdr:rowOff>
                  </to>
                </anchor>
              </controlPr>
            </control>
          </mc:Choice>
        </mc:AlternateContent>
        <mc:AlternateContent xmlns:mc="http://schemas.openxmlformats.org/markup-compatibility/2006">
          <mc:Choice Requires="x14">
            <control shapeId="2628" r:id="rId213" name="Check Box 580">
              <controlPr defaultSize="0" autoFill="0" autoLine="0" autoPict="0">
                <anchor moveWithCells="1">
                  <from>
                    <xdr:col>24</xdr:col>
                    <xdr:colOff>47625</xdr:colOff>
                    <xdr:row>182</xdr:row>
                    <xdr:rowOff>95250</xdr:rowOff>
                  </from>
                  <to>
                    <xdr:col>24</xdr:col>
                    <xdr:colOff>257175</xdr:colOff>
                    <xdr:row>183</xdr:row>
                    <xdr:rowOff>123825</xdr:rowOff>
                  </to>
                </anchor>
              </controlPr>
            </control>
          </mc:Choice>
        </mc:AlternateContent>
        <mc:AlternateContent xmlns:mc="http://schemas.openxmlformats.org/markup-compatibility/2006">
          <mc:Choice Requires="x14">
            <control shapeId="2629" r:id="rId214" name="Check Box 581">
              <controlPr defaultSize="0" autoFill="0" autoLine="0" autoPict="0">
                <anchor moveWithCells="1">
                  <from>
                    <xdr:col>23</xdr:col>
                    <xdr:colOff>47625</xdr:colOff>
                    <xdr:row>462</xdr:row>
                    <xdr:rowOff>190500</xdr:rowOff>
                  </from>
                  <to>
                    <xdr:col>23</xdr:col>
                    <xdr:colOff>257175</xdr:colOff>
                    <xdr:row>464</xdr:row>
                    <xdr:rowOff>19050</xdr:rowOff>
                  </to>
                </anchor>
              </controlPr>
            </control>
          </mc:Choice>
        </mc:AlternateContent>
        <mc:AlternateContent xmlns:mc="http://schemas.openxmlformats.org/markup-compatibility/2006">
          <mc:Choice Requires="x14">
            <control shapeId="2630" r:id="rId215" name="Check Box 582">
              <controlPr defaultSize="0" autoFill="0" autoLine="0" autoPict="0">
                <anchor moveWithCells="1">
                  <from>
                    <xdr:col>24</xdr:col>
                    <xdr:colOff>47625</xdr:colOff>
                    <xdr:row>462</xdr:row>
                    <xdr:rowOff>190500</xdr:rowOff>
                  </from>
                  <to>
                    <xdr:col>24</xdr:col>
                    <xdr:colOff>257175</xdr:colOff>
                    <xdr:row>464</xdr:row>
                    <xdr:rowOff>19050</xdr:rowOff>
                  </to>
                </anchor>
              </controlPr>
            </control>
          </mc:Choice>
        </mc:AlternateContent>
        <mc:AlternateContent xmlns:mc="http://schemas.openxmlformats.org/markup-compatibility/2006">
          <mc:Choice Requires="x14">
            <control shapeId="2631" r:id="rId216" name="Check Box 583">
              <controlPr defaultSize="0" autoFill="0" autoLine="0" autoPict="0">
                <anchor moveWithCells="1">
                  <from>
                    <xdr:col>23</xdr:col>
                    <xdr:colOff>47625</xdr:colOff>
                    <xdr:row>791</xdr:row>
                    <xdr:rowOff>85725</xdr:rowOff>
                  </from>
                  <to>
                    <xdr:col>23</xdr:col>
                    <xdr:colOff>257175</xdr:colOff>
                    <xdr:row>792</xdr:row>
                    <xdr:rowOff>114300</xdr:rowOff>
                  </to>
                </anchor>
              </controlPr>
            </control>
          </mc:Choice>
        </mc:AlternateContent>
        <mc:AlternateContent xmlns:mc="http://schemas.openxmlformats.org/markup-compatibility/2006">
          <mc:Choice Requires="x14">
            <control shapeId="2632" r:id="rId217" name="Check Box 584">
              <controlPr defaultSize="0" autoFill="0" autoLine="0" autoPict="0">
                <anchor moveWithCells="1">
                  <from>
                    <xdr:col>24</xdr:col>
                    <xdr:colOff>47625</xdr:colOff>
                    <xdr:row>791</xdr:row>
                    <xdr:rowOff>85725</xdr:rowOff>
                  </from>
                  <to>
                    <xdr:col>24</xdr:col>
                    <xdr:colOff>257175</xdr:colOff>
                    <xdr:row>792</xdr:row>
                    <xdr:rowOff>114300</xdr:rowOff>
                  </to>
                </anchor>
              </controlPr>
            </control>
          </mc:Choice>
        </mc:AlternateContent>
        <mc:AlternateContent xmlns:mc="http://schemas.openxmlformats.org/markup-compatibility/2006">
          <mc:Choice Requires="x14">
            <control shapeId="2633" r:id="rId218" name="Check Box 585">
              <controlPr defaultSize="0" autoFill="0" autoLine="0" autoPict="0">
                <anchor moveWithCells="1">
                  <from>
                    <xdr:col>25</xdr:col>
                    <xdr:colOff>47625</xdr:colOff>
                    <xdr:row>791</xdr:row>
                    <xdr:rowOff>85725</xdr:rowOff>
                  </from>
                  <to>
                    <xdr:col>25</xdr:col>
                    <xdr:colOff>257175</xdr:colOff>
                    <xdr:row>792</xdr:row>
                    <xdr:rowOff>114300</xdr:rowOff>
                  </to>
                </anchor>
              </controlPr>
            </control>
          </mc:Choice>
        </mc:AlternateContent>
        <mc:AlternateContent xmlns:mc="http://schemas.openxmlformats.org/markup-compatibility/2006">
          <mc:Choice Requires="x14">
            <control shapeId="2634" r:id="rId219" name="Check Box 586">
              <controlPr defaultSize="0" autoFill="0" autoLine="0" autoPict="0">
                <anchor moveWithCells="1">
                  <from>
                    <xdr:col>23</xdr:col>
                    <xdr:colOff>47625</xdr:colOff>
                    <xdr:row>836</xdr:row>
                    <xdr:rowOff>85725</xdr:rowOff>
                  </from>
                  <to>
                    <xdr:col>23</xdr:col>
                    <xdr:colOff>257175</xdr:colOff>
                    <xdr:row>837</xdr:row>
                    <xdr:rowOff>114300</xdr:rowOff>
                  </to>
                </anchor>
              </controlPr>
            </control>
          </mc:Choice>
        </mc:AlternateContent>
        <mc:AlternateContent xmlns:mc="http://schemas.openxmlformats.org/markup-compatibility/2006">
          <mc:Choice Requires="x14">
            <control shapeId="2635" r:id="rId220" name="Check Box 587">
              <controlPr defaultSize="0" autoFill="0" autoLine="0" autoPict="0">
                <anchor moveWithCells="1">
                  <from>
                    <xdr:col>24</xdr:col>
                    <xdr:colOff>47625</xdr:colOff>
                    <xdr:row>836</xdr:row>
                    <xdr:rowOff>85725</xdr:rowOff>
                  </from>
                  <to>
                    <xdr:col>24</xdr:col>
                    <xdr:colOff>257175</xdr:colOff>
                    <xdr:row>837</xdr:row>
                    <xdr:rowOff>114300</xdr:rowOff>
                  </to>
                </anchor>
              </controlPr>
            </control>
          </mc:Choice>
        </mc:AlternateContent>
        <mc:AlternateContent xmlns:mc="http://schemas.openxmlformats.org/markup-compatibility/2006">
          <mc:Choice Requires="x14">
            <control shapeId="2636" r:id="rId221" name="Check Box 588">
              <controlPr defaultSize="0" autoFill="0" autoLine="0" autoPict="0">
                <anchor moveWithCells="1">
                  <from>
                    <xdr:col>25</xdr:col>
                    <xdr:colOff>47625</xdr:colOff>
                    <xdr:row>836</xdr:row>
                    <xdr:rowOff>85725</xdr:rowOff>
                  </from>
                  <to>
                    <xdr:col>25</xdr:col>
                    <xdr:colOff>257175</xdr:colOff>
                    <xdr:row>837</xdr:row>
                    <xdr:rowOff>114300</xdr:rowOff>
                  </to>
                </anchor>
              </controlPr>
            </control>
          </mc:Choice>
        </mc:AlternateContent>
        <mc:AlternateContent xmlns:mc="http://schemas.openxmlformats.org/markup-compatibility/2006">
          <mc:Choice Requires="x14">
            <control shapeId="2637" r:id="rId222" name="Check Box 589">
              <controlPr defaultSize="0" autoFill="0" autoLine="0" autoPict="0">
                <anchor moveWithCells="1">
                  <from>
                    <xdr:col>23</xdr:col>
                    <xdr:colOff>47625</xdr:colOff>
                    <xdr:row>840</xdr:row>
                    <xdr:rowOff>200025</xdr:rowOff>
                  </from>
                  <to>
                    <xdr:col>23</xdr:col>
                    <xdr:colOff>257175</xdr:colOff>
                    <xdr:row>842</xdr:row>
                    <xdr:rowOff>19050</xdr:rowOff>
                  </to>
                </anchor>
              </controlPr>
            </control>
          </mc:Choice>
        </mc:AlternateContent>
        <mc:AlternateContent xmlns:mc="http://schemas.openxmlformats.org/markup-compatibility/2006">
          <mc:Choice Requires="x14">
            <control shapeId="2638" r:id="rId223" name="Check Box 590">
              <controlPr defaultSize="0" autoFill="0" autoLine="0" autoPict="0">
                <anchor moveWithCells="1">
                  <from>
                    <xdr:col>24</xdr:col>
                    <xdr:colOff>47625</xdr:colOff>
                    <xdr:row>840</xdr:row>
                    <xdr:rowOff>200025</xdr:rowOff>
                  </from>
                  <to>
                    <xdr:col>24</xdr:col>
                    <xdr:colOff>257175</xdr:colOff>
                    <xdr:row>842</xdr:row>
                    <xdr:rowOff>19050</xdr:rowOff>
                  </to>
                </anchor>
              </controlPr>
            </control>
          </mc:Choice>
        </mc:AlternateContent>
        <mc:AlternateContent xmlns:mc="http://schemas.openxmlformats.org/markup-compatibility/2006">
          <mc:Choice Requires="x14">
            <control shapeId="2639" r:id="rId224" name="Check Box 591">
              <controlPr defaultSize="0" autoFill="0" autoLine="0" autoPict="0">
                <anchor moveWithCells="1">
                  <from>
                    <xdr:col>25</xdr:col>
                    <xdr:colOff>47625</xdr:colOff>
                    <xdr:row>840</xdr:row>
                    <xdr:rowOff>200025</xdr:rowOff>
                  </from>
                  <to>
                    <xdr:col>25</xdr:col>
                    <xdr:colOff>257175</xdr:colOff>
                    <xdr:row>842</xdr:row>
                    <xdr:rowOff>19050</xdr:rowOff>
                  </to>
                </anchor>
              </controlPr>
            </control>
          </mc:Choice>
        </mc:AlternateContent>
        <mc:AlternateContent xmlns:mc="http://schemas.openxmlformats.org/markup-compatibility/2006">
          <mc:Choice Requires="x14">
            <control shapeId="2647" r:id="rId225" name="Check Box 599">
              <controlPr defaultSize="0" autoFill="0" autoLine="0" autoPict="0">
                <anchor moveWithCells="1">
                  <from>
                    <xdr:col>24</xdr:col>
                    <xdr:colOff>38100</xdr:colOff>
                    <xdr:row>731</xdr:row>
                    <xdr:rowOff>152400</xdr:rowOff>
                  </from>
                  <to>
                    <xdr:col>24</xdr:col>
                    <xdr:colOff>247650</xdr:colOff>
                    <xdr:row>732</xdr:row>
                    <xdr:rowOff>180975</xdr:rowOff>
                  </to>
                </anchor>
              </controlPr>
            </control>
          </mc:Choice>
        </mc:AlternateContent>
        <mc:AlternateContent xmlns:mc="http://schemas.openxmlformats.org/markup-compatibility/2006">
          <mc:Choice Requires="x14">
            <control shapeId="2648" r:id="rId226" name="Check Box 600">
              <controlPr defaultSize="0" autoFill="0" autoLine="0" autoPict="0">
                <anchor moveWithCells="1">
                  <from>
                    <xdr:col>24</xdr:col>
                    <xdr:colOff>47625</xdr:colOff>
                    <xdr:row>742</xdr:row>
                    <xdr:rowOff>133350</xdr:rowOff>
                  </from>
                  <to>
                    <xdr:col>24</xdr:col>
                    <xdr:colOff>257175</xdr:colOff>
                    <xdr:row>743</xdr:row>
                    <xdr:rowOff>161925</xdr:rowOff>
                  </to>
                </anchor>
              </controlPr>
            </control>
          </mc:Choice>
        </mc:AlternateContent>
        <mc:AlternateContent xmlns:mc="http://schemas.openxmlformats.org/markup-compatibility/2006">
          <mc:Choice Requires="x14">
            <control shapeId="2651" r:id="rId227" name="Check Box 603">
              <controlPr defaultSize="0" autoFill="0" autoLine="0" autoPict="0">
                <anchor moveWithCells="1">
                  <from>
                    <xdr:col>24</xdr:col>
                    <xdr:colOff>47625</xdr:colOff>
                    <xdr:row>636</xdr:row>
                    <xdr:rowOff>200025</xdr:rowOff>
                  </from>
                  <to>
                    <xdr:col>24</xdr:col>
                    <xdr:colOff>257175</xdr:colOff>
                    <xdr:row>638</xdr:row>
                    <xdr:rowOff>19050</xdr:rowOff>
                  </to>
                </anchor>
              </controlPr>
            </control>
          </mc:Choice>
        </mc:AlternateContent>
        <mc:AlternateContent xmlns:mc="http://schemas.openxmlformats.org/markup-compatibility/2006">
          <mc:Choice Requires="x14">
            <control shapeId="2656" r:id="rId228" name="Check Box 608">
              <controlPr defaultSize="0" autoFill="0" autoLine="0" autoPict="0">
                <anchor moveWithCells="1">
                  <from>
                    <xdr:col>25</xdr:col>
                    <xdr:colOff>47625</xdr:colOff>
                    <xdr:row>575</xdr:row>
                    <xdr:rowOff>200025</xdr:rowOff>
                  </from>
                  <to>
                    <xdr:col>25</xdr:col>
                    <xdr:colOff>257175</xdr:colOff>
                    <xdr:row>577</xdr:row>
                    <xdr:rowOff>19050</xdr:rowOff>
                  </to>
                </anchor>
              </controlPr>
            </control>
          </mc:Choice>
        </mc:AlternateContent>
        <mc:AlternateContent xmlns:mc="http://schemas.openxmlformats.org/markup-compatibility/2006">
          <mc:Choice Requires="x14">
            <control shapeId="2664" r:id="rId229" name="Check Box 616">
              <controlPr defaultSize="0" autoFill="0" autoLine="0" autoPict="0">
                <anchor moveWithCells="1">
                  <from>
                    <xdr:col>25</xdr:col>
                    <xdr:colOff>47625</xdr:colOff>
                    <xdr:row>547</xdr:row>
                    <xdr:rowOff>200025</xdr:rowOff>
                  </from>
                  <to>
                    <xdr:col>25</xdr:col>
                    <xdr:colOff>257175</xdr:colOff>
                    <xdr:row>549</xdr:row>
                    <xdr:rowOff>19050</xdr:rowOff>
                  </to>
                </anchor>
              </controlPr>
            </control>
          </mc:Choice>
        </mc:AlternateContent>
        <mc:AlternateContent xmlns:mc="http://schemas.openxmlformats.org/markup-compatibility/2006">
          <mc:Choice Requires="x14">
            <control shapeId="2673" r:id="rId230" name="Check Box 625">
              <controlPr defaultSize="0" autoFill="0" autoLine="0" autoPict="0">
                <anchor moveWithCells="1">
                  <from>
                    <xdr:col>25</xdr:col>
                    <xdr:colOff>47625</xdr:colOff>
                    <xdr:row>59</xdr:row>
                    <xdr:rowOff>85725</xdr:rowOff>
                  </from>
                  <to>
                    <xdr:col>25</xdr:col>
                    <xdr:colOff>257175</xdr:colOff>
                    <xdr:row>60</xdr:row>
                    <xdr:rowOff>123825</xdr:rowOff>
                  </to>
                </anchor>
              </controlPr>
            </control>
          </mc:Choice>
        </mc:AlternateContent>
        <mc:AlternateContent xmlns:mc="http://schemas.openxmlformats.org/markup-compatibility/2006">
          <mc:Choice Requires="x14">
            <control shapeId="2677" r:id="rId231" name="Check Box 629">
              <controlPr defaultSize="0" autoFill="0" autoLine="0" autoPict="0">
                <anchor moveWithCells="1">
                  <from>
                    <xdr:col>25</xdr:col>
                    <xdr:colOff>57150</xdr:colOff>
                    <xdr:row>119</xdr:row>
                    <xdr:rowOff>85725</xdr:rowOff>
                  </from>
                  <to>
                    <xdr:col>25</xdr:col>
                    <xdr:colOff>266700</xdr:colOff>
                    <xdr:row>120</xdr:row>
                    <xdr:rowOff>114300</xdr:rowOff>
                  </to>
                </anchor>
              </controlPr>
            </control>
          </mc:Choice>
        </mc:AlternateContent>
        <mc:AlternateContent xmlns:mc="http://schemas.openxmlformats.org/markup-compatibility/2006">
          <mc:Choice Requires="x14">
            <control shapeId="2678" r:id="rId232" name="Check Box 630">
              <controlPr defaultSize="0" autoFill="0" autoLine="0" autoPict="0">
                <anchor moveWithCells="1">
                  <from>
                    <xdr:col>23</xdr:col>
                    <xdr:colOff>47625</xdr:colOff>
                    <xdr:row>62</xdr:row>
                    <xdr:rowOff>85725</xdr:rowOff>
                  </from>
                  <to>
                    <xdr:col>23</xdr:col>
                    <xdr:colOff>257175</xdr:colOff>
                    <xdr:row>63</xdr:row>
                    <xdr:rowOff>114300</xdr:rowOff>
                  </to>
                </anchor>
              </controlPr>
            </control>
          </mc:Choice>
        </mc:AlternateContent>
        <mc:AlternateContent xmlns:mc="http://schemas.openxmlformats.org/markup-compatibility/2006">
          <mc:Choice Requires="x14">
            <control shapeId="2679" r:id="rId233" name="Check Box 631">
              <controlPr defaultSize="0" autoFill="0" autoLine="0" autoPict="0">
                <anchor moveWithCells="1">
                  <from>
                    <xdr:col>24</xdr:col>
                    <xdr:colOff>47625</xdr:colOff>
                    <xdr:row>62</xdr:row>
                    <xdr:rowOff>85725</xdr:rowOff>
                  </from>
                  <to>
                    <xdr:col>24</xdr:col>
                    <xdr:colOff>257175</xdr:colOff>
                    <xdr:row>63</xdr:row>
                    <xdr:rowOff>114300</xdr:rowOff>
                  </to>
                </anchor>
              </controlPr>
            </control>
          </mc:Choice>
        </mc:AlternateContent>
        <mc:AlternateContent xmlns:mc="http://schemas.openxmlformats.org/markup-compatibility/2006">
          <mc:Choice Requires="x14">
            <control shapeId="2680" r:id="rId234" name="Check Box 632">
              <controlPr defaultSize="0" autoFill="0" autoLine="0" autoPict="0">
                <anchor moveWithCells="1">
                  <from>
                    <xdr:col>25</xdr:col>
                    <xdr:colOff>47625</xdr:colOff>
                    <xdr:row>62</xdr:row>
                    <xdr:rowOff>85725</xdr:rowOff>
                  </from>
                  <to>
                    <xdr:col>25</xdr:col>
                    <xdr:colOff>257175</xdr:colOff>
                    <xdr:row>63</xdr:row>
                    <xdr:rowOff>114300</xdr:rowOff>
                  </to>
                </anchor>
              </controlPr>
            </control>
          </mc:Choice>
        </mc:AlternateContent>
        <mc:AlternateContent xmlns:mc="http://schemas.openxmlformats.org/markup-compatibility/2006">
          <mc:Choice Requires="x14">
            <control shapeId="2684" r:id="rId235" name="Check Box 636">
              <controlPr defaultSize="0" autoFill="0" autoLine="0" autoPict="0">
                <anchor moveWithCells="1">
                  <from>
                    <xdr:col>23</xdr:col>
                    <xdr:colOff>47625</xdr:colOff>
                    <xdr:row>73</xdr:row>
                    <xdr:rowOff>85725</xdr:rowOff>
                  </from>
                  <to>
                    <xdr:col>23</xdr:col>
                    <xdr:colOff>257175</xdr:colOff>
                    <xdr:row>74</xdr:row>
                    <xdr:rowOff>114300</xdr:rowOff>
                  </to>
                </anchor>
              </controlPr>
            </control>
          </mc:Choice>
        </mc:AlternateContent>
        <mc:AlternateContent xmlns:mc="http://schemas.openxmlformats.org/markup-compatibility/2006">
          <mc:Choice Requires="x14">
            <control shapeId="2685" r:id="rId236" name="Check Box 637">
              <controlPr defaultSize="0" autoFill="0" autoLine="0" autoPict="0">
                <anchor moveWithCells="1">
                  <from>
                    <xdr:col>24</xdr:col>
                    <xdr:colOff>47625</xdr:colOff>
                    <xdr:row>73</xdr:row>
                    <xdr:rowOff>85725</xdr:rowOff>
                  </from>
                  <to>
                    <xdr:col>24</xdr:col>
                    <xdr:colOff>257175</xdr:colOff>
                    <xdr:row>74</xdr:row>
                    <xdr:rowOff>114300</xdr:rowOff>
                  </to>
                </anchor>
              </controlPr>
            </control>
          </mc:Choice>
        </mc:AlternateContent>
        <mc:AlternateContent xmlns:mc="http://schemas.openxmlformats.org/markup-compatibility/2006">
          <mc:Choice Requires="x14">
            <control shapeId="2686" r:id="rId237" name="Check Box 638">
              <controlPr defaultSize="0" autoFill="0" autoLine="0" autoPict="0">
                <anchor moveWithCells="1">
                  <from>
                    <xdr:col>25</xdr:col>
                    <xdr:colOff>47625</xdr:colOff>
                    <xdr:row>73</xdr:row>
                    <xdr:rowOff>85725</xdr:rowOff>
                  </from>
                  <to>
                    <xdr:col>25</xdr:col>
                    <xdr:colOff>257175</xdr:colOff>
                    <xdr:row>74</xdr:row>
                    <xdr:rowOff>114300</xdr:rowOff>
                  </to>
                </anchor>
              </controlPr>
            </control>
          </mc:Choice>
        </mc:AlternateContent>
        <mc:AlternateContent xmlns:mc="http://schemas.openxmlformats.org/markup-compatibility/2006">
          <mc:Choice Requires="x14">
            <control shapeId="2690" r:id="rId238" name="Check Box 642">
              <controlPr defaultSize="0" autoFill="0" autoLine="0" autoPict="0">
                <anchor moveWithCells="1">
                  <from>
                    <xdr:col>23</xdr:col>
                    <xdr:colOff>47625</xdr:colOff>
                    <xdr:row>86</xdr:row>
                    <xdr:rowOff>9525</xdr:rowOff>
                  </from>
                  <to>
                    <xdr:col>23</xdr:col>
                    <xdr:colOff>257175</xdr:colOff>
                    <xdr:row>87</xdr:row>
                    <xdr:rowOff>38100</xdr:rowOff>
                  </to>
                </anchor>
              </controlPr>
            </control>
          </mc:Choice>
        </mc:AlternateContent>
        <mc:AlternateContent xmlns:mc="http://schemas.openxmlformats.org/markup-compatibility/2006">
          <mc:Choice Requires="x14">
            <control shapeId="2691" r:id="rId239" name="Check Box 643">
              <controlPr defaultSize="0" autoFill="0" autoLine="0" autoPict="0">
                <anchor moveWithCells="1">
                  <from>
                    <xdr:col>24</xdr:col>
                    <xdr:colOff>47625</xdr:colOff>
                    <xdr:row>86</xdr:row>
                    <xdr:rowOff>9525</xdr:rowOff>
                  </from>
                  <to>
                    <xdr:col>24</xdr:col>
                    <xdr:colOff>257175</xdr:colOff>
                    <xdr:row>87</xdr:row>
                    <xdr:rowOff>38100</xdr:rowOff>
                  </to>
                </anchor>
              </controlPr>
            </control>
          </mc:Choice>
        </mc:AlternateContent>
        <mc:AlternateContent xmlns:mc="http://schemas.openxmlformats.org/markup-compatibility/2006">
          <mc:Choice Requires="x14">
            <control shapeId="2692" r:id="rId240" name="Check Box 644">
              <controlPr defaultSize="0" autoFill="0" autoLine="0" autoPict="0">
                <anchor moveWithCells="1">
                  <from>
                    <xdr:col>25</xdr:col>
                    <xdr:colOff>47625</xdr:colOff>
                    <xdr:row>86</xdr:row>
                    <xdr:rowOff>9525</xdr:rowOff>
                  </from>
                  <to>
                    <xdr:col>25</xdr:col>
                    <xdr:colOff>257175</xdr:colOff>
                    <xdr:row>87</xdr:row>
                    <xdr:rowOff>38100</xdr:rowOff>
                  </to>
                </anchor>
              </controlPr>
            </control>
          </mc:Choice>
        </mc:AlternateContent>
        <mc:AlternateContent xmlns:mc="http://schemas.openxmlformats.org/markup-compatibility/2006">
          <mc:Choice Requires="x14">
            <control shapeId="2693" r:id="rId241" name="Check Box 645">
              <controlPr defaultSize="0" autoFill="0" autoLine="0" autoPict="0">
                <anchor moveWithCells="1">
                  <from>
                    <xdr:col>23</xdr:col>
                    <xdr:colOff>47625</xdr:colOff>
                    <xdr:row>114</xdr:row>
                    <xdr:rowOff>85725</xdr:rowOff>
                  </from>
                  <to>
                    <xdr:col>23</xdr:col>
                    <xdr:colOff>257175</xdr:colOff>
                    <xdr:row>115</xdr:row>
                    <xdr:rowOff>114300</xdr:rowOff>
                  </to>
                </anchor>
              </controlPr>
            </control>
          </mc:Choice>
        </mc:AlternateContent>
        <mc:AlternateContent xmlns:mc="http://schemas.openxmlformats.org/markup-compatibility/2006">
          <mc:Choice Requires="x14">
            <control shapeId="2694" r:id="rId242" name="Check Box 646">
              <controlPr defaultSize="0" autoFill="0" autoLine="0" autoPict="0">
                <anchor moveWithCells="1">
                  <from>
                    <xdr:col>24</xdr:col>
                    <xdr:colOff>47625</xdr:colOff>
                    <xdr:row>114</xdr:row>
                    <xdr:rowOff>85725</xdr:rowOff>
                  </from>
                  <to>
                    <xdr:col>24</xdr:col>
                    <xdr:colOff>257175</xdr:colOff>
                    <xdr:row>115</xdr:row>
                    <xdr:rowOff>114300</xdr:rowOff>
                  </to>
                </anchor>
              </controlPr>
            </control>
          </mc:Choice>
        </mc:AlternateContent>
        <mc:AlternateContent xmlns:mc="http://schemas.openxmlformats.org/markup-compatibility/2006">
          <mc:Choice Requires="x14">
            <control shapeId="2695" r:id="rId243" name="Check Box 647">
              <controlPr defaultSize="0" autoFill="0" autoLine="0" autoPict="0">
                <anchor moveWithCells="1">
                  <from>
                    <xdr:col>25</xdr:col>
                    <xdr:colOff>47625</xdr:colOff>
                    <xdr:row>114</xdr:row>
                    <xdr:rowOff>85725</xdr:rowOff>
                  </from>
                  <to>
                    <xdr:col>25</xdr:col>
                    <xdr:colOff>257175</xdr:colOff>
                    <xdr:row>115</xdr:row>
                    <xdr:rowOff>114300</xdr:rowOff>
                  </to>
                </anchor>
              </controlPr>
            </control>
          </mc:Choice>
        </mc:AlternateContent>
        <mc:AlternateContent xmlns:mc="http://schemas.openxmlformats.org/markup-compatibility/2006">
          <mc:Choice Requires="x14">
            <control shapeId="2696" r:id="rId244" name="Check Box 648">
              <controlPr defaultSize="0" autoFill="0" autoLine="0" autoPict="0">
                <anchor moveWithCells="1">
                  <from>
                    <xdr:col>25</xdr:col>
                    <xdr:colOff>47625</xdr:colOff>
                    <xdr:row>132</xdr:row>
                    <xdr:rowOff>95250</xdr:rowOff>
                  </from>
                  <to>
                    <xdr:col>25</xdr:col>
                    <xdr:colOff>257175</xdr:colOff>
                    <xdr:row>133</xdr:row>
                    <xdr:rowOff>123825</xdr:rowOff>
                  </to>
                </anchor>
              </controlPr>
            </control>
          </mc:Choice>
        </mc:AlternateContent>
        <mc:AlternateContent xmlns:mc="http://schemas.openxmlformats.org/markup-compatibility/2006">
          <mc:Choice Requires="x14">
            <control shapeId="2697" r:id="rId245" name="Check Box 649">
              <controlPr defaultSize="0" autoFill="0" autoLine="0" autoPict="0">
                <anchor moveWithCells="1">
                  <from>
                    <xdr:col>25</xdr:col>
                    <xdr:colOff>47625</xdr:colOff>
                    <xdr:row>134</xdr:row>
                    <xdr:rowOff>95250</xdr:rowOff>
                  </from>
                  <to>
                    <xdr:col>25</xdr:col>
                    <xdr:colOff>257175</xdr:colOff>
                    <xdr:row>135</xdr:row>
                    <xdr:rowOff>123825</xdr:rowOff>
                  </to>
                </anchor>
              </controlPr>
            </control>
          </mc:Choice>
        </mc:AlternateContent>
        <mc:AlternateContent xmlns:mc="http://schemas.openxmlformats.org/markup-compatibility/2006">
          <mc:Choice Requires="x14">
            <control shapeId="2698" r:id="rId246" name="Check Box 650">
              <controlPr defaultSize="0" autoFill="0" autoLine="0" autoPict="0">
                <anchor moveWithCells="1">
                  <from>
                    <xdr:col>25</xdr:col>
                    <xdr:colOff>57150</xdr:colOff>
                    <xdr:row>136</xdr:row>
                    <xdr:rowOff>200025</xdr:rowOff>
                  </from>
                  <to>
                    <xdr:col>25</xdr:col>
                    <xdr:colOff>266700</xdr:colOff>
                    <xdr:row>138</xdr:row>
                    <xdr:rowOff>19050</xdr:rowOff>
                  </to>
                </anchor>
              </controlPr>
            </control>
          </mc:Choice>
        </mc:AlternateContent>
        <mc:AlternateContent xmlns:mc="http://schemas.openxmlformats.org/markup-compatibility/2006">
          <mc:Choice Requires="x14">
            <control shapeId="2699" r:id="rId247" name="Check Box 651">
              <controlPr defaultSize="0" autoFill="0" autoLine="0" autoPict="0">
                <anchor moveWithCells="1">
                  <from>
                    <xdr:col>25</xdr:col>
                    <xdr:colOff>47625</xdr:colOff>
                    <xdr:row>142</xdr:row>
                    <xdr:rowOff>95250</xdr:rowOff>
                  </from>
                  <to>
                    <xdr:col>25</xdr:col>
                    <xdr:colOff>257175</xdr:colOff>
                    <xdr:row>143</xdr:row>
                    <xdr:rowOff>123825</xdr:rowOff>
                  </to>
                </anchor>
              </controlPr>
            </control>
          </mc:Choice>
        </mc:AlternateContent>
        <mc:AlternateContent xmlns:mc="http://schemas.openxmlformats.org/markup-compatibility/2006">
          <mc:Choice Requires="x14">
            <control shapeId="2700" r:id="rId248" name="Check Box 652">
              <controlPr defaultSize="0" autoFill="0" autoLine="0" autoPict="0">
                <anchor moveWithCells="1">
                  <from>
                    <xdr:col>25</xdr:col>
                    <xdr:colOff>47625</xdr:colOff>
                    <xdr:row>144</xdr:row>
                    <xdr:rowOff>95250</xdr:rowOff>
                  </from>
                  <to>
                    <xdr:col>25</xdr:col>
                    <xdr:colOff>257175</xdr:colOff>
                    <xdr:row>145</xdr:row>
                    <xdr:rowOff>123825</xdr:rowOff>
                  </to>
                </anchor>
              </controlPr>
            </control>
          </mc:Choice>
        </mc:AlternateContent>
        <mc:AlternateContent xmlns:mc="http://schemas.openxmlformats.org/markup-compatibility/2006">
          <mc:Choice Requires="x14">
            <control shapeId="2701" r:id="rId249" name="Check Box 653">
              <controlPr defaultSize="0" autoFill="0" autoLine="0" autoPict="0">
                <anchor moveWithCells="1">
                  <from>
                    <xdr:col>4</xdr:col>
                    <xdr:colOff>19050</xdr:colOff>
                    <xdr:row>177</xdr:row>
                    <xdr:rowOff>0</xdr:rowOff>
                  </from>
                  <to>
                    <xdr:col>4</xdr:col>
                    <xdr:colOff>257175</xdr:colOff>
                    <xdr:row>178</xdr:row>
                    <xdr:rowOff>0</xdr:rowOff>
                  </to>
                </anchor>
              </controlPr>
            </control>
          </mc:Choice>
        </mc:AlternateContent>
        <mc:AlternateContent xmlns:mc="http://schemas.openxmlformats.org/markup-compatibility/2006">
          <mc:Choice Requires="x14">
            <control shapeId="2702" r:id="rId250" name="Check Box 654">
              <controlPr defaultSize="0" autoFill="0" autoLine="0" autoPict="0">
                <anchor moveWithCells="1">
                  <from>
                    <xdr:col>24</xdr:col>
                    <xdr:colOff>47625</xdr:colOff>
                    <xdr:row>196</xdr:row>
                    <xdr:rowOff>95250</xdr:rowOff>
                  </from>
                  <to>
                    <xdr:col>24</xdr:col>
                    <xdr:colOff>257175</xdr:colOff>
                    <xdr:row>197</xdr:row>
                    <xdr:rowOff>123825</xdr:rowOff>
                  </to>
                </anchor>
              </controlPr>
            </control>
          </mc:Choice>
        </mc:AlternateContent>
        <mc:AlternateContent xmlns:mc="http://schemas.openxmlformats.org/markup-compatibility/2006">
          <mc:Choice Requires="x14">
            <control shapeId="2703" r:id="rId251" name="Check Box 655">
              <controlPr defaultSize="0" autoFill="0" autoLine="0" autoPict="0">
                <anchor moveWithCells="1">
                  <from>
                    <xdr:col>25</xdr:col>
                    <xdr:colOff>47625</xdr:colOff>
                    <xdr:row>194</xdr:row>
                    <xdr:rowOff>85725</xdr:rowOff>
                  </from>
                  <to>
                    <xdr:col>25</xdr:col>
                    <xdr:colOff>257175</xdr:colOff>
                    <xdr:row>195</xdr:row>
                    <xdr:rowOff>123825</xdr:rowOff>
                  </to>
                </anchor>
              </controlPr>
            </control>
          </mc:Choice>
        </mc:AlternateContent>
        <mc:AlternateContent xmlns:mc="http://schemas.openxmlformats.org/markup-compatibility/2006">
          <mc:Choice Requires="x14">
            <control shapeId="2704" r:id="rId252" name="Check Box 656">
              <controlPr defaultSize="0" autoFill="0" autoLine="0" autoPict="0">
                <anchor moveWithCells="1">
                  <from>
                    <xdr:col>25</xdr:col>
                    <xdr:colOff>47625</xdr:colOff>
                    <xdr:row>186</xdr:row>
                    <xdr:rowOff>66675</xdr:rowOff>
                  </from>
                  <to>
                    <xdr:col>25</xdr:col>
                    <xdr:colOff>257175</xdr:colOff>
                    <xdr:row>187</xdr:row>
                    <xdr:rowOff>95250</xdr:rowOff>
                  </to>
                </anchor>
              </controlPr>
            </control>
          </mc:Choice>
        </mc:AlternateContent>
        <mc:AlternateContent xmlns:mc="http://schemas.openxmlformats.org/markup-compatibility/2006">
          <mc:Choice Requires="x14">
            <control shapeId="2705" r:id="rId253" name="Check Box 657">
              <controlPr defaultSize="0" autoFill="0" autoLine="0" autoPict="0">
                <anchor moveWithCells="1">
                  <from>
                    <xdr:col>25</xdr:col>
                    <xdr:colOff>47625</xdr:colOff>
                    <xdr:row>189</xdr:row>
                    <xdr:rowOff>95250</xdr:rowOff>
                  </from>
                  <to>
                    <xdr:col>25</xdr:col>
                    <xdr:colOff>257175</xdr:colOff>
                    <xdr:row>190</xdr:row>
                    <xdr:rowOff>123825</xdr:rowOff>
                  </to>
                </anchor>
              </controlPr>
            </control>
          </mc:Choice>
        </mc:AlternateContent>
        <mc:AlternateContent xmlns:mc="http://schemas.openxmlformats.org/markup-compatibility/2006">
          <mc:Choice Requires="x14">
            <control shapeId="2706" r:id="rId254" name="Check Box 658">
              <controlPr defaultSize="0" autoFill="0" autoLine="0" autoPict="0">
                <anchor moveWithCells="1">
                  <from>
                    <xdr:col>25</xdr:col>
                    <xdr:colOff>47625</xdr:colOff>
                    <xdr:row>191</xdr:row>
                    <xdr:rowOff>200025</xdr:rowOff>
                  </from>
                  <to>
                    <xdr:col>25</xdr:col>
                    <xdr:colOff>257175</xdr:colOff>
                    <xdr:row>193</xdr:row>
                    <xdr:rowOff>19050</xdr:rowOff>
                  </to>
                </anchor>
              </controlPr>
            </control>
          </mc:Choice>
        </mc:AlternateContent>
        <mc:AlternateContent xmlns:mc="http://schemas.openxmlformats.org/markup-compatibility/2006">
          <mc:Choice Requires="x14">
            <control shapeId="2707" r:id="rId255" name="Check Box 659">
              <controlPr defaultSize="0" autoFill="0" autoLine="0" autoPict="0">
                <anchor moveWithCells="1">
                  <from>
                    <xdr:col>25</xdr:col>
                    <xdr:colOff>47625</xdr:colOff>
                    <xdr:row>182</xdr:row>
                    <xdr:rowOff>95250</xdr:rowOff>
                  </from>
                  <to>
                    <xdr:col>25</xdr:col>
                    <xdr:colOff>257175</xdr:colOff>
                    <xdr:row>183</xdr:row>
                    <xdr:rowOff>123825</xdr:rowOff>
                  </to>
                </anchor>
              </controlPr>
            </control>
          </mc:Choice>
        </mc:AlternateContent>
        <mc:AlternateContent xmlns:mc="http://schemas.openxmlformats.org/markup-compatibility/2006">
          <mc:Choice Requires="x14">
            <control shapeId="2708" r:id="rId256" name="Check Box 660">
              <controlPr defaultSize="0" autoFill="0" autoLine="0" autoPict="0">
                <anchor moveWithCells="1">
                  <from>
                    <xdr:col>25</xdr:col>
                    <xdr:colOff>47625</xdr:colOff>
                    <xdr:row>196</xdr:row>
                    <xdr:rowOff>95250</xdr:rowOff>
                  </from>
                  <to>
                    <xdr:col>25</xdr:col>
                    <xdr:colOff>257175</xdr:colOff>
                    <xdr:row>197</xdr:row>
                    <xdr:rowOff>123825</xdr:rowOff>
                  </to>
                </anchor>
              </controlPr>
            </control>
          </mc:Choice>
        </mc:AlternateContent>
        <mc:AlternateContent xmlns:mc="http://schemas.openxmlformats.org/markup-compatibility/2006">
          <mc:Choice Requires="x14">
            <control shapeId="2709" r:id="rId257" name="Check Box 661">
              <controlPr defaultSize="0" autoFill="0" autoLine="0" autoPict="0">
                <anchor moveWithCells="1">
                  <from>
                    <xdr:col>25</xdr:col>
                    <xdr:colOff>47625</xdr:colOff>
                    <xdr:row>246</xdr:row>
                    <xdr:rowOff>180975</xdr:rowOff>
                  </from>
                  <to>
                    <xdr:col>25</xdr:col>
                    <xdr:colOff>257175</xdr:colOff>
                    <xdr:row>248</xdr:row>
                    <xdr:rowOff>9525</xdr:rowOff>
                  </to>
                </anchor>
              </controlPr>
            </control>
          </mc:Choice>
        </mc:AlternateContent>
        <mc:AlternateContent xmlns:mc="http://schemas.openxmlformats.org/markup-compatibility/2006">
          <mc:Choice Requires="x14">
            <control shapeId="2710" r:id="rId258" name="Check Box 662">
              <controlPr defaultSize="0" autoFill="0" autoLine="0" autoPict="0">
                <anchor moveWithCells="1">
                  <from>
                    <xdr:col>23</xdr:col>
                    <xdr:colOff>47625</xdr:colOff>
                    <xdr:row>199</xdr:row>
                    <xdr:rowOff>200025</xdr:rowOff>
                  </from>
                  <to>
                    <xdr:col>23</xdr:col>
                    <xdr:colOff>257175</xdr:colOff>
                    <xdr:row>201</xdr:row>
                    <xdr:rowOff>19050</xdr:rowOff>
                  </to>
                </anchor>
              </controlPr>
            </control>
          </mc:Choice>
        </mc:AlternateContent>
        <mc:AlternateContent xmlns:mc="http://schemas.openxmlformats.org/markup-compatibility/2006">
          <mc:Choice Requires="x14">
            <control shapeId="2711" r:id="rId259" name="Check Box 663">
              <controlPr defaultSize="0" autoFill="0" autoLine="0" autoPict="0">
                <anchor moveWithCells="1">
                  <from>
                    <xdr:col>24</xdr:col>
                    <xdr:colOff>47625</xdr:colOff>
                    <xdr:row>199</xdr:row>
                    <xdr:rowOff>200025</xdr:rowOff>
                  </from>
                  <to>
                    <xdr:col>24</xdr:col>
                    <xdr:colOff>257175</xdr:colOff>
                    <xdr:row>201</xdr:row>
                    <xdr:rowOff>19050</xdr:rowOff>
                  </to>
                </anchor>
              </controlPr>
            </control>
          </mc:Choice>
        </mc:AlternateContent>
        <mc:AlternateContent xmlns:mc="http://schemas.openxmlformats.org/markup-compatibility/2006">
          <mc:Choice Requires="x14">
            <control shapeId="2712" r:id="rId260" name="Check Box 664">
              <controlPr defaultSize="0" autoFill="0" autoLine="0" autoPict="0">
                <anchor moveWithCells="1">
                  <from>
                    <xdr:col>25</xdr:col>
                    <xdr:colOff>47625</xdr:colOff>
                    <xdr:row>199</xdr:row>
                    <xdr:rowOff>200025</xdr:rowOff>
                  </from>
                  <to>
                    <xdr:col>25</xdr:col>
                    <xdr:colOff>257175</xdr:colOff>
                    <xdr:row>201</xdr:row>
                    <xdr:rowOff>19050</xdr:rowOff>
                  </to>
                </anchor>
              </controlPr>
            </control>
          </mc:Choice>
        </mc:AlternateContent>
        <mc:AlternateContent xmlns:mc="http://schemas.openxmlformats.org/markup-compatibility/2006">
          <mc:Choice Requires="x14">
            <control shapeId="2713" r:id="rId261" name="Check Box 665">
              <controlPr defaultSize="0" autoFill="0" autoLine="0" autoPict="0">
                <anchor moveWithCells="1">
                  <from>
                    <xdr:col>23</xdr:col>
                    <xdr:colOff>47625</xdr:colOff>
                    <xdr:row>212</xdr:row>
                    <xdr:rowOff>85725</xdr:rowOff>
                  </from>
                  <to>
                    <xdr:col>23</xdr:col>
                    <xdr:colOff>257175</xdr:colOff>
                    <xdr:row>213</xdr:row>
                    <xdr:rowOff>114300</xdr:rowOff>
                  </to>
                </anchor>
              </controlPr>
            </control>
          </mc:Choice>
        </mc:AlternateContent>
        <mc:AlternateContent xmlns:mc="http://schemas.openxmlformats.org/markup-compatibility/2006">
          <mc:Choice Requires="x14">
            <control shapeId="2714" r:id="rId262" name="Check Box 666">
              <controlPr defaultSize="0" autoFill="0" autoLine="0" autoPict="0">
                <anchor moveWithCells="1">
                  <from>
                    <xdr:col>24</xdr:col>
                    <xdr:colOff>47625</xdr:colOff>
                    <xdr:row>212</xdr:row>
                    <xdr:rowOff>85725</xdr:rowOff>
                  </from>
                  <to>
                    <xdr:col>24</xdr:col>
                    <xdr:colOff>257175</xdr:colOff>
                    <xdr:row>213</xdr:row>
                    <xdr:rowOff>114300</xdr:rowOff>
                  </to>
                </anchor>
              </controlPr>
            </control>
          </mc:Choice>
        </mc:AlternateContent>
        <mc:AlternateContent xmlns:mc="http://schemas.openxmlformats.org/markup-compatibility/2006">
          <mc:Choice Requires="x14">
            <control shapeId="2715" r:id="rId263" name="Check Box 667">
              <controlPr defaultSize="0" autoFill="0" autoLine="0" autoPict="0">
                <anchor moveWithCells="1">
                  <from>
                    <xdr:col>25</xdr:col>
                    <xdr:colOff>47625</xdr:colOff>
                    <xdr:row>212</xdr:row>
                    <xdr:rowOff>85725</xdr:rowOff>
                  </from>
                  <to>
                    <xdr:col>25</xdr:col>
                    <xdr:colOff>257175</xdr:colOff>
                    <xdr:row>213</xdr:row>
                    <xdr:rowOff>114300</xdr:rowOff>
                  </to>
                </anchor>
              </controlPr>
            </control>
          </mc:Choice>
        </mc:AlternateContent>
        <mc:AlternateContent xmlns:mc="http://schemas.openxmlformats.org/markup-compatibility/2006">
          <mc:Choice Requires="x14">
            <control shapeId="2716" r:id="rId264" name="Check Box 668">
              <controlPr defaultSize="0" autoFill="0" autoLine="0" autoPict="0">
                <anchor moveWithCells="1">
                  <from>
                    <xdr:col>23</xdr:col>
                    <xdr:colOff>47625</xdr:colOff>
                    <xdr:row>233</xdr:row>
                    <xdr:rowOff>66675</xdr:rowOff>
                  </from>
                  <to>
                    <xdr:col>23</xdr:col>
                    <xdr:colOff>257175</xdr:colOff>
                    <xdr:row>234</xdr:row>
                    <xdr:rowOff>95250</xdr:rowOff>
                  </to>
                </anchor>
              </controlPr>
            </control>
          </mc:Choice>
        </mc:AlternateContent>
        <mc:AlternateContent xmlns:mc="http://schemas.openxmlformats.org/markup-compatibility/2006">
          <mc:Choice Requires="x14">
            <control shapeId="2717" r:id="rId265" name="Check Box 669">
              <controlPr defaultSize="0" autoFill="0" autoLine="0" autoPict="0">
                <anchor moveWithCells="1">
                  <from>
                    <xdr:col>24</xdr:col>
                    <xdr:colOff>47625</xdr:colOff>
                    <xdr:row>233</xdr:row>
                    <xdr:rowOff>66675</xdr:rowOff>
                  </from>
                  <to>
                    <xdr:col>24</xdr:col>
                    <xdr:colOff>257175</xdr:colOff>
                    <xdr:row>234</xdr:row>
                    <xdr:rowOff>95250</xdr:rowOff>
                  </to>
                </anchor>
              </controlPr>
            </control>
          </mc:Choice>
        </mc:AlternateContent>
        <mc:AlternateContent xmlns:mc="http://schemas.openxmlformats.org/markup-compatibility/2006">
          <mc:Choice Requires="x14">
            <control shapeId="2718" r:id="rId266" name="Check Box 670">
              <controlPr defaultSize="0" autoFill="0" autoLine="0" autoPict="0">
                <anchor moveWithCells="1">
                  <from>
                    <xdr:col>25</xdr:col>
                    <xdr:colOff>47625</xdr:colOff>
                    <xdr:row>233</xdr:row>
                    <xdr:rowOff>66675</xdr:rowOff>
                  </from>
                  <to>
                    <xdr:col>25</xdr:col>
                    <xdr:colOff>257175</xdr:colOff>
                    <xdr:row>234</xdr:row>
                    <xdr:rowOff>95250</xdr:rowOff>
                  </to>
                </anchor>
              </controlPr>
            </control>
          </mc:Choice>
        </mc:AlternateContent>
        <mc:AlternateContent xmlns:mc="http://schemas.openxmlformats.org/markup-compatibility/2006">
          <mc:Choice Requires="x14">
            <control shapeId="2719" r:id="rId267" name="Check Box 671">
              <controlPr defaultSize="0" autoFill="0" autoLine="0" autoPict="0">
                <anchor moveWithCells="1">
                  <from>
                    <xdr:col>23</xdr:col>
                    <xdr:colOff>47625</xdr:colOff>
                    <xdr:row>237</xdr:row>
                    <xdr:rowOff>47625</xdr:rowOff>
                  </from>
                  <to>
                    <xdr:col>23</xdr:col>
                    <xdr:colOff>257175</xdr:colOff>
                    <xdr:row>238</xdr:row>
                    <xdr:rowOff>76200</xdr:rowOff>
                  </to>
                </anchor>
              </controlPr>
            </control>
          </mc:Choice>
        </mc:AlternateContent>
        <mc:AlternateContent xmlns:mc="http://schemas.openxmlformats.org/markup-compatibility/2006">
          <mc:Choice Requires="x14">
            <control shapeId="2720" r:id="rId268" name="Check Box 672">
              <controlPr defaultSize="0" autoFill="0" autoLine="0" autoPict="0">
                <anchor moveWithCells="1">
                  <from>
                    <xdr:col>24</xdr:col>
                    <xdr:colOff>47625</xdr:colOff>
                    <xdr:row>237</xdr:row>
                    <xdr:rowOff>47625</xdr:rowOff>
                  </from>
                  <to>
                    <xdr:col>24</xdr:col>
                    <xdr:colOff>257175</xdr:colOff>
                    <xdr:row>238</xdr:row>
                    <xdr:rowOff>76200</xdr:rowOff>
                  </to>
                </anchor>
              </controlPr>
            </control>
          </mc:Choice>
        </mc:AlternateContent>
        <mc:AlternateContent xmlns:mc="http://schemas.openxmlformats.org/markup-compatibility/2006">
          <mc:Choice Requires="x14">
            <control shapeId="2721" r:id="rId269" name="Check Box 673">
              <controlPr defaultSize="0" autoFill="0" autoLine="0" autoPict="0">
                <anchor moveWithCells="1">
                  <from>
                    <xdr:col>25</xdr:col>
                    <xdr:colOff>47625</xdr:colOff>
                    <xdr:row>237</xdr:row>
                    <xdr:rowOff>47625</xdr:rowOff>
                  </from>
                  <to>
                    <xdr:col>25</xdr:col>
                    <xdr:colOff>257175</xdr:colOff>
                    <xdr:row>238</xdr:row>
                    <xdr:rowOff>76200</xdr:rowOff>
                  </to>
                </anchor>
              </controlPr>
            </control>
          </mc:Choice>
        </mc:AlternateContent>
        <mc:AlternateContent xmlns:mc="http://schemas.openxmlformats.org/markup-compatibility/2006">
          <mc:Choice Requires="x14">
            <control shapeId="2722" r:id="rId270" name="Check Box 674">
              <controlPr defaultSize="0" autoFill="0" autoLine="0" autoPict="0">
                <anchor moveWithCells="1">
                  <from>
                    <xdr:col>4</xdr:col>
                    <xdr:colOff>19050</xdr:colOff>
                    <xdr:row>256</xdr:row>
                    <xdr:rowOff>0</xdr:rowOff>
                  </from>
                  <to>
                    <xdr:col>4</xdr:col>
                    <xdr:colOff>257175</xdr:colOff>
                    <xdr:row>257</xdr:row>
                    <xdr:rowOff>0</xdr:rowOff>
                  </to>
                </anchor>
              </controlPr>
            </control>
          </mc:Choice>
        </mc:AlternateContent>
        <mc:AlternateContent xmlns:mc="http://schemas.openxmlformats.org/markup-compatibility/2006">
          <mc:Choice Requires="x14">
            <control shapeId="2723" r:id="rId271" name="Check Box 675">
              <controlPr defaultSize="0" autoFill="0" autoLine="0" autoPict="0">
                <anchor moveWithCells="1">
                  <from>
                    <xdr:col>25</xdr:col>
                    <xdr:colOff>47625</xdr:colOff>
                    <xdr:row>263</xdr:row>
                    <xdr:rowOff>0</xdr:rowOff>
                  </from>
                  <to>
                    <xdr:col>25</xdr:col>
                    <xdr:colOff>257175</xdr:colOff>
                    <xdr:row>264</xdr:row>
                    <xdr:rowOff>38100</xdr:rowOff>
                  </to>
                </anchor>
              </controlPr>
            </control>
          </mc:Choice>
        </mc:AlternateContent>
        <mc:AlternateContent xmlns:mc="http://schemas.openxmlformats.org/markup-compatibility/2006">
          <mc:Choice Requires="x14">
            <control shapeId="2724" r:id="rId272" name="Check Box 676">
              <controlPr defaultSize="0" autoFill="0" autoLine="0" autoPict="0">
                <anchor moveWithCells="1">
                  <from>
                    <xdr:col>23</xdr:col>
                    <xdr:colOff>47625</xdr:colOff>
                    <xdr:row>266</xdr:row>
                    <xdr:rowOff>95250</xdr:rowOff>
                  </from>
                  <to>
                    <xdr:col>23</xdr:col>
                    <xdr:colOff>257175</xdr:colOff>
                    <xdr:row>267</xdr:row>
                    <xdr:rowOff>133350</xdr:rowOff>
                  </to>
                </anchor>
              </controlPr>
            </control>
          </mc:Choice>
        </mc:AlternateContent>
        <mc:AlternateContent xmlns:mc="http://schemas.openxmlformats.org/markup-compatibility/2006">
          <mc:Choice Requires="x14">
            <control shapeId="2725" r:id="rId273" name="Check Box 677">
              <controlPr defaultSize="0" autoFill="0" autoLine="0" autoPict="0">
                <anchor moveWithCells="1">
                  <from>
                    <xdr:col>24</xdr:col>
                    <xdr:colOff>47625</xdr:colOff>
                    <xdr:row>266</xdr:row>
                    <xdr:rowOff>95250</xdr:rowOff>
                  </from>
                  <to>
                    <xdr:col>24</xdr:col>
                    <xdr:colOff>257175</xdr:colOff>
                    <xdr:row>267</xdr:row>
                    <xdr:rowOff>133350</xdr:rowOff>
                  </to>
                </anchor>
              </controlPr>
            </control>
          </mc:Choice>
        </mc:AlternateContent>
        <mc:AlternateContent xmlns:mc="http://schemas.openxmlformats.org/markup-compatibility/2006">
          <mc:Choice Requires="x14">
            <control shapeId="2726" r:id="rId274" name="Check Box 678">
              <controlPr defaultSize="0" autoFill="0" autoLine="0" autoPict="0">
                <anchor moveWithCells="1">
                  <from>
                    <xdr:col>25</xdr:col>
                    <xdr:colOff>47625</xdr:colOff>
                    <xdr:row>266</xdr:row>
                    <xdr:rowOff>95250</xdr:rowOff>
                  </from>
                  <to>
                    <xdr:col>25</xdr:col>
                    <xdr:colOff>257175</xdr:colOff>
                    <xdr:row>267</xdr:row>
                    <xdr:rowOff>133350</xdr:rowOff>
                  </to>
                </anchor>
              </controlPr>
            </control>
          </mc:Choice>
        </mc:AlternateContent>
        <mc:AlternateContent xmlns:mc="http://schemas.openxmlformats.org/markup-compatibility/2006">
          <mc:Choice Requires="x14">
            <control shapeId="2727" r:id="rId275" name="Check Box 679">
              <controlPr defaultSize="0" autoFill="0" autoLine="0" autoPict="0">
                <anchor moveWithCells="1">
                  <from>
                    <xdr:col>25</xdr:col>
                    <xdr:colOff>47625</xdr:colOff>
                    <xdr:row>269</xdr:row>
                    <xdr:rowOff>190500</xdr:rowOff>
                  </from>
                  <to>
                    <xdr:col>25</xdr:col>
                    <xdr:colOff>257175</xdr:colOff>
                    <xdr:row>271</xdr:row>
                    <xdr:rowOff>19050</xdr:rowOff>
                  </to>
                </anchor>
              </controlPr>
            </control>
          </mc:Choice>
        </mc:AlternateContent>
        <mc:AlternateContent xmlns:mc="http://schemas.openxmlformats.org/markup-compatibility/2006">
          <mc:Choice Requires="x14">
            <control shapeId="2728" r:id="rId276" name="Check Box 680">
              <controlPr defaultSize="0" autoFill="0" autoLine="0" autoPict="0">
                <anchor moveWithCells="1">
                  <from>
                    <xdr:col>23</xdr:col>
                    <xdr:colOff>47625</xdr:colOff>
                    <xdr:row>272</xdr:row>
                    <xdr:rowOff>190500</xdr:rowOff>
                  </from>
                  <to>
                    <xdr:col>23</xdr:col>
                    <xdr:colOff>257175</xdr:colOff>
                    <xdr:row>274</xdr:row>
                    <xdr:rowOff>19050</xdr:rowOff>
                  </to>
                </anchor>
              </controlPr>
            </control>
          </mc:Choice>
        </mc:AlternateContent>
        <mc:AlternateContent xmlns:mc="http://schemas.openxmlformats.org/markup-compatibility/2006">
          <mc:Choice Requires="x14">
            <control shapeId="2729" r:id="rId277" name="Check Box 681">
              <controlPr defaultSize="0" autoFill="0" autoLine="0" autoPict="0">
                <anchor moveWithCells="1">
                  <from>
                    <xdr:col>24</xdr:col>
                    <xdr:colOff>47625</xdr:colOff>
                    <xdr:row>272</xdr:row>
                    <xdr:rowOff>190500</xdr:rowOff>
                  </from>
                  <to>
                    <xdr:col>24</xdr:col>
                    <xdr:colOff>257175</xdr:colOff>
                    <xdr:row>274</xdr:row>
                    <xdr:rowOff>19050</xdr:rowOff>
                  </to>
                </anchor>
              </controlPr>
            </control>
          </mc:Choice>
        </mc:AlternateContent>
        <mc:AlternateContent xmlns:mc="http://schemas.openxmlformats.org/markup-compatibility/2006">
          <mc:Choice Requires="x14">
            <control shapeId="2730" r:id="rId278" name="Check Box 682">
              <controlPr defaultSize="0" autoFill="0" autoLine="0" autoPict="0">
                <anchor moveWithCells="1">
                  <from>
                    <xdr:col>25</xdr:col>
                    <xdr:colOff>47625</xdr:colOff>
                    <xdr:row>272</xdr:row>
                    <xdr:rowOff>190500</xdr:rowOff>
                  </from>
                  <to>
                    <xdr:col>25</xdr:col>
                    <xdr:colOff>257175</xdr:colOff>
                    <xdr:row>274</xdr:row>
                    <xdr:rowOff>19050</xdr:rowOff>
                  </to>
                </anchor>
              </controlPr>
            </control>
          </mc:Choice>
        </mc:AlternateContent>
        <mc:AlternateContent xmlns:mc="http://schemas.openxmlformats.org/markup-compatibility/2006">
          <mc:Choice Requires="x14">
            <control shapeId="2731" r:id="rId279" name="Check Box 683">
              <controlPr defaultSize="0" autoFill="0" autoLine="0" autoPict="0">
                <anchor moveWithCells="1">
                  <from>
                    <xdr:col>23</xdr:col>
                    <xdr:colOff>47625</xdr:colOff>
                    <xdr:row>286</xdr:row>
                    <xdr:rowOff>85725</xdr:rowOff>
                  </from>
                  <to>
                    <xdr:col>23</xdr:col>
                    <xdr:colOff>257175</xdr:colOff>
                    <xdr:row>287</xdr:row>
                    <xdr:rowOff>114300</xdr:rowOff>
                  </to>
                </anchor>
              </controlPr>
            </control>
          </mc:Choice>
        </mc:AlternateContent>
        <mc:AlternateContent xmlns:mc="http://schemas.openxmlformats.org/markup-compatibility/2006">
          <mc:Choice Requires="x14">
            <control shapeId="2732" r:id="rId280" name="Check Box 684">
              <controlPr defaultSize="0" autoFill="0" autoLine="0" autoPict="0">
                <anchor moveWithCells="1">
                  <from>
                    <xdr:col>24</xdr:col>
                    <xdr:colOff>47625</xdr:colOff>
                    <xdr:row>286</xdr:row>
                    <xdr:rowOff>85725</xdr:rowOff>
                  </from>
                  <to>
                    <xdr:col>24</xdr:col>
                    <xdr:colOff>257175</xdr:colOff>
                    <xdr:row>287</xdr:row>
                    <xdr:rowOff>114300</xdr:rowOff>
                  </to>
                </anchor>
              </controlPr>
            </control>
          </mc:Choice>
        </mc:AlternateContent>
        <mc:AlternateContent xmlns:mc="http://schemas.openxmlformats.org/markup-compatibility/2006">
          <mc:Choice Requires="x14">
            <control shapeId="2733" r:id="rId281" name="Check Box 685">
              <controlPr defaultSize="0" autoFill="0" autoLine="0" autoPict="0">
                <anchor moveWithCells="1">
                  <from>
                    <xdr:col>25</xdr:col>
                    <xdr:colOff>47625</xdr:colOff>
                    <xdr:row>286</xdr:row>
                    <xdr:rowOff>85725</xdr:rowOff>
                  </from>
                  <to>
                    <xdr:col>25</xdr:col>
                    <xdr:colOff>257175</xdr:colOff>
                    <xdr:row>287</xdr:row>
                    <xdr:rowOff>114300</xdr:rowOff>
                  </to>
                </anchor>
              </controlPr>
            </control>
          </mc:Choice>
        </mc:AlternateContent>
        <mc:AlternateContent xmlns:mc="http://schemas.openxmlformats.org/markup-compatibility/2006">
          <mc:Choice Requires="x14">
            <control shapeId="2734" r:id="rId282" name="Check Box 686">
              <controlPr defaultSize="0" autoFill="0" autoLine="0" autoPict="0">
                <anchor moveWithCells="1">
                  <from>
                    <xdr:col>25</xdr:col>
                    <xdr:colOff>47625</xdr:colOff>
                    <xdr:row>289</xdr:row>
                    <xdr:rowOff>85725</xdr:rowOff>
                  </from>
                  <to>
                    <xdr:col>25</xdr:col>
                    <xdr:colOff>257175</xdr:colOff>
                    <xdr:row>290</xdr:row>
                    <xdr:rowOff>123825</xdr:rowOff>
                  </to>
                </anchor>
              </controlPr>
            </control>
          </mc:Choice>
        </mc:AlternateContent>
        <mc:AlternateContent xmlns:mc="http://schemas.openxmlformats.org/markup-compatibility/2006">
          <mc:Choice Requires="x14">
            <control shapeId="2735" r:id="rId283" name="Check Box 687">
              <controlPr defaultSize="0" autoFill="0" autoLine="0" autoPict="0">
                <anchor moveWithCells="1">
                  <from>
                    <xdr:col>25</xdr:col>
                    <xdr:colOff>47625</xdr:colOff>
                    <xdr:row>292</xdr:row>
                    <xdr:rowOff>76200</xdr:rowOff>
                  </from>
                  <to>
                    <xdr:col>25</xdr:col>
                    <xdr:colOff>257175</xdr:colOff>
                    <xdr:row>293</xdr:row>
                    <xdr:rowOff>114300</xdr:rowOff>
                  </to>
                </anchor>
              </controlPr>
            </control>
          </mc:Choice>
        </mc:AlternateContent>
        <mc:AlternateContent xmlns:mc="http://schemas.openxmlformats.org/markup-compatibility/2006">
          <mc:Choice Requires="x14">
            <control shapeId="2736" r:id="rId284" name="Check Box 688">
              <controlPr defaultSize="0" autoFill="0" autoLine="0" autoPict="0">
                <anchor moveWithCells="1">
                  <from>
                    <xdr:col>25</xdr:col>
                    <xdr:colOff>47625</xdr:colOff>
                    <xdr:row>301</xdr:row>
                    <xdr:rowOff>76200</xdr:rowOff>
                  </from>
                  <to>
                    <xdr:col>25</xdr:col>
                    <xdr:colOff>257175</xdr:colOff>
                    <xdr:row>302</xdr:row>
                    <xdr:rowOff>114300</xdr:rowOff>
                  </to>
                </anchor>
              </controlPr>
            </control>
          </mc:Choice>
        </mc:AlternateContent>
        <mc:AlternateContent xmlns:mc="http://schemas.openxmlformats.org/markup-compatibility/2006">
          <mc:Choice Requires="x14">
            <control shapeId="2737" r:id="rId285" name="Check Box 689">
              <controlPr defaultSize="0" autoFill="0" autoLine="0" autoPict="0">
                <anchor moveWithCells="1">
                  <from>
                    <xdr:col>25</xdr:col>
                    <xdr:colOff>47625</xdr:colOff>
                    <xdr:row>308</xdr:row>
                    <xdr:rowOff>76200</xdr:rowOff>
                  </from>
                  <to>
                    <xdr:col>25</xdr:col>
                    <xdr:colOff>257175</xdr:colOff>
                    <xdr:row>309</xdr:row>
                    <xdr:rowOff>114300</xdr:rowOff>
                  </to>
                </anchor>
              </controlPr>
            </control>
          </mc:Choice>
        </mc:AlternateContent>
        <mc:AlternateContent xmlns:mc="http://schemas.openxmlformats.org/markup-compatibility/2006">
          <mc:Choice Requires="x14">
            <control shapeId="2738" r:id="rId286" name="Check Box 690">
              <controlPr defaultSize="0" autoFill="0" autoLine="0" autoPict="0">
                <anchor moveWithCells="1">
                  <from>
                    <xdr:col>25</xdr:col>
                    <xdr:colOff>57150</xdr:colOff>
                    <xdr:row>315</xdr:row>
                    <xdr:rowOff>190500</xdr:rowOff>
                  </from>
                  <to>
                    <xdr:col>25</xdr:col>
                    <xdr:colOff>266700</xdr:colOff>
                    <xdr:row>317</xdr:row>
                    <xdr:rowOff>19050</xdr:rowOff>
                  </to>
                </anchor>
              </controlPr>
            </control>
          </mc:Choice>
        </mc:AlternateContent>
        <mc:AlternateContent xmlns:mc="http://schemas.openxmlformats.org/markup-compatibility/2006">
          <mc:Choice Requires="x14">
            <control shapeId="2740" r:id="rId287" name="Check Box 692">
              <controlPr defaultSize="0" autoFill="0" autoLine="0" autoPict="0">
                <anchor moveWithCells="1">
                  <from>
                    <xdr:col>25</xdr:col>
                    <xdr:colOff>57150</xdr:colOff>
                    <xdr:row>315</xdr:row>
                    <xdr:rowOff>190500</xdr:rowOff>
                  </from>
                  <to>
                    <xdr:col>25</xdr:col>
                    <xdr:colOff>266700</xdr:colOff>
                    <xdr:row>317</xdr:row>
                    <xdr:rowOff>19050</xdr:rowOff>
                  </to>
                </anchor>
              </controlPr>
            </control>
          </mc:Choice>
        </mc:AlternateContent>
        <mc:AlternateContent xmlns:mc="http://schemas.openxmlformats.org/markup-compatibility/2006">
          <mc:Choice Requires="x14">
            <control shapeId="2742" r:id="rId288" name="Check Box 694">
              <controlPr defaultSize="0" autoFill="0" autoLine="0" autoPict="0">
                <anchor moveWithCells="1">
                  <from>
                    <xdr:col>25</xdr:col>
                    <xdr:colOff>47625</xdr:colOff>
                    <xdr:row>324</xdr:row>
                    <xdr:rowOff>76200</xdr:rowOff>
                  </from>
                  <to>
                    <xdr:col>25</xdr:col>
                    <xdr:colOff>257175</xdr:colOff>
                    <xdr:row>325</xdr:row>
                    <xdr:rowOff>114300</xdr:rowOff>
                  </to>
                </anchor>
              </controlPr>
            </control>
          </mc:Choice>
        </mc:AlternateContent>
        <mc:AlternateContent xmlns:mc="http://schemas.openxmlformats.org/markup-compatibility/2006">
          <mc:Choice Requires="x14">
            <control shapeId="2743" r:id="rId289" name="Check Box 695">
              <controlPr defaultSize="0" autoFill="0" autoLine="0" autoPict="0">
                <anchor moveWithCells="1">
                  <from>
                    <xdr:col>25</xdr:col>
                    <xdr:colOff>47625</xdr:colOff>
                    <xdr:row>328</xdr:row>
                    <xdr:rowOff>104775</xdr:rowOff>
                  </from>
                  <to>
                    <xdr:col>25</xdr:col>
                    <xdr:colOff>257175</xdr:colOff>
                    <xdr:row>329</xdr:row>
                    <xdr:rowOff>142875</xdr:rowOff>
                  </to>
                </anchor>
              </controlPr>
            </control>
          </mc:Choice>
        </mc:AlternateContent>
        <mc:AlternateContent xmlns:mc="http://schemas.openxmlformats.org/markup-compatibility/2006">
          <mc:Choice Requires="x14">
            <control shapeId="2744" r:id="rId290" name="Check Box 696">
              <controlPr defaultSize="0" autoFill="0" autoLine="0" autoPict="0">
                <anchor moveWithCells="1">
                  <from>
                    <xdr:col>25</xdr:col>
                    <xdr:colOff>57150</xdr:colOff>
                    <xdr:row>342</xdr:row>
                    <xdr:rowOff>95250</xdr:rowOff>
                  </from>
                  <to>
                    <xdr:col>25</xdr:col>
                    <xdr:colOff>266700</xdr:colOff>
                    <xdr:row>343</xdr:row>
                    <xdr:rowOff>123825</xdr:rowOff>
                  </to>
                </anchor>
              </controlPr>
            </control>
          </mc:Choice>
        </mc:AlternateContent>
        <mc:AlternateContent xmlns:mc="http://schemas.openxmlformats.org/markup-compatibility/2006">
          <mc:Choice Requires="x14">
            <control shapeId="2745" r:id="rId291" name="Check Box 697">
              <controlPr defaultSize="0" autoFill="0" autoLine="0" autoPict="0">
                <anchor moveWithCells="1">
                  <from>
                    <xdr:col>25</xdr:col>
                    <xdr:colOff>47625</xdr:colOff>
                    <xdr:row>351</xdr:row>
                    <xdr:rowOff>85725</xdr:rowOff>
                  </from>
                  <to>
                    <xdr:col>25</xdr:col>
                    <xdr:colOff>257175</xdr:colOff>
                    <xdr:row>352</xdr:row>
                    <xdr:rowOff>114300</xdr:rowOff>
                  </to>
                </anchor>
              </controlPr>
            </control>
          </mc:Choice>
        </mc:AlternateContent>
        <mc:AlternateContent xmlns:mc="http://schemas.openxmlformats.org/markup-compatibility/2006">
          <mc:Choice Requires="x14">
            <control shapeId="2746" r:id="rId292" name="Check Box 698">
              <controlPr defaultSize="0" autoFill="0" autoLine="0" autoPict="0">
                <anchor moveWithCells="1">
                  <from>
                    <xdr:col>25</xdr:col>
                    <xdr:colOff>47625</xdr:colOff>
                    <xdr:row>354</xdr:row>
                    <xdr:rowOff>190500</xdr:rowOff>
                  </from>
                  <to>
                    <xdr:col>25</xdr:col>
                    <xdr:colOff>257175</xdr:colOff>
                    <xdr:row>356</xdr:row>
                    <xdr:rowOff>19050</xdr:rowOff>
                  </to>
                </anchor>
              </controlPr>
            </control>
          </mc:Choice>
        </mc:AlternateContent>
        <mc:AlternateContent xmlns:mc="http://schemas.openxmlformats.org/markup-compatibility/2006">
          <mc:Choice Requires="x14">
            <control shapeId="2747" r:id="rId293" name="Check Box 699">
              <controlPr defaultSize="0" autoFill="0" autoLine="0" autoPict="0">
                <anchor moveWithCells="1">
                  <from>
                    <xdr:col>25</xdr:col>
                    <xdr:colOff>47625</xdr:colOff>
                    <xdr:row>362</xdr:row>
                    <xdr:rowOff>85725</xdr:rowOff>
                  </from>
                  <to>
                    <xdr:col>25</xdr:col>
                    <xdr:colOff>257175</xdr:colOff>
                    <xdr:row>363</xdr:row>
                    <xdr:rowOff>123825</xdr:rowOff>
                  </to>
                </anchor>
              </controlPr>
            </control>
          </mc:Choice>
        </mc:AlternateContent>
        <mc:AlternateContent xmlns:mc="http://schemas.openxmlformats.org/markup-compatibility/2006">
          <mc:Choice Requires="x14">
            <control shapeId="2748" r:id="rId294" name="Check Box 700">
              <controlPr defaultSize="0" autoFill="0" autoLine="0" autoPict="0">
                <anchor moveWithCells="1">
                  <from>
                    <xdr:col>25</xdr:col>
                    <xdr:colOff>47625</xdr:colOff>
                    <xdr:row>364</xdr:row>
                    <xdr:rowOff>190500</xdr:rowOff>
                  </from>
                  <to>
                    <xdr:col>25</xdr:col>
                    <xdr:colOff>257175</xdr:colOff>
                    <xdr:row>366</xdr:row>
                    <xdr:rowOff>19050</xdr:rowOff>
                  </to>
                </anchor>
              </controlPr>
            </control>
          </mc:Choice>
        </mc:AlternateContent>
        <mc:AlternateContent xmlns:mc="http://schemas.openxmlformats.org/markup-compatibility/2006">
          <mc:Choice Requires="x14">
            <control shapeId="2749" r:id="rId295" name="Check Box 701">
              <controlPr defaultSize="0" autoFill="0" autoLine="0" autoPict="0">
                <anchor moveWithCells="1">
                  <from>
                    <xdr:col>25</xdr:col>
                    <xdr:colOff>47625</xdr:colOff>
                    <xdr:row>359</xdr:row>
                    <xdr:rowOff>95250</xdr:rowOff>
                  </from>
                  <to>
                    <xdr:col>25</xdr:col>
                    <xdr:colOff>257175</xdr:colOff>
                    <xdr:row>360</xdr:row>
                    <xdr:rowOff>133350</xdr:rowOff>
                  </to>
                </anchor>
              </controlPr>
            </control>
          </mc:Choice>
        </mc:AlternateContent>
        <mc:AlternateContent xmlns:mc="http://schemas.openxmlformats.org/markup-compatibility/2006">
          <mc:Choice Requires="x14">
            <control shapeId="2751" r:id="rId296" name="Check Box 703">
              <controlPr defaultSize="0" autoFill="0" autoLine="0" autoPict="0">
                <anchor moveWithCells="1">
                  <from>
                    <xdr:col>25</xdr:col>
                    <xdr:colOff>47625</xdr:colOff>
                    <xdr:row>384</xdr:row>
                    <xdr:rowOff>95250</xdr:rowOff>
                  </from>
                  <to>
                    <xdr:col>25</xdr:col>
                    <xdr:colOff>257175</xdr:colOff>
                    <xdr:row>385</xdr:row>
                    <xdr:rowOff>123825</xdr:rowOff>
                  </to>
                </anchor>
              </controlPr>
            </control>
          </mc:Choice>
        </mc:AlternateContent>
        <mc:AlternateContent xmlns:mc="http://schemas.openxmlformats.org/markup-compatibility/2006">
          <mc:Choice Requires="x14">
            <control shapeId="2752" r:id="rId297" name="Check Box 704">
              <controlPr defaultSize="0" autoFill="0" autoLine="0" autoPict="0">
                <anchor moveWithCells="1">
                  <from>
                    <xdr:col>25</xdr:col>
                    <xdr:colOff>57150</xdr:colOff>
                    <xdr:row>381</xdr:row>
                    <xdr:rowOff>66675</xdr:rowOff>
                  </from>
                  <to>
                    <xdr:col>25</xdr:col>
                    <xdr:colOff>266700</xdr:colOff>
                    <xdr:row>382</xdr:row>
                    <xdr:rowOff>104775</xdr:rowOff>
                  </to>
                </anchor>
              </controlPr>
            </control>
          </mc:Choice>
        </mc:AlternateContent>
        <mc:AlternateContent xmlns:mc="http://schemas.openxmlformats.org/markup-compatibility/2006">
          <mc:Choice Requires="x14">
            <control shapeId="2753" r:id="rId298" name="Check Box 705">
              <controlPr defaultSize="0" autoFill="0" autoLine="0" autoPict="0">
                <anchor moveWithCells="1">
                  <from>
                    <xdr:col>25</xdr:col>
                    <xdr:colOff>47625</xdr:colOff>
                    <xdr:row>376</xdr:row>
                    <xdr:rowOff>190500</xdr:rowOff>
                  </from>
                  <to>
                    <xdr:col>25</xdr:col>
                    <xdr:colOff>257175</xdr:colOff>
                    <xdr:row>378</xdr:row>
                    <xdr:rowOff>19050</xdr:rowOff>
                  </to>
                </anchor>
              </controlPr>
            </control>
          </mc:Choice>
        </mc:AlternateContent>
        <mc:AlternateContent xmlns:mc="http://schemas.openxmlformats.org/markup-compatibility/2006">
          <mc:Choice Requires="x14">
            <control shapeId="2754" r:id="rId299" name="Check Box 706">
              <controlPr defaultSize="0" autoFill="0" autoLine="0" autoPict="0">
                <anchor moveWithCells="1">
                  <from>
                    <xdr:col>25</xdr:col>
                    <xdr:colOff>47625</xdr:colOff>
                    <xdr:row>386</xdr:row>
                    <xdr:rowOff>190500</xdr:rowOff>
                  </from>
                  <to>
                    <xdr:col>25</xdr:col>
                    <xdr:colOff>257175</xdr:colOff>
                    <xdr:row>388</xdr:row>
                    <xdr:rowOff>19050</xdr:rowOff>
                  </to>
                </anchor>
              </controlPr>
            </control>
          </mc:Choice>
        </mc:AlternateContent>
        <mc:AlternateContent xmlns:mc="http://schemas.openxmlformats.org/markup-compatibility/2006">
          <mc:Choice Requires="x14">
            <control shapeId="2755" r:id="rId300" name="Check Box 707">
              <controlPr defaultSize="0" autoFill="0" autoLine="0" autoPict="0">
                <anchor moveWithCells="1">
                  <from>
                    <xdr:col>25</xdr:col>
                    <xdr:colOff>47625</xdr:colOff>
                    <xdr:row>389</xdr:row>
                    <xdr:rowOff>190500</xdr:rowOff>
                  </from>
                  <to>
                    <xdr:col>25</xdr:col>
                    <xdr:colOff>257175</xdr:colOff>
                    <xdr:row>391</xdr:row>
                    <xdr:rowOff>19050</xdr:rowOff>
                  </to>
                </anchor>
              </controlPr>
            </control>
          </mc:Choice>
        </mc:AlternateContent>
        <mc:AlternateContent xmlns:mc="http://schemas.openxmlformats.org/markup-compatibility/2006">
          <mc:Choice Requires="x14">
            <control shapeId="2756" r:id="rId301" name="Check Box 708">
              <controlPr defaultSize="0" autoFill="0" autoLine="0" autoPict="0">
                <anchor moveWithCells="1">
                  <from>
                    <xdr:col>25</xdr:col>
                    <xdr:colOff>47625</xdr:colOff>
                    <xdr:row>392</xdr:row>
                    <xdr:rowOff>190500</xdr:rowOff>
                  </from>
                  <to>
                    <xdr:col>25</xdr:col>
                    <xdr:colOff>257175</xdr:colOff>
                    <xdr:row>394</xdr:row>
                    <xdr:rowOff>19050</xdr:rowOff>
                  </to>
                </anchor>
              </controlPr>
            </control>
          </mc:Choice>
        </mc:AlternateContent>
        <mc:AlternateContent xmlns:mc="http://schemas.openxmlformats.org/markup-compatibility/2006">
          <mc:Choice Requires="x14">
            <control shapeId="2757" r:id="rId302" name="Check Box 709">
              <controlPr defaultSize="0" autoFill="0" autoLine="0" autoPict="0">
                <anchor moveWithCells="1">
                  <from>
                    <xdr:col>25</xdr:col>
                    <xdr:colOff>47625</xdr:colOff>
                    <xdr:row>370</xdr:row>
                    <xdr:rowOff>85725</xdr:rowOff>
                  </from>
                  <to>
                    <xdr:col>25</xdr:col>
                    <xdr:colOff>257175</xdr:colOff>
                    <xdr:row>371</xdr:row>
                    <xdr:rowOff>123825</xdr:rowOff>
                  </to>
                </anchor>
              </controlPr>
            </control>
          </mc:Choice>
        </mc:AlternateContent>
        <mc:AlternateContent xmlns:mc="http://schemas.openxmlformats.org/markup-compatibility/2006">
          <mc:Choice Requires="x14">
            <control shapeId="2758" r:id="rId303" name="Check Box 710">
              <controlPr defaultSize="0" autoFill="0" autoLine="0" autoPict="0">
                <anchor moveWithCells="1">
                  <from>
                    <xdr:col>25</xdr:col>
                    <xdr:colOff>47625</xdr:colOff>
                    <xdr:row>408</xdr:row>
                    <xdr:rowOff>95250</xdr:rowOff>
                  </from>
                  <to>
                    <xdr:col>25</xdr:col>
                    <xdr:colOff>257175</xdr:colOff>
                    <xdr:row>409</xdr:row>
                    <xdr:rowOff>123825</xdr:rowOff>
                  </to>
                </anchor>
              </controlPr>
            </control>
          </mc:Choice>
        </mc:AlternateContent>
        <mc:AlternateContent xmlns:mc="http://schemas.openxmlformats.org/markup-compatibility/2006">
          <mc:Choice Requires="x14">
            <control shapeId="2759" r:id="rId304" name="Check Box 711">
              <controlPr defaultSize="0" autoFill="0" autoLine="0" autoPict="0">
                <anchor moveWithCells="1">
                  <from>
                    <xdr:col>25</xdr:col>
                    <xdr:colOff>47625</xdr:colOff>
                    <xdr:row>411</xdr:row>
                    <xdr:rowOff>95250</xdr:rowOff>
                  </from>
                  <to>
                    <xdr:col>25</xdr:col>
                    <xdr:colOff>257175</xdr:colOff>
                    <xdr:row>412</xdr:row>
                    <xdr:rowOff>133350</xdr:rowOff>
                  </to>
                </anchor>
              </controlPr>
            </control>
          </mc:Choice>
        </mc:AlternateContent>
        <mc:AlternateContent xmlns:mc="http://schemas.openxmlformats.org/markup-compatibility/2006">
          <mc:Choice Requires="x14">
            <control shapeId="2763" r:id="rId305" name="Check Box 715">
              <controlPr defaultSize="0" autoFill="0" autoLine="0" autoPict="0">
                <anchor moveWithCells="1">
                  <from>
                    <xdr:col>23</xdr:col>
                    <xdr:colOff>47625</xdr:colOff>
                    <xdr:row>419</xdr:row>
                    <xdr:rowOff>85725</xdr:rowOff>
                  </from>
                  <to>
                    <xdr:col>23</xdr:col>
                    <xdr:colOff>257175</xdr:colOff>
                    <xdr:row>420</xdr:row>
                    <xdr:rowOff>114300</xdr:rowOff>
                  </to>
                </anchor>
              </controlPr>
            </control>
          </mc:Choice>
        </mc:AlternateContent>
        <mc:AlternateContent xmlns:mc="http://schemas.openxmlformats.org/markup-compatibility/2006">
          <mc:Choice Requires="x14">
            <control shapeId="2764" r:id="rId306" name="Check Box 716">
              <controlPr defaultSize="0" autoFill="0" autoLine="0" autoPict="0">
                <anchor moveWithCells="1">
                  <from>
                    <xdr:col>24</xdr:col>
                    <xdr:colOff>47625</xdr:colOff>
                    <xdr:row>419</xdr:row>
                    <xdr:rowOff>85725</xdr:rowOff>
                  </from>
                  <to>
                    <xdr:col>24</xdr:col>
                    <xdr:colOff>257175</xdr:colOff>
                    <xdr:row>420</xdr:row>
                    <xdr:rowOff>114300</xdr:rowOff>
                  </to>
                </anchor>
              </controlPr>
            </control>
          </mc:Choice>
        </mc:AlternateContent>
        <mc:AlternateContent xmlns:mc="http://schemas.openxmlformats.org/markup-compatibility/2006">
          <mc:Choice Requires="x14">
            <control shapeId="2765" r:id="rId307" name="Check Box 717">
              <controlPr defaultSize="0" autoFill="0" autoLine="0" autoPict="0">
                <anchor moveWithCells="1">
                  <from>
                    <xdr:col>25</xdr:col>
                    <xdr:colOff>47625</xdr:colOff>
                    <xdr:row>419</xdr:row>
                    <xdr:rowOff>85725</xdr:rowOff>
                  </from>
                  <to>
                    <xdr:col>25</xdr:col>
                    <xdr:colOff>257175</xdr:colOff>
                    <xdr:row>420</xdr:row>
                    <xdr:rowOff>114300</xdr:rowOff>
                  </to>
                </anchor>
              </controlPr>
            </control>
          </mc:Choice>
        </mc:AlternateContent>
        <mc:AlternateContent xmlns:mc="http://schemas.openxmlformats.org/markup-compatibility/2006">
          <mc:Choice Requires="x14">
            <control shapeId="2766" r:id="rId308" name="Check Box 718">
              <controlPr defaultSize="0" autoFill="0" autoLine="0" autoPict="0">
                <anchor moveWithCells="1">
                  <from>
                    <xdr:col>23</xdr:col>
                    <xdr:colOff>47625</xdr:colOff>
                    <xdr:row>422</xdr:row>
                    <xdr:rowOff>28575</xdr:rowOff>
                  </from>
                  <to>
                    <xdr:col>23</xdr:col>
                    <xdr:colOff>257175</xdr:colOff>
                    <xdr:row>423</xdr:row>
                    <xdr:rowOff>57150</xdr:rowOff>
                  </to>
                </anchor>
              </controlPr>
            </control>
          </mc:Choice>
        </mc:AlternateContent>
        <mc:AlternateContent xmlns:mc="http://schemas.openxmlformats.org/markup-compatibility/2006">
          <mc:Choice Requires="x14">
            <control shapeId="2767" r:id="rId309" name="Check Box 719">
              <controlPr defaultSize="0" autoFill="0" autoLine="0" autoPict="0">
                <anchor moveWithCells="1">
                  <from>
                    <xdr:col>24</xdr:col>
                    <xdr:colOff>47625</xdr:colOff>
                    <xdr:row>422</xdr:row>
                    <xdr:rowOff>28575</xdr:rowOff>
                  </from>
                  <to>
                    <xdr:col>24</xdr:col>
                    <xdr:colOff>257175</xdr:colOff>
                    <xdr:row>423</xdr:row>
                    <xdr:rowOff>57150</xdr:rowOff>
                  </to>
                </anchor>
              </controlPr>
            </control>
          </mc:Choice>
        </mc:AlternateContent>
        <mc:AlternateContent xmlns:mc="http://schemas.openxmlformats.org/markup-compatibility/2006">
          <mc:Choice Requires="x14">
            <control shapeId="2768" r:id="rId310" name="Check Box 720">
              <controlPr defaultSize="0" autoFill="0" autoLine="0" autoPict="0">
                <anchor moveWithCells="1">
                  <from>
                    <xdr:col>25</xdr:col>
                    <xdr:colOff>47625</xdr:colOff>
                    <xdr:row>422</xdr:row>
                    <xdr:rowOff>28575</xdr:rowOff>
                  </from>
                  <to>
                    <xdr:col>25</xdr:col>
                    <xdr:colOff>257175</xdr:colOff>
                    <xdr:row>423</xdr:row>
                    <xdr:rowOff>57150</xdr:rowOff>
                  </to>
                </anchor>
              </controlPr>
            </control>
          </mc:Choice>
        </mc:AlternateContent>
        <mc:AlternateContent xmlns:mc="http://schemas.openxmlformats.org/markup-compatibility/2006">
          <mc:Choice Requires="x14">
            <control shapeId="2770" r:id="rId311" name="Check Box 722">
              <controlPr defaultSize="0" autoFill="0" autoLine="0" autoPict="0">
                <anchor moveWithCells="1">
                  <from>
                    <xdr:col>23</xdr:col>
                    <xdr:colOff>47625</xdr:colOff>
                    <xdr:row>427</xdr:row>
                    <xdr:rowOff>85725</xdr:rowOff>
                  </from>
                  <to>
                    <xdr:col>23</xdr:col>
                    <xdr:colOff>257175</xdr:colOff>
                    <xdr:row>428</xdr:row>
                    <xdr:rowOff>114300</xdr:rowOff>
                  </to>
                </anchor>
              </controlPr>
            </control>
          </mc:Choice>
        </mc:AlternateContent>
        <mc:AlternateContent xmlns:mc="http://schemas.openxmlformats.org/markup-compatibility/2006">
          <mc:Choice Requires="x14">
            <control shapeId="2771" r:id="rId312" name="Check Box 723">
              <controlPr defaultSize="0" autoFill="0" autoLine="0" autoPict="0">
                <anchor moveWithCells="1">
                  <from>
                    <xdr:col>24</xdr:col>
                    <xdr:colOff>47625</xdr:colOff>
                    <xdr:row>427</xdr:row>
                    <xdr:rowOff>85725</xdr:rowOff>
                  </from>
                  <to>
                    <xdr:col>24</xdr:col>
                    <xdr:colOff>257175</xdr:colOff>
                    <xdr:row>428</xdr:row>
                    <xdr:rowOff>114300</xdr:rowOff>
                  </to>
                </anchor>
              </controlPr>
            </control>
          </mc:Choice>
        </mc:AlternateContent>
        <mc:AlternateContent xmlns:mc="http://schemas.openxmlformats.org/markup-compatibility/2006">
          <mc:Choice Requires="x14">
            <control shapeId="2772" r:id="rId313" name="Check Box 724">
              <controlPr defaultSize="0" autoFill="0" autoLine="0" autoPict="0">
                <anchor moveWithCells="1">
                  <from>
                    <xdr:col>25</xdr:col>
                    <xdr:colOff>47625</xdr:colOff>
                    <xdr:row>427</xdr:row>
                    <xdr:rowOff>85725</xdr:rowOff>
                  </from>
                  <to>
                    <xdr:col>25</xdr:col>
                    <xdr:colOff>257175</xdr:colOff>
                    <xdr:row>428</xdr:row>
                    <xdr:rowOff>114300</xdr:rowOff>
                  </to>
                </anchor>
              </controlPr>
            </control>
          </mc:Choice>
        </mc:AlternateContent>
        <mc:AlternateContent xmlns:mc="http://schemas.openxmlformats.org/markup-compatibility/2006">
          <mc:Choice Requires="x14">
            <control shapeId="2773" r:id="rId314" name="Check Box 725">
              <controlPr defaultSize="0" autoFill="0" autoLine="0" autoPict="0">
                <anchor moveWithCells="1">
                  <from>
                    <xdr:col>25</xdr:col>
                    <xdr:colOff>47625</xdr:colOff>
                    <xdr:row>436</xdr:row>
                    <xdr:rowOff>200025</xdr:rowOff>
                  </from>
                  <to>
                    <xdr:col>25</xdr:col>
                    <xdr:colOff>257175</xdr:colOff>
                    <xdr:row>438</xdr:row>
                    <xdr:rowOff>28575</xdr:rowOff>
                  </to>
                </anchor>
              </controlPr>
            </control>
          </mc:Choice>
        </mc:AlternateContent>
        <mc:AlternateContent xmlns:mc="http://schemas.openxmlformats.org/markup-compatibility/2006">
          <mc:Choice Requires="x14">
            <control shapeId="2774" r:id="rId315" name="Check Box 726">
              <controlPr defaultSize="0" autoFill="0" autoLine="0" autoPict="0">
                <anchor moveWithCells="1">
                  <from>
                    <xdr:col>25</xdr:col>
                    <xdr:colOff>47625</xdr:colOff>
                    <xdr:row>433</xdr:row>
                    <xdr:rowOff>200025</xdr:rowOff>
                  </from>
                  <to>
                    <xdr:col>25</xdr:col>
                    <xdr:colOff>257175</xdr:colOff>
                    <xdr:row>435</xdr:row>
                    <xdr:rowOff>28575</xdr:rowOff>
                  </to>
                </anchor>
              </controlPr>
            </control>
          </mc:Choice>
        </mc:AlternateContent>
        <mc:AlternateContent xmlns:mc="http://schemas.openxmlformats.org/markup-compatibility/2006">
          <mc:Choice Requires="x14">
            <control shapeId="2775" r:id="rId316" name="Check Box 727">
              <controlPr defaultSize="0" autoFill="0" autoLine="0" autoPict="0">
                <anchor moveWithCells="1">
                  <from>
                    <xdr:col>25</xdr:col>
                    <xdr:colOff>47625</xdr:colOff>
                    <xdr:row>431</xdr:row>
                    <xdr:rowOff>95250</xdr:rowOff>
                  </from>
                  <to>
                    <xdr:col>25</xdr:col>
                    <xdr:colOff>257175</xdr:colOff>
                    <xdr:row>432</xdr:row>
                    <xdr:rowOff>123825</xdr:rowOff>
                  </to>
                </anchor>
              </controlPr>
            </control>
          </mc:Choice>
        </mc:AlternateContent>
        <mc:AlternateContent xmlns:mc="http://schemas.openxmlformats.org/markup-compatibility/2006">
          <mc:Choice Requires="x14">
            <control shapeId="2776" r:id="rId317" name="Check Box 728">
              <controlPr defaultSize="0" autoFill="0" autoLine="0" autoPict="0">
                <anchor moveWithCells="1">
                  <from>
                    <xdr:col>25</xdr:col>
                    <xdr:colOff>47625</xdr:colOff>
                    <xdr:row>439</xdr:row>
                    <xdr:rowOff>95250</xdr:rowOff>
                  </from>
                  <to>
                    <xdr:col>25</xdr:col>
                    <xdr:colOff>257175</xdr:colOff>
                    <xdr:row>440</xdr:row>
                    <xdr:rowOff>123825</xdr:rowOff>
                  </to>
                </anchor>
              </controlPr>
            </control>
          </mc:Choice>
        </mc:AlternateContent>
        <mc:AlternateContent xmlns:mc="http://schemas.openxmlformats.org/markup-compatibility/2006">
          <mc:Choice Requires="x14">
            <control shapeId="2777" r:id="rId318" name="Check Box 729">
              <controlPr defaultSize="0" autoFill="0" autoLine="0" autoPict="0">
                <anchor moveWithCells="1">
                  <from>
                    <xdr:col>25</xdr:col>
                    <xdr:colOff>47625</xdr:colOff>
                    <xdr:row>442</xdr:row>
                    <xdr:rowOff>95250</xdr:rowOff>
                  </from>
                  <to>
                    <xdr:col>25</xdr:col>
                    <xdr:colOff>257175</xdr:colOff>
                    <xdr:row>443</xdr:row>
                    <xdr:rowOff>123825</xdr:rowOff>
                  </to>
                </anchor>
              </controlPr>
            </control>
          </mc:Choice>
        </mc:AlternateContent>
        <mc:AlternateContent xmlns:mc="http://schemas.openxmlformats.org/markup-compatibility/2006">
          <mc:Choice Requires="x14">
            <control shapeId="2778" r:id="rId319" name="Check Box 730">
              <controlPr defaultSize="0" autoFill="0" autoLine="0" autoPict="0">
                <anchor moveWithCells="1">
                  <from>
                    <xdr:col>25</xdr:col>
                    <xdr:colOff>47625</xdr:colOff>
                    <xdr:row>513</xdr:row>
                    <xdr:rowOff>95250</xdr:rowOff>
                  </from>
                  <to>
                    <xdr:col>25</xdr:col>
                    <xdr:colOff>257175</xdr:colOff>
                    <xdr:row>514</xdr:row>
                    <xdr:rowOff>123825</xdr:rowOff>
                  </to>
                </anchor>
              </controlPr>
            </control>
          </mc:Choice>
        </mc:AlternateContent>
        <mc:AlternateContent xmlns:mc="http://schemas.openxmlformats.org/markup-compatibility/2006">
          <mc:Choice Requires="x14">
            <control shapeId="2780" r:id="rId320" name="Check Box 732">
              <controlPr defaultSize="0" autoFill="0" autoLine="0" autoPict="0">
                <anchor moveWithCells="1">
                  <from>
                    <xdr:col>23</xdr:col>
                    <xdr:colOff>47625</xdr:colOff>
                    <xdr:row>445</xdr:row>
                    <xdr:rowOff>200025</xdr:rowOff>
                  </from>
                  <to>
                    <xdr:col>23</xdr:col>
                    <xdr:colOff>257175</xdr:colOff>
                    <xdr:row>447</xdr:row>
                    <xdr:rowOff>19050</xdr:rowOff>
                  </to>
                </anchor>
              </controlPr>
            </control>
          </mc:Choice>
        </mc:AlternateContent>
        <mc:AlternateContent xmlns:mc="http://schemas.openxmlformats.org/markup-compatibility/2006">
          <mc:Choice Requires="x14">
            <control shapeId="2781" r:id="rId321" name="Check Box 733">
              <controlPr defaultSize="0" autoFill="0" autoLine="0" autoPict="0">
                <anchor moveWithCells="1">
                  <from>
                    <xdr:col>24</xdr:col>
                    <xdr:colOff>47625</xdr:colOff>
                    <xdr:row>445</xdr:row>
                    <xdr:rowOff>200025</xdr:rowOff>
                  </from>
                  <to>
                    <xdr:col>24</xdr:col>
                    <xdr:colOff>257175</xdr:colOff>
                    <xdr:row>447</xdr:row>
                    <xdr:rowOff>19050</xdr:rowOff>
                  </to>
                </anchor>
              </controlPr>
            </control>
          </mc:Choice>
        </mc:AlternateContent>
        <mc:AlternateContent xmlns:mc="http://schemas.openxmlformats.org/markup-compatibility/2006">
          <mc:Choice Requires="x14">
            <control shapeId="2782" r:id="rId322" name="Check Box 734">
              <controlPr defaultSize="0" autoFill="0" autoLine="0" autoPict="0">
                <anchor moveWithCells="1">
                  <from>
                    <xdr:col>25</xdr:col>
                    <xdr:colOff>47625</xdr:colOff>
                    <xdr:row>445</xdr:row>
                    <xdr:rowOff>200025</xdr:rowOff>
                  </from>
                  <to>
                    <xdr:col>25</xdr:col>
                    <xdr:colOff>257175</xdr:colOff>
                    <xdr:row>447</xdr:row>
                    <xdr:rowOff>19050</xdr:rowOff>
                  </to>
                </anchor>
              </controlPr>
            </control>
          </mc:Choice>
        </mc:AlternateContent>
        <mc:AlternateContent xmlns:mc="http://schemas.openxmlformats.org/markup-compatibility/2006">
          <mc:Choice Requires="x14">
            <control shapeId="2783" r:id="rId323" name="Check Box 735">
              <controlPr defaultSize="0" autoFill="0" autoLine="0" autoPict="0">
                <anchor moveWithCells="1">
                  <from>
                    <xdr:col>25</xdr:col>
                    <xdr:colOff>47625</xdr:colOff>
                    <xdr:row>472</xdr:row>
                    <xdr:rowOff>95250</xdr:rowOff>
                  </from>
                  <to>
                    <xdr:col>25</xdr:col>
                    <xdr:colOff>257175</xdr:colOff>
                    <xdr:row>473</xdr:row>
                    <xdr:rowOff>123825</xdr:rowOff>
                  </to>
                </anchor>
              </controlPr>
            </control>
          </mc:Choice>
        </mc:AlternateContent>
        <mc:AlternateContent xmlns:mc="http://schemas.openxmlformats.org/markup-compatibility/2006">
          <mc:Choice Requires="x14">
            <control shapeId="2784" r:id="rId324" name="Check Box 736">
              <controlPr defaultSize="0" autoFill="0" autoLine="0" autoPict="0">
                <anchor moveWithCells="1">
                  <from>
                    <xdr:col>25</xdr:col>
                    <xdr:colOff>47625</xdr:colOff>
                    <xdr:row>466</xdr:row>
                    <xdr:rowOff>95250</xdr:rowOff>
                  </from>
                  <to>
                    <xdr:col>25</xdr:col>
                    <xdr:colOff>257175</xdr:colOff>
                    <xdr:row>467</xdr:row>
                    <xdr:rowOff>123825</xdr:rowOff>
                  </to>
                </anchor>
              </controlPr>
            </control>
          </mc:Choice>
        </mc:AlternateContent>
        <mc:AlternateContent xmlns:mc="http://schemas.openxmlformats.org/markup-compatibility/2006">
          <mc:Choice Requires="x14">
            <control shapeId="2785" r:id="rId325" name="Check Box 737">
              <controlPr defaultSize="0" autoFill="0" autoLine="0" autoPict="0">
                <anchor moveWithCells="1">
                  <from>
                    <xdr:col>25</xdr:col>
                    <xdr:colOff>47625</xdr:colOff>
                    <xdr:row>456</xdr:row>
                    <xdr:rowOff>95250</xdr:rowOff>
                  </from>
                  <to>
                    <xdr:col>25</xdr:col>
                    <xdr:colOff>257175</xdr:colOff>
                    <xdr:row>457</xdr:row>
                    <xdr:rowOff>123825</xdr:rowOff>
                  </to>
                </anchor>
              </controlPr>
            </control>
          </mc:Choice>
        </mc:AlternateContent>
        <mc:AlternateContent xmlns:mc="http://schemas.openxmlformats.org/markup-compatibility/2006">
          <mc:Choice Requires="x14">
            <control shapeId="2786" r:id="rId326" name="Check Box 738">
              <controlPr defaultSize="0" autoFill="0" autoLine="0" autoPict="0">
                <anchor moveWithCells="1">
                  <from>
                    <xdr:col>25</xdr:col>
                    <xdr:colOff>47625</xdr:colOff>
                    <xdr:row>469</xdr:row>
                    <xdr:rowOff>95250</xdr:rowOff>
                  </from>
                  <to>
                    <xdr:col>25</xdr:col>
                    <xdr:colOff>257175</xdr:colOff>
                    <xdr:row>470</xdr:row>
                    <xdr:rowOff>123825</xdr:rowOff>
                  </to>
                </anchor>
              </controlPr>
            </control>
          </mc:Choice>
        </mc:AlternateContent>
        <mc:AlternateContent xmlns:mc="http://schemas.openxmlformats.org/markup-compatibility/2006">
          <mc:Choice Requires="x14">
            <control shapeId="2787" r:id="rId327" name="Check Box 739">
              <controlPr defaultSize="0" autoFill="0" autoLine="0" autoPict="0">
                <anchor moveWithCells="1">
                  <from>
                    <xdr:col>25</xdr:col>
                    <xdr:colOff>47625</xdr:colOff>
                    <xdr:row>458</xdr:row>
                    <xdr:rowOff>200025</xdr:rowOff>
                  </from>
                  <to>
                    <xdr:col>25</xdr:col>
                    <xdr:colOff>257175</xdr:colOff>
                    <xdr:row>460</xdr:row>
                    <xdr:rowOff>28575</xdr:rowOff>
                  </to>
                </anchor>
              </controlPr>
            </control>
          </mc:Choice>
        </mc:AlternateContent>
        <mc:AlternateContent xmlns:mc="http://schemas.openxmlformats.org/markup-compatibility/2006">
          <mc:Choice Requires="x14">
            <control shapeId="2788" r:id="rId328" name="Check Box 740">
              <controlPr defaultSize="0" autoFill="0" autoLine="0" autoPict="0">
                <anchor moveWithCells="1">
                  <from>
                    <xdr:col>25</xdr:col>
                    <xdr:colOff>47625</xdr:colOff>
                    <xdr:row>448</xdr:row>
                    <xdr:rowOff>200025</xdr:rowOff>
                  </from>
                  <to>
                    <xdr:col>25</xdr:col>
                    <xdr:colOff>257175</xdr:colOff>
                    <xdr:row>450</xdr:row>
                    <xdr:rowOff>28575</xdr:rowOff>
                  </to>
                </anchor>
              </controlPr>
            </control>
          </mc:Choice>
        </mc:AlternateContent>
        <mc:AlternateContent xmlns:mc="http://schemas.openxmlformats.org/markup-compatibility/2006">
          <mc:Choice Requires="x14">
            <control shapeId="2789" r:id="rId329" name="Check Box 741">
              <controlPr defaultSize="0" autoFill="0" autoLine="0" autoPict="0">
                <anchor moveWithCells="1">
                  <from>
                    <xdr:col>25</xdr:col>
                    <xdr:colOff>47625</xdr:colOff>
                    <xdr:row>452</xdr:row>
                    <xdr:rowOff>190500</xdr:rowOff>
                  </from>
                  <to>
                    <xdr:col>25</xdr:col>
                    <xdr:colOff>257175</xdr:colOff>
                    <xdr:row>454</xdr:row>
                    <xdr:rowOff>19050</xdr:rowOff>
                  </to>
                </anchor>
              </controlPr>
            </control>
          </mc:Choice>
        </mc:AlternateContent>
        <mc:AlternateContent xmlns:mc="http://schemas.openxmlformats.org/markup-compatibility/2006">
          <mc:Choice Requires="x14">
            <control shapeId="2790" r:id="rId330" name="Check Box 742">
              <controlPr defaultSize="0" autoFill="0" autoLine="0" autoPict="0">
                <anchor moveWithCells="1">
                  <from>
                    <xdr:col>25</xdr:col>
                    <xdr:colOff>47625</xdr:colOff>
                    <xdr:row>462</xdr:row>
                    <xdr:rowOff>190500</xdr:rowOff>
                  </from>
                  <to>
                    <xdr:col>25</xdr:col>
                    <xdr:colOff>257175</xdr:colOff>
                    <xdr:row>464</xdr:row>
                    <xdr:rowOff>19050</xdr:rowOff>
                  </to>
                </anchor>
              </controlPr>
            </control>
          </mc:Choice>
        </mc:AlternateContent>
        <mc:AlternateContent xmlns:mc="http://schemas.openxmlformats.org/markup-compatibility/2006">
          <mc:Choice Requires="x14">
            <control shapeId="2791" r:id="rId331" name="Check Box 743">
              <controlPr defaultSize="0" autoFill="0" autoLine="0" autoPict="0">
                <anchor moveWithCells="1">
                  <from>
                    <xdr:col>23</xdr:col>
                    <xdr:colOff>47625</xdr:colOff>
                    <xdr:row>476</xdr:row>
                    <xdr:rowOff>200025</xdr:rowOff>
                  </from>
                  <to>
                    <xdr:col>23</xdr:col>
                    <xdr:colOff>257175</xdr:colOff>
                    <xdr:row>478</xdr:row>
                    <xdr:rowOff>19050</xdr:rowOff>
                  </to>
                </anchor>
              </controlPr>
            </control>
          </mc:Choice>
        </mc:AlternateContent>
        <mc:AlternateContent xmlns:mc="http://schemas.openxmlformats.org/markup-compatibility/2006">
          <mc:Choice Requires="x14">
            <control shapeId="2792" r:id="rId332" name="Check Box 744">
              <controlPr defaultSize="0" autoFill="0" autoLine="0" autoPict="0">
                <anchor moveWithCells="1">
                  <from>
                    <xdr:col>24</xdr:col>
                    <xdr:colOff>47625</xdr:colOff>
                    <xdr:row>476</xdr:row>
                    <xdr:rowOff>200025</xdr:rowOff>
                  </from>
                  <to>
                    <xdr:col>24</xdr:col>
                    <xdr:colOff>257175</xdr:colOff>
                    <xdr:row>478</xdr:row>
                    <xdr:rowOff>19050</xdr:rowOff>
                  </to>
                </anchor>
              </controlPr>
            </control>
          </mc:Choice>
        </mc:AlternateContent>
        <mc:AlternateContent xmlns:mc="http://schemas.openxmlformats.org/markup-compatibility/2006">
          <mc:Choice Requires="x14">
            <control shapeId="2793" r:id="rId333" name="Check Box 745">
              <controlPr defaultSize="0" autoFill="0" autoLine="0" autoPict="0">
                <anchor moveWithCells="1">
                  <from>
                    <xdr:col>25</xdr:col>
                    <xdr:colOff>47625</xdr:colOff>
                    <xdr:row>476</xdr:row>
                    <xdr:rowOff>200025</xdr:rowOff>
                  </from>
                  <to>
                    <xdr:col>25</xdr:col>
                    <xdr:colOff>257175</xdr:colOff>
                    <xdr:row>478</xdr:row>
                    <xdr:rowOff>19050</xdr:rowOff>
                  </to>
                </anchor>
              </controlPr>
            </control>
          </mc:Choice>
        </mc:AlternateContent>
        <mc:AlternateContent xmlns:mc="http://schemas.openxmlformats.org/markup-compatibility/2006">
          <mc:Choice Requires="x14">
            <control shapeId="2794" r:id="rId334" name="Check Box 746">
              <controlPr defaultSize="0" autoFill="0" autoLine="0" autoPict="0">
                <anchor moveWithCells="1">
                  <from>
                    <xdr:col>23</xdr:col>
                    <xdr:colOff>47625</xdr:colOff>
                    <xdr:row>489</xdr:row>
                    <xdr:rowOff>200025</xdr:rowOff>
                  </from>
                  <to>
                    <xdr:col>23</xdr:col>
                    <xdr:colOff>257175</xdr:colOff>
                    <xdr:row>491</xdr:row>
                    <xdr:rowOff>19050</xdr:rowOff>
                  </to>
                </anchor>
              </controlPr>
            </control>
          </mc:Choice>
        </mc:AlternateContent>
        <mc:AlternateContent xmlns:mc="http://schemas.openxmlformats.org/markup-compatibility/2006">
          <mc:Choice Requires="x14">
            <control shapeId="2795" r:id="rId335" name="Check Box 747">
              <controlPr defaultSize="0" autoFill="0" autoLine="0" autoPict="0">
                <anchor moveWithCells="1">
                  <from>
                    <xdr:col>24</xdr:col>
                    <xdr:colOff>47625</xdr:colOff>
                    <xdr:row>489</xdr:row>
                    <xdr:rowOff>200025</xdr:rowOff>
                  </from>
                  <to>
                    <xdr:col>24</xdr:col>
                    <xdr:colOff>257175</xdr:colOff>
                    <xdr:row>491</xdr:row>
                    <xdr:rowOff>19050</xdr:rowOff>
                  </to>
                </anchor>
              </controlPr>
            </control>
          </mc:Choice>
        </mc:AlternateContent>
        <mc:AlternateContent xmlns:mc="http://schemas.openxmlformats.org/markup-compatibility/2006">
          <mc:Choice Requires="x14">
            <control shapeId="2796" r:id="rId336" name="Check Box 748">
              <controlPr defaultSize="0" autoFill="0" autoLine="0" autoPict="0">
                <anchor moveWithCells="1">
                  <from>
                    <xdr:col>25</xdr:col>
                    <xdr:colOff>47625</xdr:colOff>
                    <xdr:row>489</xdr:row>
                    <xdr:rowOff>200025</xdr:rowOff>
                  </from>
                  <to>
                    <xdr:col>25</xdr:col>
                    <xdr:colOff>257175</xdr:colOff>
                    <xdr:row>491</xdr:row>
                    <xdr:rowOff>19050</xdr:rowOff>
                  </to>
                </anchor>
              </controlPr>
            </control>
          </mc:Choice>
        </mc:AlternateContent>
        <mc:AlternateContent xmlns:mc="http://schemas.openxmlformats.org/markup-compatibility/2006">
          <mc:Choice Requires="x14">
            <control shapeId="2797" r:id="rId337" name="Check Box 749">
              <controlPr defaultSize="0" autoFill="0" autoLine="0" autoPict="0">
                <anchor moveWithCells="1">
                  <from>
                    <xdr:col>23</xdr:col>
                    <xdr:colOff>47625</xdr:colOff>
                    <xdr:row>494</xdr:row>
                    <xdr:rowOff>142875</xdr:rowOff>
                  </from>
                  <to>
                    <xdr:col>23</xdr:col>
                    <xdr:colOff>257175</xdr:colOff>
                    <xdr:row>495</xdr:row>
                    <xdr:rowOff>171450</xdr:rowOff>
                  </to>
                </anchor>
              </controlPr>
            </control>
          </mc:Choice>
        </mc:AlternateContent>
        <mc:AlternateContent xmlns:mc="http://schemas.openxmlformats.org/markup-compatibility/2006">
          <mc:Choice Requires="x14">
            <control shapeId="2798" r:id="rId338" name="Check Box 750">
              <controlPr defaultSize="0" autoFill="0" autoLine="0" autoPict="0">
                <anchor moveWithCells="1">
                  <from>
                    <xdr:col>24</xdr:col>
                    <xdr:colOff>47625</xdr:colOff>
                    <xdr:row>494</xdr:row>
                    <xdr:rowOff>142875</xdr:rowOff>
                  </from>
                  <to>
                    <xdr:col>24</xdr:col>
                    <xdr:colOff>257175</xdr:colOff>
                    <xdr:row>495</xdr:row>
                    <xdr:rowOff>171450</xdr:rowOff>
                  </to>
                </anchor>
              </controlPr>
            </control>
          </mc:Choice>
        </mc:AlternateContent>
        <mc:AlternateContent xmlns:mc="http://schemas.openxmlformats.org/markup-compatibility/2006">
          <mc:Choice Requires="x14">
            <control shapeId="2799" r:id="rId339" name="Check Box 751">
              <controlPr defaultSize="0" autoFill="0" autoLine="0" autoPict="0">
                <anchor moveWithCells="1">
                  <from>
                    <xdr:col>25</xdr:col>
                    <xdr:colOff>47625</xdr:colOff>
                    <xdr:row>494</xdr:row>
                    <xdr:rowOff>142875</xdr:rowOff>
                  </from>
                  <to>
                    <xdr:col>25</xdr:col>
                    <xdr:colOff>257175</xdr:colOff>
                    <xdr:row>495</xdr:row>
                    <xdr:rowOff>171450</xdr:rowOff>
                  </to>
                </anchor>
              </controlPr>
            </control>
          </mc:Choice>
        </mc:AlternateContent>
        <mc:AlternateContent xmlns:mc="http://schemas.openxmlformats.org/markup-compatibility/2006">
          <mc:Choice Requires="x14">
            <control shapeId="2800" r:id="rId340" name="Check Box 752">
              <controlPr defaultSize="0" autoFill="0" autoLine="0" autoPict="0">
                <anchor moveWithCells="1">
                  <from>
                    <xdr:col>23</xdr:col>
                    <xdr:colOff>47625</xdr:colOff>
                    <xdr:row>504</xdr:row>
                    <xdr:rowOff>190500</xdr:rowOff>
                  </from>
                  <to>
                    <xdr:col>23</xdr:col>
                    <xdr:colOff>257175</xdr:colOff>
                    <xdr:row>506</xdr:row>
                    <xdr:rowOff>9525</xdr:rowOff>
                  </to>
                </anchor>
              </controlPr>
            </control>
          </mc:Choice>
        </mc:AlternateContent>
        <mc:AlternateContent xmlns:mc="http://schemas.openxmlformats.org/markup-compatibility/2006">
          <mc:Choice Requires="x14">
            <control shapeId="2801" r:id="rId341" name="Check Box 753">
              <controlPr defaultSize="0" autoFill="0" autoLine="0" autoPict="0">
                <anchor moveWithCells="1">
                  <from>
                    <xdr:col>24</xdr:col>
                    <xdr:colOff>47625</xdr:colOff>
                    <xdr:row>504</xdr:row>
                    <xdr:rowOff>190500</xdr:rowOff>
                  </from>
                  <to>
                    <xdr:col>24</xdr:col>
                    <xdr:colOff>257175</xdr:colOff>
                    <xdr:row>506</xdr:row>
                    <xdr:rowOff>9525</xdr:rowOff>
                  </to>
                </anchor>
              </controlPr>
            </control>
          </mc:Choice>
        </mc:AlternateContent>
        <mc:AlternateContent xmlns:mc="http://schemas.openxmlformats.org/markup-compatibility/2006">
          <mc:Choice Requires="x14">
            <control shapeId="2802" r:id="rId342" name="Check Box 754">
              <controlPr defaultSize="0" autoFill="0" autoLine="0" autoPict="0">
                <anchor moveWithCells="1">
                  <from>
                    <xdr:col>25</xdr:col>
                    <xdr:colOff>47625</xdr:colOff>
                    <xdr:row>504</xdr:row>
                    <xdr:rowOff>190500</xdr:rowOff>
                  </from>
                  <to>
                    <xdr:col>25</xdr:col>
                    <xdr:colOff>257175</xdr:colOff>
                    <xdr:row>506</xdr:row>
                    <xdr:rowOff>9525</xdr:rowOff>
                  </to>
                </anchor>
              </controlPr>
            </control>
          </mc:Choice>
        </mc:AlternateContent>
        <mc:AlternateContent xmlns:mc="http://schemas.openxmlformats.org/markup-compatibility/2006">
          <mc:Choice Requires="x14">
            <control shapeId="2803" r:id="rId343" name="Check Box 755">
              <controlPr defaultSize="0" autoFill="0" autoLine="0" autoPict="0">
                <anchor moveWithCells="1">
                  <from>
                    <xdr:col>23</xdr:col>
                    <xdr:colOff>47625</xdr:colOff>
                    <xdr:row>508</xdr:row>
                    <xdr:rowOff>38100</xdr:rowOff>
                  </from>
                  <to>
                    <xdr:col>23</xdr:col>
                    <xdr:colOff>257175</xdr:colOff>
                    <xdr:row>509</xdr:row>
                    <xdr:rowOff>66675</xdr:rowOff>
                  </to>
                </anchor>
              </controlPr>
            </control>
          </mc:Choice>
        </mc:AlternateContent>
        <mc:AlternateContent xmlns:mc="http://schemas.openxmlformats.org/markup-compatibility/2006">
          <mc:Choice Requires="x14">
            <control shapeId="2804" r:id="rId344" name="Check Box 756">
              <controlPr defaultSize="0" autoFill="0" autoLine="0" autoPict="0">
                <anchor moveWithCells="1">
                  <from>
                    <xdr:col>24</xdr:col>
                    <xdr:colOff>47625</xdr:colOff>
                    <xdr:row>508</xdr:row>
                    <xdr:rowOff>38100</xdr:rowOff>
                  </from>
                  <to>
                    <xdr:col>24</xdr:col>
                    <xdr:colOff>257175</xdr:colOff>
                    <xdr:row>509</xdr:row>
                    <xdr:rowOff>66675</xdr:rowOff>
                  </to>
                </anchor>
              </controlPr>
            </control>
          </mc:Choice>
        </mc:AlternateContent>
        <mc:AlternateContent xmlns:mc="http://schemas.openxmlformats.org/markup-compatibility/2006">
          <mc:Choice Requires="x14">
            <control shapeId="2805" r:id="rId345" name="Check Box 757">
              <controlPr defaultSize="0" autoFill="0" autoLine="0" autoPict="0">
                <anchor moveWithCells="1">
                  <from>
                    <xdr:col>25</xdr:col>
                    <xdr:colOff>47625</xdr:colOff>
                    <xdr:row>508</xdr:row>
                    <xdr:rowOff>38100</xdr:rowOff>
                  </from>
                  <to>
                    <xdr:col>25</xdr:col>
                    <xdr:colOff>257175</xdr:colOff>
                    <xdr:row>509</xdr:row>
                    <xdr:rowOff>66675</xdr:rowOff>
                  </to>
                </anchor>
              </controlPr>
            </control>
          </mc:Choice>
        </mc:AlternateContent>
        <mc:AlternateContent xmlns:mc="http://schemas.openxmlformats.org/markup-compatibility/2006">
          <mc:Choice Requires="x14">
            <control shapeId="2806" r:id="rId346" name="Check Box 758">
              <controlPr defaultSize="0" autoFill="0" autoLine="0" autoPict="0">
                <anchor moveWithCells="1">
                  <from>
                    <xdr:col>23</xdr:col>
                    <xdr:colOff>47625</xdr:colOff>
                    <xdr:row>537</xdr:row>
                    <xdr:rowOff>85725</xdr:rowOff>
                  </from>
                  <to>
                    <xdr:col>23</xdr:col>
                    <xdr:colOff>257175</xdr:colOff>
                    <xdr:row>538</xdr:row>
                    <xdr:rowOff>114300</xdr:rowOff>
                  </to>
                </anchor>
              </controlPr>
            </control>
          </mc:Choice>
        </mc:AlternateContent>
        <mc:AlternateContent xmlns:mc="http://schemas.openxmlformats.org/markup-compatibility/2006">
          <mc:Choice Requires="x14">
            <control shapeId="2807" r:id="rId347" name="Check Box 759">
              <controlPr defaultSize="0" autoFill="0" autoLine="0" autoPict="0">
                <anchor moveWithCells="1">
                  <from>
                    <xdr:col>24</xdr:col>
                    <xdr:colOff>47625</xdr:colOff>
                    <xdr:row>537</xdr:row>
                    <xdr:rowOff>85725</xdr:rowOff>
                  </from>
                  <to>
                    <xdr:col>24</xdr:col>
                    <xdr:colOff>257175</xdr:colOff>
                    <xdr:row>538</xdr:row>
                    <xdr:rowOff>114300</xdr:rowOff>
                  </to>
                </anchor>
              </controlPr>
            </control>
          </mc:Choice>
        </mc:AlternateContent>
        <mc:AlternateContent xmlns:mc="http://schemas.openxmlformats.org/markup-compatibility/2006">
          <mc:Choice Requires="x14">
            <control shapeId="2808" r:id="rId348" name="Check Box 760">
              <controlPr defaultSize="0" autoFill="0" autoLine="0" autoPict="0">
                <anchor moveWithCells="1">
                  <from>
                    <xdr:col>25</xdr:col>
                    <xdr:colOff>47625</xdr:colOff>
                    <xdr:row>537</xdr:row>
                    <xdr:rowOff>85725</xdr:rowOff>
                  </from>
                  <to>
                    <xdr:col>25</xdr:col>
                    <xdr:colOff>257175</xdr:colOff>
                    <xdr:row>538</xdr:row>
                    <xdr:rowOff>114300</xdr:rowOff>
                  </to>
                </anchor>
              </controlPr>
            </control>
          </mc:Choice>
        </mc:AlternateContent>
        <mc:AlternateContent xmlns:mc="http://schemas.openxmlformats.org/markup-compatibility/2006">
          <mc:Choice Requires="x14">
            <control shapeId="2809" r:id="rId349" name="Check Box 761">
              <controlPr defaultSize="0" autoFill="0" autoLine="0" autoPict="0">
                <anchor moveWithCells="1">
                  <from>
                    <xdr:col>23</xdr:col>
                    <xdr:colOff>47625</xdr:colOff>
                    <xdr:row>624</xdr:row>
                    <xdr:rowOff>200025</xdr:rowOff>
                  </from>
                  <to>
                    <xdr:col>23</xdr:col>
                    <xdr:colOff>257175</xdr:colOff>
                    <xdr:row>626</xdr:row>
                    <xdr:rowOff>19050</xdr:rowOff>
                  </to>
                </anchor>
              </controlPr>
            </control>
          </mc:Choice>
        </mc:AlternateContent>
        <mc:AlternateContent xmlns:mc="http://schemas.openxmlformats.org/markup-compatibility/2006">
          <mc:Choice Requires="x14">
            <control shapeId="2810" r:id="rId350" name="Check Box 762">
              <controlPr defaultSize="0" autoFill="0" autoLine="0" autoPict="0">
                <anchor moveWithCells="1">
                  <from>
                    <xdr:col>24</xdr:col>
                    <xdr:colOff>47625</xdr:colOff>
                    <xdr:row>624</xdr:row>
                    <xdr:rowOff>200025</xdr:rowOff>
                  </from>
                  <to>
                    <xdr:col>24</xdr:col>
                    <xdr:colOff>257175</xdr:colOff>
                    <xdr:row>626</xdr:row>
                    <xdr:rowOff>19050</xdr:rowOff>
                  </to>
                </anchor>
              </controlPr>
            </control>
          </mc:Choice>
        </mc:AlternateContent>
        <mc:AlternateContent xmlns:mc="http://schemas.openxmlformats.org/markup-compatibility/2006">
          <mc:Choice Requires="x14">
            <control shapeId="2811" r:id="rId351" name="Check Box 763">
              <controlPr defaultSize="0" autoFill="0" autoLine="0" autoPict="0">
                <anchor moveWithCells="1">
                  <from>
                    <xdr:col>25</xdr:col>
                    <xdr:colOff>47625</xdr:colOff>
                    <xdr:row>624</xdr:row>
                    <xdr:rowOff>200025</xdr:rowOff>
                  </from>
                  <to>
                    <xdr:col>25</xdr:col>
                    <xdr:colOff>257175</xdr:colOff>
                    <xdr:row>626</xdr:row>
                    <xdr:rowOff>19050</xdr:rowOff>
                  </to>
                </anchor>
              </controlPr>
            </control>
          </mc:Choice>
        </mc:AlternateContent>
        <mc:AlternateContent xmlns:mc="http://schemas.openxmlformats.org/markup-compatibility/2006">
          <mc:Choice Requires="x14">
            <control shapeId="2812" r:id="rId352" name="Check Box 764">
              <controlPr defaultSize="0" autoFill="0" autoLine="0" autoPict="0">
                <anchor moveWithCells="1">
                  <from>
                    <xdr:col>23</xdr:col>
                    <xdr:colOff>47625</xdr:colOff>
                    <xdr:row>604</xdr:row>
                    <xdr:rowOff>85725</xdr:rowOff>
                  </from>
                  <to>
                    <xdr:col>23</xdr:col>
                    <xdr:colOff>257175</xdr:colOff>
                    <xdr:row>605</xdr:row>
                    <xdr:rowOff>114300</xdr:rowOff>
                  </to>
                </anchor>
              </controlPr>
            </control>
          </mc:Choice>
        </mc:AlternateContent>
        <mc:AlternateContent xmlns:mc="http://schemas.openxmlformats.org/markup-compatibility/2006">
          <mc:Choice Requires="x14">
            <control shapeId="2813" r:id="rId353" name="Check Box 765">
              <controlPr defaultSize="0" autoFill="0" autoLine="0" autoPict="0">
                <anchor moveWithCells="1">
                  <from>
                    <xdr:col>24</xdr:col>
                    <xdr:colOff>47625</xdr:colOff>
                    <xdr:row>604</xdr:row>
                    <xdr:rowOff>85725</xdr:rowOff>
                  </from>
                  <to>
                    <xdr:col>24</xdr:col>
                    <xdr:colOff>257175</xdr:colOff>
                    <xdr:row>605</xdr:row>
                    <xdr:rowOff>114300</xdr:rowOff>
                  </to>
                </anchor>
              </controlPr>
            </control>
          </mc:Choice>
        </mc:AlternateContent>
        <mc:AlternateContent xmlns:mc="http://schemas.openxmlformats.org/markup-compatibility/2006">
          <mc:Choice Requires="x14">
            <control shapeId="2814" r:id="rId354" name="Check Box 766">
              <controlPr defaultSize="0" autoFill="0" autoLine="0" autoPict="0">
                <anchor moveWithCells="1">
                  <from>
                    <xdr:col>25</xdr:col>
                    <xdr:colOff>47625</xdr:colOff>
                    <xdr:row>604</xdr:row>
                    <xdr:rowOff>85725</xdr:rowOff>
                  </from>
                  <to>
                    <xdr:col>25</xdr:col>
                    <xdr:colOff>257175</xdr:colOff>
                    <xdr:row>605</xdr:row>
                    <xdr:rowOff>114300</xdr:rowOff>
                  </to>
                </anchor>
              </controlPr>
            </control>
          </mc:Choice>
        </mc:AlternateContent>
        <mc:AlternateContent xmlns:mc="http://schemas.openxmlformats.org/markup-compatibility/2006">
          <mc:Choice Requires="x14">
            <control shapeId="2818" r:id="rId355" name="Check Box 770">
              <controlPr defaultSize="0" autoFill="0" autoLine="0" autoPict="0">
                <anchor moveWithCells="1">
                  <from>
                    <xdr:col>23</xdr:col>
                    <xdr:colOff>47625</xdr:colOff>
                    <xdr:row>571</xdr:row>
                    <xdr:rowOff>85725</xdr:rowOff>
                  </from>
                  <to>
                    <xdr:col>23</xdr:col>
                    <xdr:colOff>257175</xdr:colOff>
                    <xdr:row>572</xdr:row>
                    <xdr:rowOff>114300</xdr:rowOff>
                  </to>
                </anchor>
              </controlPr>
            </control>
          </mc:Choice>
        </mc:AlternateContent>
        <mc:AlternateContent xmlns:mc="http://schemas.openxmlformats.org/markup-compatibility/2006">
          <mc:Choice Requires="x14">
            <control shapeId="2819" r:id="rId356" name="Check Box 771">
              <controlPr defaultSize="0" autoFill="0" autoLine="0" autoPict="0">
                <anchor moveWithCells="1">
                  <from>
                    <xdr:col>24</xdr:col>
                    <xdr:colOff>47625</xdr:colOff>
                    <xdr:row>571</xdr:row>
                    <xdr:rowOff>85725</xdr:rowOff>
                  </from>
                  <to>
                    <xdr:col>24</xdr:col>
                    <xdr:colOff>257175</xdr:colOff>
                    <xdr:row>572</xdr:row>
                    <xdr:rowOff>114300</xdr:rowOff>
                  </to>
                </anchor>
              </controlPr>
            </control>
          </mc:Choice>
        </mc:AlternateContent>
        <mc:AlternateContent xmlns:mc="http://schemas.openxmlformats.org/markup-compatibility/2006">
          <mc:Choice Requires="x14">
            <control shapeId="2820" r:id="rId357" name="Check Box 772">
              <controlPr defaultSize="0" autoFill="0" autoLine="0" autoPict="0">
                <anchor moveWithCells="1">
                  <from>
                    <xdr:col>25</xdr:col>
                    <xdr:colOff>47625</xdr:colOff>
                    <xdr:row>571</xdr:row>
                    <xdr:rowOff>85725</xdr:rowOff>
                  </from>
                  <to>
                    <xdr:col>25</xdr:col>
                    <xdr:colOff>257175</xdr:colOff>
                    <xdr:row>572</xdr:row>
                    <xdr:rowOff>114300</xdr:rowOff>
                  </to>
                </anchor>
              </controlPr>
            </control>
          </mc:Choice>
        </mc:AlternateContent>
        <mc:AlternateContent xmlns:mc="http://schemas.openxmlformats.org/markup-compatibility/2006">
          <mc:Choice Requires="x14">
            <control shapeId="2821" r:id="rId358" name="Check Box 773">
              <controlPr defaultSize="0" autoFill="0" autoLine="0" autoPict="0">
                <anchor moveWithCells="1">
                  <from>
                    <xdr:col>23</xdr:col>
                    <xdr:colOff>47625</xdr:colOff>
                    <xdr:row>718</xdr:row>
                    <xdr:rowOff>200025</xdr:rowOff>
                  </from>
                  <to>
                    <xdr:col>23</xdr:col>
                    <xdr:colOff>257175</xdr:colOff>
                    <xdr:row>720</xdr:row>
                    <xdr:rowOff>19050</xdr:rowOff>
                  </to>
                </anchor>
              </controlPr>
            </control>
          </mc:Choice>
        </mc:AlternateContent>
        <mc:AlternateContent xmlns:mc="http://schemas.openxmlformats.org/markup-compatibility/2006">
          <mc:Choice Requires="x14">
            <control shapeId="2822" r:id="rId359" name="Check Box 774">
              <controlPr defaultSize="0" autoFill="0" autoLine="0" autoPict="0">
                <anchor moveWithCells="1">
                  <from>
                    <xdr:col>24</xdr:col>
                    <xdr:colOff>47625</xdr:colOff>
                    <xdr:row>718</xdr:row>
                    <xdr:rowOff>200025</xdr:rowOff>
                  </from>
                  <to>
                    <xdr:col>24</xdr:col>
                    <xdr:colOff>257175</xdr:colOff>
                    <xdr:row>720</xdr:row>
                    <xdr:rowOff>19050</xdr:rowOff>
                  </to>
                </anchor>
              </controlPr>
            </control>
          </mc:Choice>
        </mc:AlternateContent>
        <mc:AlternateContent xmlns:mc="http://schemas.openxmlformats.org/markup-compatibility/2006">
          <mc:Choice Requires="x14">
            <control shapeId="2823" r:id="rId360" name="Check Box 775">
              <controlPr defaultSize="0" autoFill="0" autoLine="0" autoPict="0">
                <anchor moveWithCells="1">
                  <from>
                    <xdr:col>25</xdr:col>
                    <xdr:colOff>47625</xdr:colOff>
                    <xdr:row>718</xdr:row>
                    <xdr:rowOff>200025</xdr:rowOff>
                  </from>
                  <to>
                    <xdr:col>25</xdr:col>
                    <xdr:colOff>257175</xdr:colOff>
                    <xdr:row>720</xdr:row>
                    <xdr:rowOff>19050</xdr:rowOff>
                  </to>
                </anchor>
              </controlPr>
            </control>
          </mc:Choice>
        </mc:AlternateContent>
        <mc:AlternateContent xmlns:mc="http://schemas.openxmlformats.org/markup-compatibility/2006">
          <mc:Choice Requires="x14">
            <control shapeId="2824" r:id="rId361" name="Check Box 776">
              <controlPr defaultSize="0" autoFill="0" autoLine="0" autoPict="0">
                <anchor moveWithCells="1">
                  <from>
                    <xdr:col>23</xdr:col>
                    <xdr:colOff>47625</xdr:colOff>
                    <xdr:row>616</xdr:row>
                    <xdr:rowOff>200025</xdr:rowOff>
                  </from>
                  <to>
                    <xdr:col>23</xdr:col>
                    <xdr:colOff>257175</xdr:colOff>
                    <xdr:row>618</xdr:row>
                    <xdr:rowOff>19050</xdr:rowOff>
                  </to>
                </anchor>
              </controlPr>
            </control>
          </mc:Choice>
        </mc:AlternateContent>
        <mc:AlternateContent xmlns:mc="http://schemas.openxmlformats.org/markup-compatibility/2006">
          <mc:Choice Requires="x14">
            <control shapeId="2825" r:id="rId362" name="Check Box 777">
              <controlPr defaultSize="0" autoFill="0" autoLine="0" autoPict="0">
                <anchor moveWithCells="1">
                  <from>
                    <xdr:col>24</xdr:col>
                    <xdr:colOff>47625</xdr:colOff>
                    <xdr:row>616</xdr:row>
                    <xdr:rowOff>200025</xdr:rowOff>
                  </from>
                  <to>
                    <xdr:col>24</xdr:col>
                    <xdr:colOff>257175</xdr:colOff>
                    <xdr:row>618</xdr:row>
                    <xdr:rowOff>19050</xdr:rowOff>
                  </to>
                </anchor>
              </controlPr>
            </control>
          </mc:Choice>
        </mc:AlternateContent>
        <mc:AlternateContent xmlns:mc="http://schemas.openxmlformats.org/markup-compatibility/2006">
          <mc:Choice Requires="x14">
            <control shapeId="2826" r:id="rId363" name="Check Box 778">
              <controlPr defaultSize="0" autoFill="0" autoLine="0" autoPict="0">
                <anchor moveWithCells="1">
                  <from>
                    <xdr:col>25</xdr:col>
                    <xdr:colOff>47625</xdr:colOff>
                    <xdr:row>616</xdr:row>
                    <xdr:rowOff>200025</xdr:rowOff>
                  </from>
                  <to>
                    <xdr:col>25</xdr:col>
                    <xdr:colOff>257175</xdr:colOff>
                    <xdr:row>618</xdr:row>
                    <xdr:rowOff>19050</xdr:rowOff>
                  </to>
                </anchor>
              </controlPr>
            </control>
          </mc:Choice>
        </mc:AlternateContent>
        <mc:AlternateContent xmlns:mc="http://schemas.openxmlformats.org/markup-compatibility/2006">
          <mc:Choice Requires="x14">
            <control shapeId="2827" r:id="rId364" name="Check Box 779">
              <controlPr defaultSize="0" autoFill="0" autoLine="0" autoPict="0">
                <anchor moveWithCells="1">
                  <from>
                    <xdr:col>23</xdr:col>
                    <xdr:colOff>47625</xdr:colOff>
                    <xdr:row>680</xdr:row>
                    <xdr:rowOff>85725</xdr:rowOff>
                  </from>
                  <to>
                    <xdr:col>23</xdr:col>
                    <xdr:colOff>257175</xdr:colOff>
                    <xdr:row>681</xdr:row>
                    <xdr:rowOff>114300</xdr:rowOff>
                  </to>
                </anchor>
              </controlPr>
            </control>
          </mc:Choice>
        </mc:AlternateContent>
        <mc:AlternateContent xmlns:mc="http://schemas.openxmlformats.org/markup-compatibility/2006">
          <mc:Choice Requires="x14">
            <control shapeId="2828" r:id="rId365" name="Check Box 780">
              <controlPr defaultSize="0" autoFill="0" autoLine="0" autoPict="0">
                <anchor moveWithCells="1">
                  <from>
                    <xdr:col>24</xdr:col>
                    <xdr:colOff>47625</xdr:colOff>
                    <xdr:row>680</xdr:row>
                    <xdr:rowOff>85725</xdr:rowOff>
                  </from>
                  <to>
                    <xdr:col>24</xdr:col>
                    <xdr:colOff>257175</xdr:colOff>
                    <xdr:row>681</xdr:row>
                    <xdr:rowOff>114300</xdr:rowOff>
                  </to>
                </anchor>
              </controlPr>
            </control>
          </mc:Choice>
        </mc:AlternateContent>
        <mc:AlternateContent xmlns:mc="http://schemas.openxmlformats.org/markup-compatibility/2006">
          <mc:Choice Requires="x14">
            <control shapeId="2829" r:id="rId366" name="Check Box 781">
              <controlPr defaultSize="0" autoFill="0" autoLine="0" autoPict="0">
                <anchor moveWithCells="1">
                  <from>
                    <xdr:col>25</xdr:col>
                    <xdr:colOff>47625</xdr:colOff>
                    <xdr:row>680</xdr:row>
                    <xdr:rowOff>85725</xdr:rowOff>
                  </from>
                  <to>
                    <xdr:col>25</xdr:col>
                    <xdr:colOff>257175</xdr:colOff>
                    <xdr:row>681</xdr:row>
                    <xdr:rowOff>114300</xdr:rowOff>
                  </to>
                </anchor>
              </controlPr>
            </control>
          </mc:Choice>
        </mc:AlternateContent>
        <mc:AlternateContent xmlns:mc="http://schemas.openxmlformats.org/markup-compatibility/2006">
          <mc:Choice Requires="x14">
            <control shapeId="2830" r:id="rId367" name="Check Box 782">
              <controlPr defaultSize="0" autoFill="0" autoLine="0" autoPict="0">
                <anchor moveWithCells="1">
                  <from>
                    <xdr:col>23</xdr:col>
                    <xdr:colOff>47625</xdr:colOff>
                    <xdr:row>676</xdr:row>
                    <xdr:rowOff>85725</xdr:rowOff>
                  </from>
                  <to>
                    <xdr:col>23</xdr:col>
                    <xdr:colOff>257175</xdr:colOff>
                    <xdr:row>677</xdr:row>
                    <xdr:rowOff>114300</xdr:rowOff>
                  </to>
                </anchor>
              </controlPr>
            </control>
          </mc:Choice>
        </mc:AlternateContent>
        <mc:AlternateContent xmlns:mc="http://schemas.openxmlformats.org/markup-compatibility/2006">
          <mc:Choice Requires="x14">
            <control shapeId="2831" r:id="rId368" name="Check Box 783">
              <controlPr defaultSize="0" autoFill="0" autoLine="0" autoPict="0">
                <anchor moveWithCells="1">
                  <from>
                    <xdr:col>24</xdr:col>
                    <xdr:colOff>47625</xdr:colOff>
                    <xdr:row>676</xdr:row>
                    <xdr:rowOff>85725</xdr:rowOff>
                  </from>
                  <to>
                    <xdr:col>24</xdr:col>
                    <xdr:colOff>257175</xdr:colOff>
                    <xdr:row>677</xdr:row>
                    <xdr:rowOff>114300</xdr:rowOff>
                  </to>
                </anchor>
              </controlPr>
            </control>
          </mc:Choice>
        </mc:AlternateContent>
        <mc:AlternateContent xmlns:mc="http://schemas.openxmlformats.org/markup-compatibility/2006">
          <mc:Choice Requires="x14">
            <control shapeId="2832" r:id="rId369" name="Check Box 784">
              <controlPr defaultSize="0" autoFill="0" autoLine="0" autoPict="0">
                <anchor moveWithCells="1">
                  <from>
                    <xdr:col>25</xdr:col>
                    <xdr:colOff>47625</xdr:colOff>
                    <xdr:row>676</xdr:row>
                    <xdr:rowOff>85725</xdr:rowOff>
                  </from>
                  <to>
                    <xdr:col>25</xdr:col>
                    <xdr:colOff>257175</xdr:colOff>
                    <xdr:row>677</xdr:row>
                    <xdr:rowOff>114300</xdr:rowOff>
                  </to>
                </anchor>
              </controlPr>
            </control>
          </mc:Choice>
        </mc:AlternateContent>
        <mc:AlternateContent xmlns:mc="http://schemas.openxmlformats.org/markup-compatibility/2006">
          <mc:Choice Requires="x14">
            <control shapeId="2833" r:id="rId370" name="Check Box 785">
              <controlPr defaultSize="0" autoFill="0" autoLine="0" autoPict="0">
                <anchor moveWithCells="1">
                  <from>
                    <xdr:col>23</xdr:col>
                    <xdr:colOff>47625</xdr:colOff>
                    <xdr:row>684</xdr:row>
                    <xdr:rowOff>200025</xdr:rowOff>
                  </from>
                  <to>
                    <xdr:col>23</xdr:col>
                    <xdr:colOff>257175</xdr:colOff>
                    <xdr:row>686</xdr:row>
                    <xdr:rowOff>19050</xdr:rowOff>
                  </to>
                </anchor>
              </controlPr>
            </control>
          </mc:Choice>
        </mc:AlternateContent>
        <mc:AlternateContent xmlns:mc="http://schemas.openxmlformats.org/markup-compatibility/2006">
          <mc:Choice Requires="x14">
            <control shapeId="2834" r:id="rId371" name="Check Box 786">
              <controlPr defaultSize="0" autoFill="0" autoLine="0" autoPict="0">
                <anchor moveWithCells="1">
                  <from>
                    <xdr:col>24</xdr:col>
                    <xdr:colOff>47625</xdr:colOff>
                    <xdr:row>684</xdr:row>
                    <xdr:rowOff>200025</xdr:rowOff>
                  </from>
                  <to>
                    <xdr:col>24</xdr:col>
                    <xdr:colOff>257175</xdr:colOff>
                    <xdr:row>686</xdr:row>
                    <xdr:rowOff>19050</xdr:rowOff>
                  </to>
                </anchor>
              </controlPr>
            </control>
          </mc:Choice>
        </mc:AlternateContent>
        <mc:AlternateContent xmlns:mc="http://schemas.openxmlformats.org/markup-compatibility/2006">
          <mc:Choice Requires="x14">
            <control shapeId="2835" r:id="rId372" name="Check Box 787">
              <controlPr defaultSize="0" autoFill="0" autoLine="0" autoPict="0">
                <anchor moveWithCells="1">
                  <from>
                    <xdr:col>25</xdr:col>
                    <xdr:colOff>47625</xdr:colOff>
                    <xdr:row>684</xdr:row>
                    <xdr:rowOff>200025</xdr:rowOff>
                  </from>
                  <to>
                    <xdr:col>25</xdr:col>
                    <xdr:colOff>257175</xdr:colOff>
                    <xdr:row>686</xdr:row>
                    <xdr:rowOff>19050</xdr:rowOff>
                  </to>
                </anchor>
              </controlPr>
            </control>
          </mc:Choice>
        </mc:AlternateContent>
        <mc:AlternateContent xmlns:mc="http://schemas.openxmlformats.org/markup-compatibility/2006">
          <mc:Choice Requires="x14">
            <control shapeId="2836" r:id="rId373" name="Check Box 788">
              <controlPr defaultSize="0" autoFill="0" autoLine="0" autoPict="0">
                <anchor moveWithCells="1">
                  <from>
                    <xdr:col>23</xdr:col>
                    <xdr:colOff>47625</xdr:colOff>
                    <xdr:row>702</xdr:row>
                    <xdr:rowOff>200025</xdr:rowOff>
                  </from>
                  <to>
                    <xdr:col>23</xdr:col>
                    <xdr:colOff>257175</xdr:colOff>
                    <xdr:row>704</xdr:row>
                    <xdr:rowOff>19050</xdr:rowOff>
                  </to>
                </anchor>
              </controlPr>
            </control>
          </mc:Choice>
        </mc:AlternateContent>
        <mc:AlternateContent xmlns:mc="http://schemas.openxmlformats.org/markup-compatibility/2006">
          <mc:Choice Requires="x14">
            <control shapeId="2837" r:id="rId374" name="Check Box 789">
              <controlPr defaultSize="0" autoFill="0" autoLine="0" autoPict="0">
                <anchor moveWithCells="1">
                  <from>
                    <xdr:col>24</xdr:col>
                    <xdr:colOff>47625</xdr:colOff>
                    <xdr:row>702</xdr:row>
                    <xdr:rowOff>200025</xdr:rowOff>
                  </from>
                  <to>
                    <xdr:col>24</xdr:col>
                    <xdr:colOff>257175</xdr:colOff>
                    <xdr:row>704</xdr:row>
                    <xdr:rowOff>19050</xdr:rowOff>
                  </to>
                </anchor>
              </controlPr>
            </control>
          </mc:Choice>
        </mc:AlternateContent>
        <mc:AlternateContent xmlns:mc="http://schemas.openxmlformats.org/markup-compatibility/2006">
          <mc:Choice Requires="x14">
            <control shapeId="2838" r:id="rId375" name="Check Box 790">
              <controlPr defaultSize="0" autoFill="0" autoLine="0" autoPict="0">
                <anchor moveWithCells="1">
                  <from>
                    <xdr:col>25</xdr:col>
                    <xdr:colOff>47625</xdr:colOff>
                    <xdr:row>702</xdr:row>
                    <xdr:rowOff>200025</xdr:rowOff>
                  </from>
                  <to>
                    <xdr:col>25</xdr:col>
                    <xdr:colOff>257175</xdr:colOff>
                    <xdr:row>704</xdr:row>
                    <xdr:rowOff>19050</xdr:rowOff>
                  </to>
                </anchor>
              </controlPr>
            </control>
          </mc:Choice>
        </mc:AlternateContent>
        <mc:AlternateContent xmlns:mc="http://schemas.openxmlformats.org/markup-compatibility/2006">
          <mc:Choice Requires="x14">
            <control shapeId="2839" r:id="rId376" name="Check Box 791">
              <controlPr defaultSize="0" autoFill="0" autoLine="0" autoPict="0">
                <anchor moveWithCells="1">
                  <from>
                    <xdr:col>23</xdr:col>
                    <xdr:colOff>47625</xdr:colOff>
                    <xdr:row>708</xdr:row>
                    <xdr:rowOff>200025</xdr:rowOff>
                  </from>
                  <to>
                    <xdr:col>23</xdr:col>
                    <xdr:colOff>257175</xdr:colOff>
                    <xdr:row>710</xdr:row>
                    <xdr:rowOff>19050</xdr:rowOff>
                  </to>
                </anchor>
              </controlPr>
            </control>
          </mc:Choice>
        </mc:AlternateContent>
        <mc:AlternateContent xmlns:mc="http://schemas.openxmlformats.org/markup-compatibility/2006">
          <mc:Choice Requires="x14">
            <control shapeId="2840" r:id="rId377" name="Check Box 792">
              <controlPr defaultSize="0" autoFill="0" autoLine="0" autoPict="0">
                <anchor moveWithCells="1">
                  <from>
                    <xdr:col>24</xdr:col>
                    <xdr:colOff>47625</xdr:colOff>
                    <xdr:row>708</xdr:row>
                    <xdr:rowOff>200025</xdr:rowOff>
                  </from>
                  <to>
                    <xdr:col>24</xdr:col>
                    <xdr:colOff>257175</xdr:colOff>
                    <xdr:row>710</xdr:row>
                    <xdr:rowOff>19050</xdr:rowOff>
                  </to>
                </anchor>
              </controlPr>
            </control>
          </mc:Choice>
        </mc:AlternateContent>
        <mc:AlternateContent xmlns:mc="http://schemas.openxmlformats.org/markup-compatibility/2006">
          <mc:Choice Requires="x14">
            <control shapeId="2841" r:id="rId378" name="Check Box 793">
              <controlPr defaultSize="0" autoFill="0" autoLine="0" autoPict="0">
                <anchor moveWithCells="1">
                  <from>
                    <xdr:col>25</xdr:col>
                    <xdr:colOff>47625</xdr:colOff>
                    <xdr:row>708</xdr:row>
                    <xdr:rowOff>200025</xdr:rowOff>
                  </from>
                  <to>
                    <xdr:col>25</xdr:col>
                    <xdr:colOff>257175</xdr:colOff>
                    <xdr:row>710</xdr:row>
                    <xdr:rowOff>19050</xdr:rowOff>
                  </to>
                </anchor>
              </controlPr>
            </control>
          </mc:Choice>
        </mc:AlternateContent>
        <mc:AlternateContent xmlns:mc="http://schemas.openxmlformats.org/markup-compatibility/2006">
          <mc:Choice Requires="x14">
            <control shapeId="2842" r:id="rId379" name="Check Box 794">
              <controlPr defaultSize="0" autoFill="0" autoLine="0" autoPict="0">
                <anchor moveWithCells="1">
                  <from>
                    <xdr:col>23</xdr:col>
                    <xdr:colOff>47625</xdr:colOff>
                    <xdr:row>714</xdr:row>
                    <xdr:rowOff>85725</xdr:rowOff>
                  </from>
                  <to>
                    <xdr:col>23</xdr:col>
                    <xdr:colOff>257175</xdr:colOff>
                    <xdr:row>715</xdr:row>
                    <xdr:rowOff>114300</xdr:rowOff>
                  </to>
                </anchor>
              </controlPr>
            </control>
          </mc:Choice>
        </mc:AlternateContent>
        <mc:AlternateContent xmlns:mc="http://schemas.openxmlformats.org/markup-compatibility/2006">
          <mc:Choice Requires="x14">
            <control shapeId="2843" r:id="rId380" name="Check Box 795">
              <controlPr defaultSize="0" autoFill="0" autoLine="0" autoPict="0">
                <anchor moveWithCells="1">
                  <from>
                    <xdr:col>24</xdr:col>
                    <xdr:colOff>47625</xdr:colOff>
                    <xdr:row>714</xdr:row>
                    <xdr:rowOff>85725</xdr:rowOff>
                  </from>
                  <to>
                    <xdr:col>24</xdr:col>
                    <xdr:colOff>257175</xdr:colOff>
                    <xdr:row>715</xdr:row>
                    <xdr:rowOff>114300</xdr:rowOff>
                  </to>
                </anchor>
              </controlPr>
            </control>
          </mc:Choice>
        </mc:AlternateContent>
        <mc:AlternateContent xmlns:mc="http://schemas.openxmlformats.org/markup-compatibility/2006">
          <mc:Choice Requires="x14">
            <control shapeId="2844" r:id="rId381" name="Check Box 796">
              <controlPr defaultSize="0" autoFill="0" autoLine="0" autoPict="0">
                <anchor moveWithCells="1">
                  <from>
                    <xdr:col>25</xdr:col>
                    <xdr:colOff>47625</xdr:colOff>
                    <xdr:row>714</xdr:row>
                    <xdr:rowOff>85725</xdr:rowOff>
                  </from>
                  <to>
                    <xdr:col>25</xdr:col>
                    <xdr:colOff>257175</xdr:colOff>
                    <xdr:row>715</xdr:row>
                    <xdr:rowOff>114300</xdr:rowOff>
                  </to>
                </anchor>
              </controlPr>
            </control>
          </mc:Choice>
        </mc:AlternateContent>
        <mc:AlternateContent xmlns:mc="http://schemas.openxmlformats.org/markup-compatibility/2006">
          <mc:Choice Requires="x14">
            <control shapeId="2845" r:id="rId382" name="Check Box 797">
              <controlPr defaultSize="0" autoFill="0" autoLine="0" autoPict="0">
                <anchor moveWithCells="1">
                  <from>
                    <xdr:col>23</xdr:col>
                    <xdr:colOff>47625</xdr:colOff>
                    <xdr:row>723</xdr:row>
                    <xdr:rowOff>200025</xdr:rowOff>
                  </from>
                  <to>
                    <xdr:col>23</xdr:col>
                    <xdr:colOff>257175</xdr:colOff>
                    <xdr:row>725</xdr:row>
                    <xdr:rowOff>19050</xdr:rowOff>
                  </to>
                </anchor>
              </controlPr>
            </control>
          </mc:Choice>
        </mc:AlternateContent>
        <mc:AlternateContent xmlns:mc="http://schemas.openxmlformats.org/markup-compatibility/2006">
          <mc:Choice Requires="x14">
            <control shapeId="2846" r:id="rId383" name="Check Box 798">
              <controlPr defaultSize="0" autoFill="0" autoLine="0" autoPict="0">
                <anchor moveWithCells="1">
                  <from>
                    <xdr:col>24</xdr:col>
                    <xdr:colOff>47625</xdr:colOff>
                    <xdr:row>723</xdr:row>
                    <xdr:rowOff>200025</xdr:rowOff>
                  </from>
                  <to>
                    <xdr:col>24</xdr:col>
                    <xdr:colOff>257175</xdr:colOff>
                    <xdr:row>725</xdr:row>
                    <xdr:rowOff>19050</xdr:rowOff>
                  </to>
                </anchor>
              </controlPr>
            </control>
          </mc:Choice>
        </mc:AlternateContent>
        <mc:AlternateContent xmlns:mc="http://schemas.openxmlformats.org/markup-compatibility/2006">
          <mc:Choice Requires="x14">
            <control shapeId="2847" r:id="rId384" name="Check Box 799">
              <controlPr defaultSize="0" autoFill="0" autoLine="0" autoPict="0">
                <anchor moveWithCells="1">
                  <from>
                    <xdr:col>25</xdr:col>
                    <xdr:colOff>47625</xdr:colOff>
                    <xdr:row>723</xdr:row>
                    <xdr:rowOff>200025</xdr:rowOff>
                  </from>
                  <to>
                    <xdr:col>25</xdr:col>
                    <xdr:colOff>257175</xdr:colOff>
                    <xdr:row>725</xdr:row>
                    <xdr:rowOff>19050</xdr:rowOff>
                  </to>
                </anchor>
              </controlPr>
            </control>
          </mc:Choice>
        </mc:AlternateContent>
        <mc:AlternateContent xmlns:mc="http://schemas.openxmlformats.org/markup-compatibility/2006">
          <mc:Choice Requires="x14">
            <control shapeId="2848" r:id="rId385" name="Check Box 800">
              <controlPr defaultSize="0" autoFill="0" autoLine="0" autoPict="0">
                <anchor moveWithCells="1">
                  <from>
                    <xdr:col>23</xdr:col>
                    <xdr:colOff>47625</xdr:colOff>
                    <xdr:row>777</xdr:row>
                    <xdr:rowOff>200025</xdr:rowOff>
                  </from>
                  <to>
                    <xdr:col>23</xdr:col>
                    <xdr:colOff>257175</xdr:colOff>
                    <xdr:row>779</xdr:row>
                    <xdr:rowOff>19050</xdr:rowOff>
                  </to>
                </anchor>
              </controlPr>
            </control>
          </mc:Choice>
        </mc:AlternateContent>
        <mc:AlternateContent xmlns:mc="http://schemas.openxmlformats.org/markup-compatibility/2006">
          <mc:Choice Requires="x14">
            <control shapeId="2849" r:id="rId386" name="Check Box 801">
              <controlPr defaultSize="0" autoFill="0" autoLine="0" autoPict="0">
                <anchor moveWithCells="1">
                  <from>
                    <xdr:col>24</xdr:col>
                    <xdr:colOff>47625</xdr:colOff>
                    <xdr:row>777</xdr:row>
                    <xdr:rowOff>200025</xdr:rowOff>
                  </from>
                  <to>
                    <xdr:col>24</xdr:col>
                    <xdr:colOff>257175</xdr:colOff>
                    <xdr:row>779</xdr:row>
                    <xdr:rowOff>19050</xdr:rowOff>
                  </to>
                </anchor>
              </controlPr>
            </control>
          </mc:Choice>
        </mc:AlternateContent>
        <mc:AlternateContent xmlns:mc="http://schemas.openxmlformats.org/markup-compatibility/2006">
          <mc:Choice Requires="x14">
            <control shapeId="2850" r:id="rId387" name="Check Box 802">
              <controlPr defaultSize="0" autoFill="0" autoLine="0" autoPict="0">
                <anchor moveWithCells="1">
                  <from>
                    <xdr:col>25</xdr:col>
                    <xdr:colOff>47625</xdr:colOff>
                    <xdr:row>777</xdr:row>
                    <xdr:rowOff>200025</xdr:rowOff>
                  </from>
                  <to>
                    <xdr:col>25</xdr:col>
                    <xdr:colOff>257175</xdr:colOff>
                    <xdr:row>779</xdr:row>
                    <xdr:rowOff>19050</xdr:rowOff>
                  </to>
                </anchor>
              </controlPr>
            </control>
          </mc:Choice>
        </mc:AlternateContent>
        <mc:AlternateContent xmlns:mc="http://schemas.openxmlformats.org/markup-compatibility/2006">
          <mc:Choice Requires="x14">
            <control shapeId="2851" r:id="rId388" name="Check Box 803">
              <controlPr defaultSize="0" autoFill="0" autoLine="0" autoPict="0">
                <anchor moveWithCells="1">
                  <from>
                    <xdr:col>23</xdr:col>
                    <xdr:colOff>47625</xdr:colOff>
                    <xdr:row>766</xdr:row>
                    <xdr:rowOff>85725</xdr:rowOff>
                  </from>
                  <to>
                    <xdr:col>23</xdr:col>
                    <xdr:colOff>257175</xdr:colOff>
                    <xdr:row>767</xdr:row>
                    <xdr:rowOff>114300</xdr:rowOff>
                  </to>
                </anchor>
              </controlPr>
            </control>
          </mc:Choice>
        </mc:AlternateContent>
        <mc:AlternateContent xmlns:mc="http://schemas.openxmlformats.org/markup-compatibility/2006">
          <mc:Choice Requires="x14">
            <control shapeId="2852" r:id="rId389" name="Check Box 804">
              <controlPr defaultSize="0" autoFill="0" autoLine="0" autoPict="0">
                <anchor moveWithCells="1">
                  <from>
                    <xdr:col>24</xdr:col>
                    <xdr:colOff>47625</xdr:colOff>
                    <xdr:row>766</xdr:row>
                    <xdr:rowOff>85725</xdr:rowOff>
                  </from>
                  <to>
                    <xdr:col>24</xdr:col>
                    <xdr:colOff>257175</xdr:colOff>
                    <xdr:row>767</xdr:row>
                    <xdr:rowOff>114300</xdr:rowOff>
                  </to>
                </anchor>
              </controlPr>
            </control>
          </mc:Choice>
        </mc:AlternateContent>
        <mc:AlternateContent xmlns:mc="http://schemas.openxmlformats.org/markup-compatibility/2006">
          <mc:Choice Requires="x14">
            <control shapeId="2853" r:id="rId390" name="Check Box 805">
              <controlPr defaultSize="0" autoFill="0" autoLine="0" autoPict="0">
                <anchor moveWithCells="1">
                  <from>
                    <xdr:col>25</xdr:col>
                    <xdr:colOff>47625</xdr:colOff>
                    <xdr:row>766</xdr:row>
                    <xdr:rowOff>85725</xdr:rowOff>
                  </from>
                  <to>
                    <xdr:col>25</xdr:col>
                    <xdr:colOff>257175</xdr:colOff>
                    <xdr:row>767</xdr:row>
                    <xdr:rowOff>114300</xdr:rowOff>
                  </to>
                </anchor>
              </controlPr>
            </control>
          </mc:Choice>
        </mc:AlternateContent>
        <mc:AlternateContent xmlns:mc="http://schemas.openxmlformats.org/markup-compatibility/2006">
          <mc:Choice Requires="x14">
            <control shapeId="2854" r:id="rId391" name="Check Box 806">
              <controlPr defaultSize="0" autoFill="0" autoLine="0" autoPict="0">
                <anchor moveWithCells="1">
                  <from>
                    <xdr:col>23</xdr:col>
                    <xdr:colOff>47625</xdr:colOff>
                    <xdr:row>48</xdr:row>
                    <xdr:rowOff>85725</xdr:rowOff>
                  </from>
                  <to>
                    <xdr:col>23</xdr:col>
                    <xdr:colOff>257175</xdr:colOff>
                    <xdr:row>49</xdr:row>
                    <xdr:rowOff>123825</xdr:rowOff>
                  </to>
                </anchor>
              </controlPr>
            </control>
          </mc:Choice>
        </mc:AlternateContent>
        <mc:AlternateContent xmlns:mc="http://schemas.openxmlformats.org/markup-compatibility/2006">
          <mc:Choice Requires="x14">
            <control shapeId="2855" r:id="rId392" name="Check Box 807">
              <controlPr defaultSize="0" autoFill="0" autoLine="0" autoPict="0">
                <anchor moveWithCells="1">
                  <from>
                    <xdr:col>24</xdr:col>
                    <xdr:colOff>47625</xdr:colOff>
                    <xdr:row>48</xdr:row>
                    <xdr:rowOff>85725</xdr:rowOff>
                  </from>
                  <to>
                    <xdr:col>24</xdr:col>
                    <xdr:colOff>257175</xdr:colOff>
                    <xdr:row>49</xdr:row>
                    <xdr:rowOff>123825</xdr:rowOff>
                  </to>
                </anchor>
              </controlPr>
            </control>
          </mc:Choice>
        </mc:AlternateContent>
        <mc:AlternateContent xmlns:mc="http://schemas.openxmlformats.org/markup-compatibility/2006">
          <mc:Choice Requires="x14">
            <control shapeId="2856" r:id="rId393" name="Check Box 808">
              <controlPr defaultSize="0" autoFill="0" autoLine="0" autoPict="0">
                <anchor moveWithCells="1">
                  <from>
                    <xdr:col>25</xdr:col>
                    <xdr:colOff>47625</xdr:colOff>
                    <xdr:row>48</xdr:row>
                    <xdr:rowOff>85725</xdr:rowOff>
                  </from>
                  <to>
                    <xdr:col>25</xdr:col>
                    <xdr:colOff>257175</xdr:colOff>
                    <xdr:row>49</xdr:row>
                    <xdr:rowOff>123825</xdr:rowOff>
                  </to>
                </anchor>
              </controlPr>
            </control>
          </mc:Choice>
        </mc:AlternateContent>
        <mc:AlternateContent xmlns:mc="http://schemas.openxmlformats.org/markup-compatibility/2006">
          <mc:Choice Requires="x14">
            <control shapeId="2857" r:id="rId394" name="Check Box 809">
              <controlPr defaultSize="0" autoFill="0" autoLine="0" autoPict="0">
                <anchor moveWithCells="1">
                  <from>
                    <xdr:col>4</xdr:col>
                    <xdr:colOff>47625</xdr:colOff>
                    <xdr:row>122</xdr:row>
                    <xdr:rowOff>200025</xdr:rowOff>
                  </from>
                  <to>
                    <xdr:col>4</xdr:col>
                    <xdr:colOff>257175</xdr:colOff>
                    <xdr:row>124</xdr:row>
                    <xdr:rowOff>19050</xdr:rowOff>
                  </to>
                </anchor>
              </controlPr>
            </control>
          </mc:Choice>
        </mc:AlternateContent>
        <mc:AlternateContent xmlns:mc="http://schemas.openxmlformats.org/markup-compatibility/2006">
          <mc:Choice Requires="x14">
            <control shapeId="2858" r:id="rId395" name="Check Box 810">
              <controlPr defaultSize="0" autoFill="0" autoLine="0" autoPict="0">
                <anchor moveWithCells="1">
                  <from>
                    <xdr:col>4</xdr:col>
                    <xdr:colOff>47625</xdr:colOff>
                    <xdr:row>123</xdr:row>
                    <xdr:rowOff>200025</xdr:rowOff>
                  </from>
                  <to>
                    <xdr:col>4</xdr:col>
                    <xdr:colOff>257175</xdr:colOff>
                    <xdr:row>125</xdr:row>
                    <xdr:rowOff>19050</xdr:rowOff>
                  </to>
                </anchor>
              </controlPr>
            </control>
          </mc:Choice>
        </mc:AlternateContent>
        <mc:AlternateContent xmlns:mc="http://schemas.openxmlformats.org/markup-compatibility/2006">
          <mc:Choice Requires="x14">
            <control shapeId="2859" r:id="rId396" name="Check Box 811">
              <controlPr defaultSize="0" autoFill="0" autoLine="0" autoPict="0">
                <anchor moveWithCells="1">
                  <from>
                    <xdr:col>23</xdr:col>
                    <xdr:colOff>47625</xdr:colOff>
                    <xdr:row>415</xdr:row>
                    <xdr:rowOff>142875</xdr:rowOff>
                  </from>
                  <to>
                    <xdr:col>23</xdr:col>
                    <xdr:colOff>257175</xdr:colOff>
                    <xdr:row>416</xdr:row>
                    <xdr:rowOff>171450</xdr:rowOff>
                  </to>
                </anchor>
              </controlPr>
            </control>
          </mc:Choice>
        </mc:AlternateContent>
        <mc:AlternateContent xmlns:mc="http://schemas.openxmlformats.org/markup-compatibility/2006">
          <mc:Choice Requires="x14">
            <control shapeId="2860" r:id="rId397" name="Check Box 812">
              <controlPr defaultSize="0" autoFill="0" autoLine="0" autoPict="0">
                <anchor moveWithCells="1">
                  <from>
                    <xdr:col>24</xdr:col>
                    <xdr:colOff>47625</xdr:colOff>
                    <xdr:row>415</xdr:row>
                    <xdr:rowOff>142875</xdr:rowOff>
                  </from>
                  <to>
                    <xdr:col>24</xdr:col>
                    <xdr:colOff>257175</xdr:colOff>
                    <xdr:row>416</xdr:row>
                    <xdr:rowOff>171450</xdr:rowOff>
                  </to>
                </anchor>
              </controlPr>
            </control>
          </mc:Choice>
        </mc:AlternateContent>
        <mc:AlternateContent xmlns:mc="http://schemas.openxmlformats.org/markup-compatibility/2006">
          <mc:Choice Requires="x14">
            <control shapeId="2861" r:id="rId398" name="Check Box 813">
              <controlPr defaultSize="0" autoFill="0" autoLine="0" autoPict="0">
                <anchor moveWithCells="1">
                  <from>
                    <xdr:col>25</xdr:col>
                    <xdr:colOff>47625</xdr:colOff>
                    <xdr:row>415</xdr:row>
                    <xdr:rowOff>142875</xdr:rowOff>
                  </from>
                  <to>
                    <xdr:col>25</xdr:col>
                    <xdr:colOff>257175</xdr:colOff>
                    <xdr:row>416</xdr:row>
                    <xdr:rowOff>171450</xdr:rowOff>
                  </to>
                </anchor>
              </controlPr>
            </control>
          </mc:Choice>
        </mc:AlternateContent>
        <mc:AlternateContent xmlns:mc="http://schemas.openxmlformats.org/markup-compatibility/2006">
          <mc:Choice Requires="x14">
            <control shapeId="2865" r:id="rId399" name="Check Box 817">
              <controlPr defaultSize="0" autoFill="0" autoLine="0" autoPict="0">
                <anchor moveWithCells="1">
                  <from>
                    <xdr:col>23</xdr:col>
                    <xdr:colOff>47625</xdr:colOff>
                    <xdr:row>561</xdr:row>
                    <xdr:rowOff>85725</xdr:rowOff>
                  </from>
                  <to>
                    <xdr:col>23</xdr:col>
                    <xdr:colOff>257175</xdr:colOff>
                    <xdr:row>562</xdr:row>
                    <xdr:rowOff>114300</xdr:rowOff>
                  </to>
                </anchor>
              </controlPr>
            </control>
          </mc:Choice>
        </mc:AlternateContent>
        <mc:AlternateContent xmlns:mc="http://schemas.openxmlformats.org/markup-compatibility/2006">
          <mc:Choice Requires="x14">
            <control shapeId="2866" r:id="rId400" name="Check Box 818">
              <controlPr defaultSize="0" autoFill="0" autoLine="0" autoPict="0">
                <anchor moveWithCells="1">
                  <from>
                    <xdr:col>24</xdr:col>
                    <xdr:colOff>47625</xdr:colOff>
                    <xdr:row>561</xdr:row>
                    <xdr:rowOff>85725</xdr:rowOff>
                  </from>
                  <to>
                    <xdr:col>24</xdr:col>
                    <xdr:colOff>257175</xdr:colOff>
                    <xdr:row>562</xdr:row>
                    <xdr:rowOff>114300</xdr:rowOff>
                  </to>
                </anchor>
              </controlPr>
            </control>
          </mc:Choice>
        </mc:AlternateContent>
        <mc:AlternateContent xmlns:mc="http://schemas.openxmlformats.org/markup-compatibility/2006">
          <mc:Choice Requires="x14">
            <control shapeId="2867" r:id="rId401" name="Check Box 819">
              <controlPr defaultSize="0" autoFill="0" autoLine="0" autoPict="0">
                <anchor moveWithCells="1">
                  <from>
                    <xdr:col>25</xdr:col>
                    <xdr:colOff>47625</xdr:colOff>
                    <xdr:row>561</xdr:row>
                    <xdr:rowOff>85725</xdr:rowOff>
                  </from>
                  <to>
                    <xdr:col>25</xdr:col>
                    <xdr:colOff>257175</xdr:colOff>
                    <xdr:row>562</xdr:row>
                    <xdr:rowOff>114300</xdr:rowOff>
                  </to>
                </anchor>
              </controlPr>
            </control>
          </mc:Choice>
        </mc:AlternateContent>
        <mc:AlternateContent xmlns:mc="http://schemas.openxmlformats.org/markup-compatibility/2006">
          <mc:Choice Requires="x14">
            <control shapeId="2868" r:id="rId402" name="Check Box 820">
              <controlPr defaultSize="0" autoFill="0" autoLine="0" autoPict="0">
                <anchor moveWithCells="1">
                  <from>
                    <xdr:col>23</xdr:col>
                    <xdr:colOff>47625</xdr:colOff>
                    <xdr:row>557</xdr:row>
                    <xdr:rowOff>85725</xdr:rowOff>
                  </from>
                  <to>
                    <xdr:col>23</xdr:col>
                    <xdr:colOff>257175</xdr:colOff>
                    <xdr:row>558</xdr:row>
                    <xdr:rowOff>114300</xdr:rowOff>
                  </to>
                </anchor>
              </controlPr>
            </control>
          </mc:Choice>
        </mc:AlternateContent>
        <mc:AlternateContent xmlns:mc="http://schemas.openxmlformats.org/markup-compatibility/2006">
          <mc:Choice Requires="x14">
            <control shapeId="2869" r:id="rId403" name="Check Box 821">
              <controlPr defaultSize="0" autoFill="0" autoLine="0" autoPict="0">
                <anchor moveWithCells="1">
                  <from>
                    <xdr:col>24</xdr:col>
                    <xdr:colOff>47625</xdr:colOff>
                    <xdr:row>557</xdr:row>
                    <xdr:rowOff>85725</xdr:rowOff>
                  </from>
                  <to>
                    <xdr:col>24</xdr:col>
                    <xdr:colOff>257175</xdr:colOff>
                    <xdr:row>558</xdr:row>
                    <xdr:rowOff>114300</xdr:rowOff>
                  </to>
                </anchor>
              </controlPr>
            </control>
          </mc:Choice>
        </mc:AlternateContent>
        <mc:AlternateContent xmlns:mc="http://schemas.openxmlformats.org/markup-compatibility/2006">
          <mc:Choice Requires="x14">
            <control shapeId="2870" r:id="rId404" name="Check Box 822">
              <controlPr defaultSize="0" autoFill="0" autoLine="0" autoPict="0">
                <anchor moveWithCells="1">
                  <from>
                    <xdr:col>25</xdr:col>
                    <xdr:colOff>47625</xdr:colOff>
                    <xdr:row>557</xdr:row>
                    <xdr:rowOff>85725</xdr:rowOff>
                  </from>
                  <to>
                    <xdr:col>25</xdr:col>
                    <xdr:colOff>257175</xdr:colOff>
                    <xdr:row>558</xdr:row>
                    <xdr:rowOff>114300</xdr:rowOff>
                  </to>
                </anchor>
              </controlPr>
            </control>
          </mc:Choice>
        </mc:AlternateContent>
        <mc:AlternateContent xmlns:mc="http://schemas.openxmlformats.org/markup-compatibility/2006">
          <mc:Choice Requires="x14">
            <control shapeId="2871" r:id="rId405" name="Check Box 823">
              <controlPr defaultSize="0" autoFill="0" autoLine="0" autoPict="0">
                <anchor moveWithCells="1">
                  <from>
                    <xdr:col>23</xdr:col>
                    <xdr:colOff>47625</xdr:colOff>
                    <xdr:row>541</xdr:row>
                    <xdr:rowOff>200025</xdr:rowOff>
                  </from>
                  <to>
                    <xdr:col>23</xdr:col>
                    <xdr:colOff>257175</xdr:colOff>
                    <xdr:row>543</xdr:row>
                    <xdr:rowOff>19050</xdr:rowOff>
                  </to>
                </anchor>
              </controlPr>
            </control>
          </mc:Choice>
        </mc:AlternateContent>
        <mc:AlternateContent xmlns:mc="http://schemas.openxmlformats.org/markup-compatibility/2006">
          <mc:Choice Requires="x14">
            <control shapeId="2872" r:id="rId406" name="Check Box 824">
              <controlPr defaultSize="0" autoFill="0" autoLine="0" autoPict="0">
                <anchor moveWithCells="1">
                  <from>
                    <xdr:col>24</xdr:col>
                    <xdr:colOff>47625</xdr:colOff>
                    <xdr:row>541</xdr:row>
                    <xdr:rowOff>200025</xdr:rowOff>
                  </from>
                  <to>
                    <xdr:col>24</xdr:col>
                    <xdr:colOff>257175</xdr:colOff>
                    <xdr:row>543</xdr:row>
                    <xdr:rowOff>19050</xdr:rowOff>
                  </to>
                </anchor>
              </controlPr>
            </control>
          </mc:Choice>
        </mc:AlternateContent>
        <mc:AlternateContent xmlns:mc="http://schemas.openxmlformats.org/markup-compatibility/2006">
          <mc:Choice Requires="x14">
            <control shapeId="2873" r:id="rId407" name="Check Box 825">
              <controlPr defaultSize="0" autoFill="0" autoLine="0" autoPict="0">
                <anchor moveWithCells="1">
                  <from>
                    <xdr:col>25</xdr:col>
                    <xdr:colOff>47625</xdr:colOff>
                    <xdr:row>541</xdr:row>
                    <xdr:rowOff>200025</xdr:rowOff>
                  </from>
                  <to>
                    <xdr:col>25</xdr:col>
                    <xdr:colOff>257175</xdr:colOff>
                    <xdr:row>543</xdr:row>
                    <xdr:rowOff>19050</xdr:rowOff>
                  </to>
                </anchor>
              </controlPr>
            </control>
          </mc:Choice>
        </mc:AlternateContent>
        <mc:AlternateContent xmlns:mc="http://schemas.openxmlformats.org/markup-compatibility/2006">
          <mc:Choice Requires="x14">
            <control shapeId="2874" r:id="rId408" name="Check Box 826">
              <controlPr defaultSize="0" autoFill="0" autoLine="0" autoPict="0">
                <anchor moveWithCells="1">
                  <from>
                    <xdr:col>23</xdr:col>
                    <xdr:colOff>47625</xdr:colOff>
                    <xdr:row>552</xdr:row>
                    <xdr:rowOff>200025</xdr:rowOff>
                  </from>
                  <to>
                    <xdr:col>23</xdr:col>
                    <xdr:colOff>257175</xdr:colOff>
                    <xdr:row>554</xdr:row>
                    <xdr:rowOff>19050</xdr:rowOff>
                  </to>
                </anchor>
              </controlPr>
            </control>
          </mc:Choice>
        </mc:AlternateContent>
        <mc:AlternateContent xmlns:mc="http://schemas.openxmlformats.org/markup-compatibility/2006">
          <mc:Choice Requires="x14">
            <control shapeId="2875" r:id="rId409" name="Check Box 827">
              <controlPr defaultSize="0" autoFill="0" autoLine="0" autoPict="0">
                <anchor moveWithCells="1">
                  <from>
                    <xdr:col>24</xdr:col>
                    <xdr:colOff>47625</xdr:colOff>
                    <xdr:row>552</xdr:row>
                    <xdr:rowOff>200025</xdr:rowOff>
                  </from>
                  <to>
                    <xdr:col>24</xdr:col>
                    <xdr:colOff>257175</xdr:colOff>
                    <xdr:row>554</xdr:row>
                    <xdr:rowOff>19050</xdr:rowOff>
                  </to>
                </anchor>
              </controlPr>
            </control>
          </mc:Choice>
        </mc:AlternateContent>
        <mc:AlternateContent xmlns:mc="http://schemas.openxmlformats.org/markup-compatibility/2006">
          <mc:Choice Requires="x14">
            <control shapeId="2876" r:id="rId410" name="Check Box 828">
              <controlPr defaultSize="0" autoFill="0" autoLine="0" autoPict="0">
                <anchor moveWithCells="1">
                  <from>
                    <xdr:col>25</xdr:col>
                    <xdr:colOff>47625</xdr:colOff>
                    <xdr:row>552</xdr:row>
                    <xdr:rowOff>200025</xdr:rowOff>
                  </from>
                  <to>
                    <xdr:col>25</xdr:col>
                    <xdr:colOff>257175</xdr:colOff>
                    <xdr:row>554</xdr:row>
                    <xdr:rowOff>19050</xdr:rowOff>
                  </to>
                </anchor>
              </controlPr>
            </control>
          </mc:Choice>
        </mc:AlternateContent>
        <mc:AlternateContent xmlns:mc="http://schemas.openxmlformats.org/markup-compatibility/2006">
          <mc:Choice Requires="x14">
            <control shapeId="2877" r:id="rId411" name="Check Box 829">
              <controlPr defaultSize="0" autoFill="0" autoLine="0" autoPict="0">
                <anchor moveWithCells="1">
                  <from>
                    <xdr:col>23</xdr:col>
                    <xdr:colOff>47625</xdr:colOff>
                    <xdr:row>565</xdr:row>
                    <xdr:rowOff>200025</xdr:rowOff>
                  </from>
                  <to>
                    <xdr:col>23</xdr:col>
                    <xdr:colOff>257175</xdr:colOff>
                    <xdr:row>567</xdr:row>
                    <xdr:rowOff>19050</xdr:rowOff>
                  </to>
                </anchor>
              </controlPr>
            </control>
          </mc:Choice>
        </mc:AlternateContent>
        <mc:AlternateContent xmlns:mc="http://schemas.openxmlformats.org/markup-compatibility/2006">
          <mc:Choice Requires="x14">
            <control shapeId="2878" r:id="rId412" name="Check Box 830">
              <controlPr defaultSize="0" autoFill="0" autoLine="0" autoPict="0">
                <anchor moveWithCells="1">
                  <from>
                    <xdr:col>24</xdr:col>
                    <xdr:colOff>47625</xdr:colOff>
                    <xdr:row>565</xdr:row>
                    <xdr:rowOff>200025</xdr:rowOff>
                  </from>
                  <to>
                    <xdr:col>24</xdr:col>
                    <xdr:colOff>257175</xdr:colOff>
                    <xdr:row>567</xdr:row>
                    <xdr:rowOff>19050</xdr:rowOff>
                  </to>
                </anchor>
              </controlPr>
            </control>
          </mc:Choice>
        </mc:AlternateContent>
        <mc:AlternateContent xmlns:mc="http://schemas.openxmlformats.org/markup-compatibility/2006">
          <mc:Choice Requires="x14">
            <control shapeId="2879" r:id="rId413" name="Check Box 831">
              <controlPr defaultSize="0" autoFill="0" autoLine="0" autoPict="0">
                <anchor moveWithCells="1">
                  <from>
                    <xdr:col>25</xdr:col>
                    <xdr:colOff>47625</xdr:colOff>
                    <xdr:row>565</xdr:row>
                    <xdr:rowOff>200025</xdr:rowOff>
                  </from>
                  <to>
                    <xdr:col>25</xdr:col>
                    <xdr:colOff>257175</xdr:colOff>
                    <xdr:row>567</xdr:row>
                    <xdr:rowOff>19050</xdr:rowOff>
                  </to>
                </anchor>
              </controlPr>
            </control>
          </mc:Choice>
        </mc:AlternateContent>
        <mc:AlternateContent xmlns:mc="http://schemas.openxmlformats.org/markup-compatibility/2006">
          <mc:Choice Requires="x14">
            <control shapeId="2880" r:id="rId414" name="Check Box 832">
              <controlPr defaultSize="0" autoFill="0" autoLine="0" autoPict="0">
                <anchor moveWithCells="1">
                  <from>
                    <xdr:col>23</xdr:col>
                    <xdr:colOff>47625</xdr:colOff>
                    <xdr:row>216</xdr:row>
                    <xdr:rowOff>85725</xdr:rowOff>
                  </from>
                  <to>
                    <xdr:col>23</xdr:col>
                    <xdr:colOff>257175</xdr:colOff>
                    <xdr:row>217</xdr:row>
                    <xdr:rowOff>114300</xdr:rowOff>
                  </to>
                </anchor>
              </controlPr>
            </control>
          </mc:Choice>
        </mc:AlternateContent>
        <mc:AlternateContent xmlns:mc="http://schemas.openxmlformats.org/markup-compatibility/2006">
          <mc:Choice Requires="x14">
            <control shapeId="2881" r:id="rId415" name="Check Box 833">
              <controlPr defaultSize="0" autoFill="0" autoLine="0" autoPict="0">
                <anchor moveWithCells="1">
                  <from>
                    <xdr:col>24</xdr:col>
                    <xdr:colOff>47625</xdr:colOff>
                    <xdr:row>216</xdr:row>
                    <xdr:rowOff>85725</xdr:rowOff>
                  </from>
                  <to>
                    <xdr:col>24</xdr:col>
                    <xdr:colOff>257175</xdr:colOff>
                    <xdr:row>217</xdr:row>
                    <xdr:rowOff>114300</xdr:rowOff>
                  </to>
                </anchor>
              </controlPr>
            </control>
          </mc:Choice>
        </mc:AlternateContent>
        <mc:AlternateContent xmlns:mc="http://schemas.openxmlformats.org/markup-compatibility/2006">
          <mc:Choice Requires="x14">
            <control shapeId="2882" r:id="rId416" name="Check Box 834">
              <controlPr defaultSize="0" autoFill="0" autoLine="0" autoPict="0">
                <anchor moveWithCells="1">
                  <from>
                    <xdr:col>25</xdr:col>
                    <xdr:colOff>47625</xdr:colOff>
                    <xdr:row>216</xdr:row>
                    <xdr:rowOff>85725</xdr:rowOff>
                  </from>
                  <to>
                    <xdr:col>25</xdr:col>
                    <xdr:colOff>257175</xdr:colOff>
                    <xdr:row>217</xdr:row>
                    <xdr:rowOff>114300</xdr:rowOff>
                  </to>
                </anchor>
              </controlPr>
            </control>
          </mc:Choice>
        </mc:AlternateContent>
        <mc:AlternateContent xmlns:mc="http://schemas.openxmlformats.org/markup-compatibility/2006">
          <mc:Choice Requires="x14">
            <control shapeId="2883" r:id="rId417" name="Check Box 835">
              <controlPr defaultSize="0" autoFill="0" autoLine="0" autoPict="0">
                <anchor moveWithCells="1">
                  <from>
                    <xdr:col>23</xdr:col>
                    <xdr:colOff>47625</xdr:colOff>
                    <xdr:row>243</xdr:row>
                    <xdr:rowOff>85725</xdr:rowOff>
                  </from>
                  <to>
                    <xdr:col>23</xdr:col>
                    <xdr:colOff>257175</xdr:colOff>
                    <xdr:row>244</xdr:row>
                    <xdr:rowOff>123825</xdr:rowOff>
                  </to>
                </anchor>
              </controlPr>
            </control>
          </mc:Choice>
        </mc:AlternateContent>
        <mc:AlternateContent xmlns:mc="http://schemas.openxmlformats.org/markup-compatibility/2006">
          <mc:Choice Requires="x14">
            <control shapeId="2884" r:id="rId418" name="Check Box 836">
              <controlPr defaultSize="0" autoFill="0" autoLine="0" autoPict="0">
                <anchor moveWithCells="1">
                  <from>
                    <xdr:col>24</xdr:col>
                    <xdr:colOff>47625</xdr:colOff>
                    <xdr:row>243</xdr:row>
                    <xdr:rowOff>85725</xdr:rowOff>
                  </from>
                  <to>
                    <xdr:col>24</xdr:col>
                    <xdr:colOff>257175</xdr:colOff>
                    <xdr:row>244</xdr:row>
                    <xdr:rowOff>123825</xdr:rowOff>
                  </to>
                </anchor>
              </controlPr>
            </control>
          </mc:Choice>
        </mc:AlternateContent>
        <mc:AlternateContent xmlns:mc="http://schemas.openxmlformats.org/markup-compatibility/2006">
          <mc:Choice Requires="x14">
            <control shapeId="2885" r:id="rId419" name="Check Box 837">
              <controlPr defaultSize="0" autoFill="0" autoLine="0" autoPict="0">
                <anchor moveWithCells="1">
                  <from>
                    <xdr:col>25</xdr:col>
                    <xdr:colOff>47625</xdr:colOff>
                    <xdr:row>243</xdr:row>
                    <xdr:rowOff>85725</xdr:rowOff>
                  </from>
                  <to>
                    <xdr:col>25</xdr:col>
                    <xdr:colOff>257175</xdr:colOff>
                    <xdr:row>244</xdr:row>
                    <xdr:rowOff>123825</xdr:rowOff>
                  </to>
                </anchor>
              </controlPr>
            </control>
          </mc:Choice>
        </mc:AlternateContent>
        <mc:AlternateContent xmlns:mc="http://schemas.openxmlformats.org/markup-compatibility/2006">
          <mc:Choice Requires="x14">
            <control shapeId="2886" r:id="rId420" name="Check Box 838">
              <controlPr defaultSize="0" autoFill="0" autoLine="0" autoPict="0">
                <anchor moveWithCells="1">
                  <from>
                    <xdr:col>23</xdr:col>
                    <xdr:colOff>47625</xdr:colOff>
                    <xdr:row>530</xdr:row>
                    <xdr:rowOff>95250</xdr:rowOff>
                  </from>
                  <to>
                    <xdr:col>23</xdr:col>
                    <xdr:colOff>257175</xdr:colOff>
                    <xdr:row>531</xdr:row>
                    <xdr:rowOff>123825</xdr:rowOff>
                  </to>
                </anchor>
              </controlPr>
            </control>
          </mc:Choice>
        </mc:AlternateContent>
        <mc:AlternateContent xmlns:mc="http://schemas.openxmlformats.org/markup-compatibility/2006">
          <mc:Choice Requires="x14">
            <control shapeId="2887" r:id="rId421" name="Check Box 839">
              <controlPr defaultSize="0" autoFill="0" autoLine="0" autoPict="0">
                <anchor moveWithCells="1">
                  <from>
                    <xdr:col>24</xdr:col>
                    <xdr:colOff>47625</xdr:colOff>
                    <xdr:row>530</xdr:row>
                    <xdr:rowOff>95250</xdr:rowOff>
                  </from>
                  <to>
                    <xdr:col>24</xdr:col>
                    <xdr:colOff>257175</xdr:colOff>
                    <xdr:row>531</xdr:row>
                    <xdr:rowOff>123825</xdr:rowOff>
                  </to>
                </anchor>
              </controlPr>
            </control>
          </mc:Choice>
        </mc:AlternateContent>
        <mc:AlternateContent xmlns:mc="http://schemas.openxmlformats.org/markup-compatibility/2006">
          <mc:Choice Requires="x14">
            <control shapeId="2888" r:id="rId422" name="Check Box 840">
              <controlPr defaultSize="0" autoFill="0" autoLine="0" autoPict="0">
                <anchor moveWithCells="1">
                  <from>
                    <xdr:col>25</xdr:col>
                    <xdr:colOff>47625</xdr:colOff>
                    <xdr:row>530</xdr:row>
                    <xdr:rowOff>95250</xdr:rowOff>
                  </from>
                  <to>
                    <xdr:col>25</xdr:col>
                    <xdr:colOff>257175</xdr:colOff>
                    <xdr:row>531</xdr:row>
                    <xdr:rowOff>123825</xdr:rowOff>
                  </to>
                </anchor>
              </controlPr>
            </control>
          </mc:Choice>
        </mc:AlternateContent>
        <mc:AlternateContent xmlns:mc="http://schemas.openxmlformats.org/markup-compatibility/2006">
          <mc:Choice Requires="x14">
            <control shapeId="2889" r:id="rId423" name="Check Box 841">
              <controlPr defaultSize="0" autoFill="0" autoLine="0" autoPict="0">
                <anchor moveWithCells="1">
                  <from>
                    <xdr:col>23</xdr:col>
                    <xdr:colOff>47625</xdr:colOff>
                    <xdr:row>526</xdr:row>
                    <xdr:rowOff>95250</xdr:rowOff>
                  </from>
                  <to>
                    <xdr:col>23</xdr:col>
                    <xdr:colOff>257175</xdr:colOff>
                    <xdr:row>527</xdr:row>
                    <xdr:rowOff>123825</xdr:rowOff>
                  </to>
                </anchor>
              </controlPr>
            </control>
          </mc:Choice>
        </mc:AlternateContent>
        <mc:AlternateContent xmlns:mc="http://schemas.openxmlformats.org/markup-compatibility/2006">
          <mc:Choice Requires="x14">
            <control shapeId="2890" r:id="rId424" name="Check Box 842">
              <controlPr defaultSize="0" autoFill="0" autoLine="0" autoPict="0">
                <anchor moveWithCells="1">
                  <from>
                    <xdr:col>24</xdr:col>
                    <xdr:colOff>47625</xdr:colOff>
                    <xdr:row>526</xdr:row>
                    <xdr:rowOff>95250</xdr:rowOff>
                  </from>
                  <to>
                    <xdr:col>24</xdr:col>
                    <xdr:colOff>257175</xdr:colOff>
                    <xdr:row>527</xdr:row>
                    <xdr:rowOff>123825</xdr:rowOff>
                  </to>
                </anchor>
              </controlPr>
            </control>
          </mc:Choice>
        </mc:AlternateContent>
        <mc:AlternateContent xmlns:mc="http://schemas.openxmlformats.org/markup-compatibility/2006">
          <mc:Choice Requires="x14">
            <control shapeId="2891" r:id="rId425" name="Check Box 843">
              <controlPr defaultSize="0" autoFill="0" autoLine="0" autoPict="0">
                <anchor moveWithCells="1">
                  <from>
                    <xdr:col>25</xdr:col>
                    <xdr:colOff>47625</xdr:colOff>
                    <xdr:row>526</xdr:row>
                    <xdr:rowOff>95250</xdr:rowOff>
                  </from>
                  <to>
                    <xdr:col>25</xdr:col>
                    <xdr:colOff>257175</xdr:colOff>
                    <xdr:row>527</xdr:row>
                    <xdr:rowOff>123825</xdr:rowOff>
                  </to>
                </anchor>
              </controlPr>
            </control>
          </mc:Choice>
        </mc:AlternateContent>
        <mc:AlternateContent xmlns:mc="http://schemas.openxmlformats.org/markup-compatibility/2006">
          <mc:Choice Requires="x14">
            <control shapeId="2892" r:id="rId426" name="Check Box 844">
              <controlPr defaultSize="0" autoFill="0" autoLine="0" autoPict="0">
                <anchor moveWithCells="1">
                  <from>
                    <xdr:col>23</xdr:col>
                    <xdr:colOff>47625</xdr:colOff>
                    <xdr:row>861</xdr:row>
                    <xdr:rowOff>0</xdr:rowOff>
                  </from>
                  <to>
                    <xdr:col>23</xdr:col>
                    <xdr:colOff>257175</xdr:colOff>
                    <xdr:row>862</xdr:row>
                    <xdr:rowOff>28575</xdr:rowOff>
                  </to>
                </anchor>
              </controlPr>
            </control>
          </mc:Choice>
        </mc:AlternateContent>
        <mc:AlternateContent xmlns:mc="http://schemas.openxmlformats.org/markup-compatibility/2006">
          <mc:Choice Requires="x14">
            <control shapeId="2893" r:id="rId427" name="Check Box 845">
              <controlPr defaultSize="0" autoFill="0" autoLine="0" autoPict="0">
                <anchor moveWithCells="1">
                  <from>
                    <xdr:col>24</xdr:col>
                    <xdr:colOff>47625</xdr:colOff>
                    <xdr:row>861</xdr:row>
                    <xdr:rowOff>0</xdr:rowOff>
                  </from>
                  <to>
                    <xdr:col>24</xdr:col>
                    <xdr:colOff>257175</xdr:colOff>
                    <xdr:row>862</xdr:row>
                    <xdr:rowOff>28575</xdr:rowOff>
                  </to>
                </anchor>
              </controlPr>
            </control>
          </mc:Choice>
        </mc:AlternateContent>
        <mc:AlternateContent xmlns:mc="http://schemas.openxmlformats.org/markup-compatibility/2006">
          <mc:Choice Requires="x14">
            <control shapeId="2894" r:id="rId428" name="Check Box 846">
              <controlPr defaultSize="0" autoFill="0" autoLine="0" autoPict="0">
                <anchor moveWithCells="1">
                  <from>
                    <xdr:col>25</xdr:col>
                    <xdr:colOff>47625</xdr:colOff>
                    <xdr:row>861</xdr:row>
                    <xdr:rowOff>0</xdr:rowOff>
                  </from>
                  <to>
                    <xdr:col>25</xdr:col>
                    <xdr:colOff>257175</xdr:colOff>
                    <xdr:row>862</xdr:row>
                    <xdr:rowOff>28575</xdr:rowOff>
                  </to>
                </anchor>
              </controlPr>
            </control>
          </mc:Choice>
        </mc:AlternateContent>
        <mc:AlternateContent xmlns:mc="http://schemas.openxmlformats.org/markup-compatibility/2006">
          <mc:Choice Requires="x14">
            <control shapeId="2895" r:id="rId429" name="Check Box 847">
              <controlPr defaultSize="0" autoFill="0" autoLine="0" autoPict="0">
                <anchor moveWithCells="1">
                  <from>
                    <xdr:col>23</xdr:col>
                    <xdr:colOff>47625</xdr:colOff>
                    <xdr:row>906</xdr:row>
                    <xdr:rowOff>114300</xdr:rowOff>
                  </from>
                  <to>
                    <xdr:col>23</xdr:col>
                    <xdr:colOff>257175</xdr:colOff>
                    <xdr:row>908</xdr:row>
                    <xdr:rowOff>9525</xdr:rowOff>
                  </to>
                </anchor>
              </controlPr>
            </control>
          </mc:Choice>
        </mc:AlternateContent>
        <mc:AlternateContent xmlns:mc="http://schemas.openxmlformats.org/markup-compatibility/2006">
          <mc:Choice Requires="x14">
            <control shapeId="2896" r:id="rId430" name="Check Box 848">
              <controlPr defaultSize="0" autoFill="0" autoLine="0" autoPict="0">
                <anchor moveWithCells="1">
                  <from>
                    <xdr:col>24</xdr:col>
                    <xdr:colOff>47625</xdr:colOff>
                    <xdr:row>906</xdr:row>
                    <xdr:rowOff>114300</xdr:rowOff>
                  </from>
                  <to>
                    <xdr:col>24</xdr:col>
                    <xdr:colOff>257175</xdr:colOff>
                    <xdr:row>908</xdr:row>
                    <xdr:rowOff>9525</xdr:rowOff>
                  </to>
                </anchor>
              </controlPr>
            </control>
          </mc:Choice>
        </mc:AlternateContent>
        <mc:AlternateContent xmlns:mc="http://schemas.openxmlformats.org/markup-compatibility/2006">
          <mc:Choice Requires="x14">
            <control shapeId="2897" r:id="rId431" name="Check Box 849">
              <controlPr defaultSize="0" autoFill="0" autoLine="0" autoPict="0">
                <anchor moveWithCells="1">
                  <from>
                    <xdr:col>25</xdr:col>
                    <xdr:colOff>47625</xdr:colOff>
                    <xdr:row>906</xdr:row>
                    <xdr:rowOff>114300</xdr:rowOff>
                  </from>
                  <to>
                    <xdr:col>25</xdr:col>
                    <xdr:colOff>257175</xdr:colOff>
                    <xdr:row>908</xdr:row>
                    <xdr:rowOff>9525</xdr:rowOff>
                  </to>
                </anchor>
              </controlPr>
            </control>
          </mc:Choice>
        </mc:AlternateContent>
        <mc:AlternateContent xmlns:mc="http://schemas.openxmlformats.org/markup-compatibility/2006">
          <mc:Choice Requires="x14">
            <control shapeId="2898" r:id="rId432" name="Check Box 850">
              <controlPr defaultSize="0" autoFill="0" autoLine="0" autoPict="0">
                <anchor moveWithCells="1">
                  <from>
                    <xdr:col>23</xdr:col>
                    <xdr:colOff>47625</xdr:colOff>
                    <xdr:row>480</xdr:row>
                    <xdr:rowOff>95250</xdr:rowOff>
                  </from>
                  <to>
                    <xdr:col>23</xdr:col>
                    <xdr:colOff>257175</xdr:colOff>
                    <xdr:row>481</xdr:row>
                    <xdr:rowOff>123825</xdr:rowOff>
                  </to>
                </anchor>
              </controlPr>
            </control>
          </mc:Choice>
        </mc:AlternateContent>
        <mc:AlternateContent xmlns:mc="http://schemas.openxmlformats.org/markup-compatibility/2006">
          <mc:Choice Requires="x14">
            <control shapeId="2899" r:id="rId433" name="Check Box 851">
              <controlPr defaultSize="0" autoFill="0" autoLine="0" autoPict="0">
                <anchor moveWithCells="1">
                  <from>
                    <xdr:col>24</xdr:col>
                    <xdr:colOff>47625</xdr:colOff>
                    <xdr:row>480</xdr:row>
                    <xdr:rowOff>95250</xdr:rowOff>
                  </from>
                  <to>
                    <xdr:col>24</xdr:col>
                    <xdr:colOff>257175</xdr:colOff>
                    <xdr:row>481</xdr:row>
                    <xdr:rowOff>123825</xdr:rowOff>
                  </to>
                </anchor>
              </controlPr>
            </control>
          </mc:Choice>
        </mc:AlternateContent>
        <mc:AlternateContent xmlns:mc="http://schemas.openxmlformats.org/markup-compatibility/2006">
          <mc:Choice Requires="x14">
            <control shapeId="2900" r:id="rId434" name="Check Box 852">
              <controlPr defaultSize="0" autoFill="0" autoLine="0" autoPict="0">
                <anchor moveWithCells="1">
                  <from>
                    <xdr:col>24</xdr:col>
                    <xdr:colOff>47625</xdr:colOff>
                    <xdr:row>480</xdr:row>
                    <xdr:rowOff>95250</xdr:rowOff>
                  </from>
                  <to>
                    <xdr:col>24</xdr:col>
                    <xdr:colOff>257175</xdr:colOff>
                    <xdr:row>481</xdr:row>
                    <xdr:rowOff>123825</xdr:rowOff>
                  </to>
                </anchor>
              </controlPr>
            </control>
          </mc:Choice>
        </mc:AlternateContent>
        <mc:AlternateContent xmlns:mc="http://schemas.openxmlformats.org/markup-compatibility/2006">
          <mc:Choice Requires="x14">
            <control shapeId="2901" r:id="rId435" name="Check Box 853">
              <controlPr defaultSize="0" autoFill="0" autoLine="0" autoPict="0">
                <anchor moveWithCells="1">
                  <from>
                    <xdr:col>25</xdr:col>
                    <xdr:colOff>47625</xdr:colOff>
                    <xdr:row>480</xdr:row>
                    <xdr:rowOff>95250</xdr:rowOff>
                  </from>
                  <to>
                    <xdr:col>25</xdr:col>
                    <xdr:colOff>257175</xdr:colOff>
                    <xdr:row>481</xdr:row>
                    <xdr:rowOff>123825</xdr:rowOff>
                  </to>
                </anchor>
              </controlPr>
            </control>
          </mc:Choice>
        </mc:AlternateContent>
        <mc:AlternateContent xmlns:mc="http://schemas.openxmlformats.org/markup-compatibility/2006">
          <mc:Choice Requires="x14">
            <control shapeId="2902" r:id="rId436" name="Check Box 854">
              <controlPr defaultSize="0" autoFill="0" autoLine="0" autoPict="0">
                <anchor moveWithCells="1">
                  <from>
                    <xdr:col>25</xdr:col>
                    <xdr:colOff>47625</xdr:colOff>
                    <xdr:row>480</xdr:row>
                    <xdr:rowOff>95250</xdr:rowOff>
                  </from>
                  <to>
                    <xdr:col>25</xdr:col>
                    <xdr:colOff>257175</xdr:colOff>
                    <xdr:row>481</xdr:row>
                    <xdr:rowOff>123825</xdr:rowOff>
                  </to>
                </anchor>
              </controlPr>
            </control>
          </mc:Choice>
        </mc:AlternateContent>
        <mc:AlternateContent xmlns:mc="http://schemas.openxmlformats.org/markup-compatibility/2006">
          <mc:Choice Requires="x14">
            <control shapeId="2903" r:id="rId437" name="Check Box 855">
              <controlPr defaultSize="0" autoFill="0" autoLine="0" autoPict="0">
                <anchor moveWithCells="1">
                  <from>
                    <xdr:col>23</xdr:col>
                    <xdr:colOff>47625</xdr:colOff>
                    <xdr:row>483</xdr:row>
                    <xdr:rowOff>95250</xdr:rowOff>
                  </from>
                  <to>
                    <xdr:col>23</xdr:col>
                    <xdr:colOff>257175</xdr:colOff>
                    <xdr:row>484</xdr:row>
                    <xdr:rowOff>123825</xdr:rowOff>
                  </to>
                </anchor>
              </controlPr>
            </control>
          </mc:Choice>
        </mc:AlternateContent>
        <mc:AlternateContent xmlns:mc="http://schemas.openxmlformats.org/markup-compatibility/2006">
          <mc:Choice Requires="x14">
            <control shapeId="2904" r:id="rId438" name="Check Box 856">
              <controlPr defaultSize="0" autoFill="0" autoLine="0" autoPict="0">
                <anchor moveWithCells="1">
                  <from>
                    <xdr:col>24</xdr:col>
                    <xdr:colOff>47625</xdr:colOff>
                    <xdr:row>483</xdr:row>
                    <xdr:rowOff>95250</xdr:rowOff>
                  </from>
                  <to>
                    <xdr:col>24</xdr:col>
                    <xdr:colOff>257175</xdr:colOff>
                    <xdr:row>484</xdr:row>
                    <xdr:rowOff>123825</xdr:rowOff>
                  </to>
                </anchor>
              </controlPr>
            </control>
          </mc:Choice>
        </mc:AlternateContent>
        <mc:AlternateContent xmlns:mc="http://schemas.openxmlformats.org/markup-compatibility/2006">
          <mc:Choice Requires="x14">
            <control shapeId="2905" r:id="rId439" name="Check Box 857">
              <controlPr defaultSize="0" autoFill="0" autoLine="0" autoPict="0">
                <anchor moveWithCells="1">
                  <from>
                    <xdr:col>25</xdr:col>
                    <xdr:colOff>47625</xdr:colOff>
                    <xdr:row>483</xdr:row>
                    <xdr:rowOff>95250</xdr:rowOff>
                  </from>
                  <to>
                    <xdr:col>25</xdr:col>
                    <xdr:colOff>257175</xdr:colOff>
                    <xdr:row>484</xdr:row>
                    <xdr:rowOff>123825</xdr:rowOff>
                  </to>
                </anchor>
              </controlPr>
            </control>
          </mc:Choice>
        </mc:AlternateContent>
        <mc:AlternateContent xmlns:mc="http://schemas.openxmlformats.org/markup-compatibility/2006">
          <mc:Choice Requires="x14">
            <control shapeId="2906" r:id="rId440" name="Check Box 858">
              <controlPr defaultSize="0" autoFill="0" autoLine="0" autoPict="0">
                <anchor moveWithCells="1">
                  <from>
                    <xdr:col>23</xdr:col>
                    <xdr:colOff>47625</xdr:colOff>
                    <xdr:row>483</xdr:row>
                    <xdr:rowOff>95250</xdr:rowOff>
                  </from>
                  <to>
                    <xdr:col>23</xdr:col>
                    <xdr:colOff>257175</xdr:colOff>
                    <xdr:row>484</xdr:row>
                    <xdr:rowOff>123825</xdr:rowOff>
                  </to>
                </anchor>
              </controlPr>
            </control>
          </mc:Choice>
        </mc:AlternateContent>
        <mc:AlternateContent xmlns:mc="http://schemas.openxmlformats.org/markup-compatibility/2006">
          <mc:Choice Requires="x14">
            <control shapeId="2907" r:id="rId441" name="Check Box 859">
              <controlPr defaultSize="0" autoFill="0" autoLine="0" autoPict="0">
                <anchor moveWithCells="1">
                  <from>
                    <xdr:col>24</xdr:col>
                    <xdr:colOff>47625</xdr:colOff>
                    <xdr:row>483</xdr:row>
                    <xdr:rowOff>95250</xdr:rowOff>
                  </from>
                  <to>
                    <xdr:col>24</xdr:col>
                    <xdr:colOff>257175</xdr:colOff>
                    <xdr:row>484</xdr:row>
                    <xdr:rowOff>123825</xdr:rowOff>
                  </to>
                </anchor>
              </controlPr>
            </control>
          </mc:Choice>
        </mc:AlternateContent>
        <mc:AlternateContent xmlns:mc="http://schemas.openxmlformats.org/markup-compatibility/2006">
          <mc:Choice Requires="x14">
            <control shapeId="2908" r:id="rId442" name="Check Box 860">
              <controlPr defaultSize="0" autoFill="0" autoLine="0" autoPict="0">
                <anchor moveWithCells="1">
                  <from>
                    <xdr:col>25</xdr:col>
                    <xdr:colOff>47625</xdr:colOff>
                    <xdr:row>483</xdr:row>
                    <xdr:rowOff>95250</xdr:rowOff>
                  </from>
                  <to>
                    <xdr:col>25</xdr:col>
                    <xdr:colOff>257175</xdr:colOff>
                    <xdr:row>484</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【記載例】従業者名簿（訪介）</vt:lpstr>
      <vt:lpstr>従業者名簿（訪介）</vt:lpstr>
      <vt:lpstr>【記載例】勤務形態一覧（訪介）</vt:lpstr>
      <vt:lpstr>勤務形態一覧（訪介）</vt:lpstr>
      <vt:lpstr>自己点検表（訪介）</vt:lpstr>
      <vt:lpstr>'【記載例】勤務形態一覧（訪介）'!Print_Area</vt:lpstr>
      <vt:lpstr>'【記載例】従業者名簿（訪介）'!Print_Area</vt:lpstr>
      <vt:lpstr>'勤務形態一覧（訪介）'!Print_Area</vt:lpstr>
      <vt:lpstr>'自己点検表（訪介）'!Print_Area</vt:lpstr>
      <vt:lpstr>'従業者名簿（訪介）'!Print_Area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2021-11-22T02:22:35Z</dcterms:created>
  <dcterms:modified xsi:type="dcterms:W3CDTF">2022-07-13T01:54:57Z</dcterms:modified>
</cp:coreProperties>
</file>