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四）" sheetId="268" r:id="rId1"/>
    <sheet name="付表第二号（十一）" sheetId="258" r:id="rId2"/>
    <sheet name="付表第二号（十二）" sheetId="269" r:id="rId3"/>
    <sheet name="勤務形態一覧（１枚版）" sheetId="261" r:id="rId4"/>
    <sheet name="勤務形態一覧（100名）" sheetId="262" r:id="rId5"/>
    <sheet name="【記載例】勤務形態" sheetId="260" r:id="rId6"/>
    <sheet name="記入方法" sheetId="263" r:id="rId7"/>
    <sheet name="プルダウン・リスト" sheetId="264" r:id="rId8"/>
    <sheet name="標準様式３" sheetId="202" r:id="rId9"/>
    <sheet name="平面図【記入例】" sheetId="203" r:id="rId10"/>
    <sheet name="標準様式６" sheetId="197" r:id="rId11"/>
    <sheet name="別紙②" sheetId="265" r:id="rId12"/>
    <sheet name="標準様式７" sheetId="266" r:id="rId13"/>
  </sheets>
  <externalReferences>
    <externalReference r:id="rId14"/>
  </externalReferences>
  <definedNames>
    <definedName name="【記載例】シフト記号" localSheetId="0">#REF!</definedName>
    <definedName name="【記載例】シフト記号">#REF!</definedName>
    <definedName name="【記載例】シフト記号表">#REF!</definedName>
    <definedName name="_xlnm.Print_Area" localSheetId="5">【記載例】勤務形態!$A$1:$BD$51</definedName>
    <definedName name="_xlnm.Print_Area" localSheetId="6">記入方法!$A$1:$O$77</definedName>
    <definedName name="_xlnm.Print_Area" localSheetId="4">'勤務形態一覧（100名）'!$A$1:$BD$133</definedName>
    <definedName name="_xlnm.Print_Area" localSheetId="3">'勤務形態一覧（１枚版）'!$A$1:$BD$51</definedName>
    <definedName name="_xlnm.Print_Area" localSheetId="10">標準様式６!$A$1:$L$24</definedName>
    <definedName name="_xlnm.Print_Area" localSheetId="12">標準様式７!$A$1:$B$28</definedName>
    <definedName name="_xlnm.Print_Area" localSheetId="1">'付表第二号（十一）'!$A$1:$T$29</definedName>
    <definedName name="_xlnm.Print_Area" localSheetId="2">'付表第二号（十二）'!$A$1:$T$29</definedName>
    <definedName name="_xlnm.Print_Area" localSheetId="11">別紙②!$A$1:$D$19</definedName>
    <definedName name="_xlnm.Print_Area" localSheetId="0">'別紙様式第二号（四）'!$A$1:$AI$55</definedName>
    <definedName name="_xlnm.Print_Titles" localSheetId="5">【記載例】勤務形態!$1:$13</definedName>
    <definedName name="_xlnm.Print_Titles" localSheetId="4">'勤務形態一覧（100名）'!$1:$13</definedName>
    <definedName name="_xlnm.Print_Titles" localSheetId="3">'勤務形態一覧（１枚版）'!$1:$13</definedName>
    <definedName name="あ">'[1]【記載例】シフト記号表（勤務時間帯）'!$C$6:$C$47</definedName>
    <definedName name="オペレーター">#REF!</definedName>
    <definedName name="シフト記号表" localSheetId="12">#REF!</definedName>
    <definedName name="シフト記号表" localSheetId="0">#REF!</definedName>
    <definedName name="シフト記号表">#REF!</definedName>
    <definedName name="介護支援専門員" localSheetId="12">#REF!</definedName>
    <definedName name="介護支援専門員" localSheetId="0">#REF!</definedName>
    <definedName name="介護支援専門員">#REF!</definedName>
    <definedName name="介護従業者" localSheetId="12">#REF!</definedName>
    <definedName name="介護従業者" localSheetId="0">#REF!</definedName>
    <definedName name="介護従業者">#REF!</definedName>
    <definedName name="介護職員">#REF!</definedName>
    <definedName name="介護予防支援担当職員">プルダウン・リスト!$E$16:$E$28</definedName>
    <definedName name="看護職員" localSheetId="0">#REF!</definedName>
    <definedName name="看護職員">#REF!</definedName>
    <definedName name="管理者" localSheetId="0">#REF!</definedName>
    <definedName name="管理者">#REF!</definedName>
    <definedName name="機能訓練指導員">#REF!</definedName>
    <definedName name="計画作成責任者">#REF!</definedName>
    <definedName name="計画作成担当者" localSheetId="0">#REF!</definedName>
    <definedName name="計画作成担当者">#REF!</definedName>
    <definedName name="言語聴覚士">#REF!</definedName>
    <definedName name="作業療法士">#REF!</definedName>
    <definedName name="職種" localSheetId="0">#REF!</definedName>
    <definedName name="職種">#REF!</definedName>
    <definedName name="生活相談員">#REF!</definedName>
    <definedName name="訪問介護員">#REF!</definedName>
    <definedName name="面接相談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62" l="1"/>
  <c r="H126" i="262"/>
  <c r="C126" i="262"/>
  <c r="P122" i="262"/>
  <c r="C132" i="262" s="1"/>
  <c r="L122" i="262"/>
  <c r="C127" i="262" s="1"/>
  <c r="J122" i="262"/>
  <c r="G121" i="262"/>
  <c r="E121" i="262"/>
  <c r="G120" i="262"/>
  <c r="E120" i="262"/>
  <c r="G119" i="262"/>
  <c r="E119" i="262"/>
  <c r="G118" i="262"/>
  <c r="G122" i="262" s="1"/>
  <c r="E118" i="262"/>
  <c r="AU113" i="262"/>
  <c r="AW113" i="262" s="1"/>
  <c r="AU112" i="262"/>
  <c r="AW112" i="262" s="1"/>
  <c r="AU111" i="262"/>
  <c r="AW111" i="262" s="1"/>
  <c r="AU110" i="262"/>
  <c r="AW110" i="262" s="1"/>
  <c r="AU109" i="262"/>
  <c r="AW109" i="262" s="1"/>
  <c r="AU108" i="262"/>
  <c r="AW108" i="262" s="1"/>
  <c r="AU107" i="262"/>
  <c r="AW107" i="262" s="1"/>
  <c r="AW106" i="262"/>
  <c r="AU106" i="262"/>
  <c r="AU105" i="262"/>
  <c r="AW105" i="262" s="1"/>
  <c r="AU104" i="262"/>
  <c r="AW104" i="262" s="1"/>
  <c r="AU103" i="262"/>
  <c r="AW103" i="262" s="1"/>
  <c r="AU102" i="262"/>
  <c r="AW102" i="262" s="1"/>
  <c r="AU101" i="262"/>
  <c r="AW101" i="262" s="1"/>
  <c r="AW100" i="262"/>
  <c r="AU100" i="262"/>
  <c r="AU99" i="262"/>
  <c r="AW99" i="262" s="1"/>
  <c r="AU98" i="262"/>
  <c r="AW98" i="262" s="1"/>
  <c r="AU97" i="262"/>
  <c r="AW97" i="262" s="1"/>
  <c r="AU96" i="262"/>
  <c r="AW96" i="262" s="1"/>
  <c r="AU95" i="262"/>
  <c r="AW95" i="262" s="1"/>
  <c r="AW94" i="262"/>
  <c r="AU94" i="262"/>
  <c r="AU93" i="262"/>
  <c r="AW93" i="262" s="1"/>
  <c r="AU92" i="262"/>
  <c r="AW92" i="262" s="1"/>
  <c r="AU91" i="262"/>
  <c r="AW91" i="262" s="1"/>
  <c r="AW90" i="262"/>
  <c r="AU90" i="262"/>
  <c r="AU89" i="262"/>
  <c r="AW89" i="262" s="1"/>
  <c r="AU88" i="262"/>
  <c r="AW88" i="262" s="1"/>
  <c r="AU87" i="262"/>
  <c r="AW87" i="262" s="1"/>
  <c r="AU86" i="262"/>
  <c r="AW86" i="262" s="1"/>
  <c r="AU85" i="262"/>
  <c r="AW85" i="262" s="1"/>
  <c r="AW84" i="262"/>
  <c r="AU84" i="262"/>
  <c r="AU83" i="262"/>
  <c r="AW83" i="262" s="1"/>
  <c r="AU82" i="262"/>
  <c r="AW82" i="262" s="1"/>
  <c r="AU81" i="262"/>
  <c r="AW81" i="262" s="1"/>
  <c r="AU80" i="262"/>
  <c r="AW80" i="262" s="1"/>
  <c r="AU79" i="262"/>
  <c r="AW79" i="262" s="1"/>
  <c r="AW78" i="262"/>
  <c r="AU78" i="262"/>
  <c r="AW77" i="262"/>
  <c r="AU77" i="262"/>
  <c r="AU76" i="262"/>
  <c r="AW76" i="262" s="1"/>
  <c r="AU75" i="262"/>
  <c r="AW75" i="262" s="1"/>
  <c r="AU74" i="262"/>
  <c r="AW74" i="262" s="1"/>
  <c r="AU73" i="262"/>
  <c r="AW73" i="262" s="1"/>
  <c r="AU72" i="262"/>
  <c r="AW72" i="262" s="1"/>
  <c r="AU71" i="262"/>
  <c r="AW71" i="262" s="1"/>
  <c r="AU70" i="262"/>
  <c r="AW70" i="262" s="1"/>
  <c r="AU69" i="262"/>
  <c r="AW69" i="262" s="1"/>
  <c r="AU68" i="262"/>
  <c r="AW68" i="262" s="1"/>
  <c r="AU67" i="262"/>
  <c r="AW67" i="262" s="1"/>
  <c r="AW66" i="262"/>
  <c r="AU66" i="262"/>
  <c r="AU65" i="262"/>
  <c r="AW65" i="262" s="1"/>
  <c r="AU64" i="262"/>
  <c r="AW64" i="262" s="1"/>
  <c r="AU63" i="262"/>
  <c r="AW63" i="262" s="1"/>
  <c r="AU62" i="262"/>
  <c r="AW62" i="262" s="1"/>
  <c r="AU61" i="262"/>
  <c r="AW61" i="262" s="1"/>
  <c r="AW60" i="262"/>
  <c r="AU60" i="262"/>
  <c r="AU59" i="262"/>
  <c r="AW59" i="262" s="1"/>
  <c r="AU58" i="262"/>
  <c r="AW58" i="262" s="1"/>
  <c r="AU57" i="262"/>
  <c r="AW57" i="262" s="1"/>
  <c r="AU56" i="262"/>
  <c r="AW56" i="262" s="1"/>
  <c r="AU55" i="262"/>
  <c r="AW55" i="262" s="1"/>
  <c r="AW54" i="262"/>
  <c r="AU54" i="262"/>
  <c r="AU53" i="262"/>
  <c r="AW53" i="262" s="1"/>
  <c r="AU52" i="262"/>
  <c r="AW52" i="262" s="1"/>
  <c r="AU51" i="262"/>
  <c r="AW51" i="262" s="1"/>
  <c r="AW50" i="262"/>
  <c r="AU50" i="262"/>
  <c r="AU49" i="262"/>
  <c r="AW49" i="262" s="1"/>
  <c r="AU48" i="262"/>
  <c r="AW48" i="262" s="1"/>
  <c r="AU47" i="262"/>
  <c r="AW47" i="262" s="1"/>
  <c r="AU46" i="262"/>
  <c r="AW46" i="262" s="1"/>
  <c r="AU45" i="262"/>
  <c r="AW45" i="262" s="1"/>
  <c r="AU44" i="262"/>
  <c r="AW44" i="262" s="1"/>
  <c r="AU43" i="262"/>
  <c r="AW43" i="262" s="1"/>
  <c r="AU42" i="262"/>
  <c r="AW42" i="262" s="1"/>
  <c r="AU41" i="262"/>
  <c r="AW41" i="262" s="1"/>
  <c r="AU40" i="262"/>
  <c r="AW40" i="262" s="1"/>
  <c r="AU39" i="262"/>
  <c r="AW39" i="262" s="1"/>
  <c r="AU38" i="262"/>
  <c r="AW38" i="262" s="1"/>
  <c r="AU37" i="262"/>
  <c r="AW37" i="262" s="1"/>
  <c r="AU36" i="262"/>
  <c r="AW36" i="262" s="1"/>
  <c r="AU35" i="262"/>
  <c r="AW35" i="262" s="1"/>
  <c r="AU34" i="262"/>
  <c r="AW34" i="262" s="1"/>
  <c r="AU33" i="262"/>
  <c r="AW33" i="262" s="1"/>
  <c r="AU32" i="262"/>
  <c r="AW32" i="262" s="1"/>
  <c r="AU31" i="262"/>
  <c r="AW31" i="262" s="1"/>
  <c r="AU30" i="262"/>
  <c r="AW30" i="262" s="1"/>
  <c r="AU29" i="262"/>
  <c r="AW29" i="262" s="1"/>
  <c r="AU28" i="262"/>
  <c r="AW28" i="262" s="1"/>
  <c r="AU27" i="262"/>
  <c r="AW27" i="262" s="1"/>
  <c r="AW26" i="262"/>
  <c r="AU26" i="262"/>
  <c r="AU25" i="262"/>
  <c r="AW25" i="262" s="1"/>
  <c r="AU24" i="262"/>
  <c r="AW24" i="262" s="1"/>
  <c r="AU23" i="262"/>
  <c r="AW23" i="262" s="1"/>
  <c r="AU22" i="262"/>
  <c r="AW22" i="262" s="1"/>
  <c r="AU21" i="262"/>
  <c r="AW21" i="262" s="1"/>
  <c r="AW20" i="262"/>
  <c r="AU20" i="262"/>
  <c r="AU19" i="262"/>
  <c r="AW19" i="262" s="1"/>
  <c r="AU18" i="262"/>
  <c r="AW18" i="262" s="1"/>
  <c r="AU17" i="262"/>
  <c r="AW17" i="262" s="1"/>
  <c r="AU16" i="262"/>
  <c r="AW16" i="262" s="1"/>
  <c r="AU15" i="262"/>
  <c r="AW15" i="262" s="1"/>
  <c r="B15" i="262"/>
  <c r="B16" i="262" s="1"/>
  <c r="B17" i="262" s="1"/>
  <c r="B18" i="262" s="1"/>
  <c r="B19" i="262" s="1"/>
  <c r="B20" i="262" s="1"/>
  <c r="B21" i="262" s="1"/>
  <c r="B22" i="262" s="1"/>
  <c r="B23" i="262" s="1"/>
  <c r="B24" i="262" s="1"/>
  <c r="B25" i="262" s="1"/>
  <c r="B26" i="262" s="1"/>
  <c r="B27" i="262" s="1"/>
  <c r="B28" i="262" s="1"/>
  <c r="B29" i="262" s="1"/>
  <c r="B30" i="262" s="1"/>
  <c r="B31" i="262" s="1"/>
  <c r="B32" i="262" s="1"/>
  <c r="B33" i="262" s="1"/>
  <c r="B34" i="262" s="1"/>
  <c r="B35" i="262" s="1"/>
  <c r="B36" i="262" s="1"/>
  <c r="B37" i="262" s="1"/>
  <c r="B38" i="262" s="1"/>
  <c r="B39" i="262" s="1"/>
  <c r="B40" i="262" s="1"/>
  <c r="B41" i="262" s="1"/>
  <c r="B42" i="262" s="1"/>
  <c r="B43" i="262" s="1"/>
  <c r="B44" i="262" s="1"/>
  <c r="B45" i="262" s="1"/>
  <c r="B46" i="262" s="1"/>
  <c r="B47" i="262" s="1"/>
  <c r="B48" i="262" s="1"/>
  <c r="B49" i="262" s="1"/>
  <c r="B50" i="262" s="1"/>
  <c r="B51" i="262" s="1"/>
  <c r="B52" i="262" s="1"/>
  <c r="B53" i="262" s="1"/>
  <c r="B54" i="262" s="1"/>
  <c r="B55" i="262" s="1"/>
  <c r="B56" i="262" s="1"/>
  <c r="B57" i="262" s="1"/>
  <c r="B58" i="262" s="1"/>
  <c r="B59" i="262" s="1"/>
  <c r="B60" i="262" s="1"/>
  <c r="B61" i="262" s="1"/>
  <c r="B62" i="262" s="1"/>
  <c r="B63" i="262" s="1"/>
  <c r="B64" i="262" s="1"/>
  <c r="B65" i="262" s="1"/>
  <c r="B66" i="262" s="1"/>
  <c r="B67" i="262" s="1"/>
  <c r="B68" i="262" s="1"/>
  <c r="B69" i="262" s="1"/>
  <c r="B70" i="262" s="1"/>
  <c r="B71" i="262" s="1"/>
  <c r="B72" i="262" s="1"/>
  <c r="B73" i="262" s="1"/>
  <c r="B74" i="262" s="1"/>
  <c r="B75" i="262" s="1"/>
  <c r="B76" i="262" s="1"/>
  <c r="B77" i="262" s="1"/>
  <c r="B78" i="262" s="1"/>
  <c r="B79" i="262" s="1"/>
  <c r="B80" i="262" s="1"/>
  <c r="B81" i="262" s="1"/>
  <c r="B82" i="262" s="1"/>
  <c r="B83" i="262" s="1"/>
  <c r="B84" i="262" s="1"/>
  <c r="B85" i="262" s="1"/>
  <c r="B86" i="262" s="1"/>
  <c r="B87" i="262" s="1"/>
  <c r="B88" i="262" s="1"/>
  <c r="B89" i="262" s="1"/>
  <c r="B90" i="262" s="1"/>
  <c r="B91" i="262" s="1"/>
  <c r="B92" i="262" s="1"/>
  <c r="B93" i="262" s="1"/>
  <c r="B94" i="262" s="1"/>
  <c r="B95" i="262" s="1"/>
  <c r="B96" i="262" s="1"/>
  <c r="B97" i="262" s="1"/>
  <c r="B98" i="262" s="1"/>
  <c r="B99" i="262" s="1"/>
  <c r="B100" i="262" s="1"/>
  <c r="B101" i="262" s="1"/>
  <c r="B102" i="262" s="1"/>
  <c r="B103" i="262" s="1"/>
  <c r="B104" i="262" s="1"/>
  <c r="B105" i="262" s="1"/>
  <c r="B106" i="262" s="1"/>
  <c r="B107" i="262" s="1"/>
  <c r="B108" i="262" s="1"/>
  <c r="B109" i="262" s="1"/>
  <c r="B110" i="262" s="1"/>
  <c r="B111" i="262" s="1"/>
  <c r="B112" i="262" s="1"/>
  <c r="B113" i="262" s="1"/>
  <c r="AU14" i="262"/>
  <c r="AW14" i="262" s="1"/>
  <c r="AR12" i="262"/>
  <c r="AR13" i="262" s="1"/>
  <c r="AE12" i="262"/>
  <c r="AE13" i="262" s="1"/>
  <c r="AB12" i="262"/>
  <c r="AB13" i="262" s="1"/>
  <c r="AT11" i="262"/>
  <c r="AT12" i="262" s="1"/>
  <c r="AT13" i="262" s="1"/>
  <c r="AS11" i="262"/>
  <c r="AS12" i="262" s="1"/>
  <c r="AS13" i="262" s="1"/>
  <c r="AR11" i="262"/>
  <c r="AI11" i="262"/>
  <c r="AH11" i="262"/>
  <c r="V11" i="262"/>
  <c r="T11" i="262"/>
  <c r="AU9" i="262"/>
  <c r="X2" i="262"/>
  <c r="AK12" i="262" s="1"/>
  <c r="AK13" i="262" s="1"/>
  <c r="C50" i="261"/>
  <c r="H45" i="261"/>
  <c r="H44" i="261"/>
  <c r="C44" i="261"/>
  <c r="P40" i="261"/>
  <c r="L40" i="261"/>
  <c r="C45" i="261" s="1"/>
  <c r="J40" i="261"/>
  <c r="G39" i="261"/>
  <c r="E39" i="261"/>
  <c r="G38" i="261"/>
  <c r="E38" i="261"/>
  <c r="G37" i="261"/>
  <c r="E37" i="261"/>
  <c r="G36" i="261"/>
  <c r="E36" i="261"/>
  <c r="AU31" i="261"/>
  <c r="AW31" i="261" s="1"/>
  <c r="AU30" i="261"/>
  <c r="AW30" i="261" s="1"/>
  <c r="AU29" i="261"/>
  <c r="AW29" i="261" s="1"/>
  <c r="AU28" i="261"/>
  <c r="AW28" i="261" s="1"/>
  <c r="AU27" i="261"/>
  <c r="AW27" i="261" s="1"/>
  <c r="AU26" i="261"/>
  <c r="AW26" i="261" s="1"/>
  <c r="AU25" i="261"/>
  <c r="AW25" i="261" s="1"/>
  <c r="AU24" i="261"/>
  <c r="AW24" i="261" s="1"/>
  <c r="AU23" i="261"/>
  <c r="AW23" i="261" s="1"/>
  <c r="AU22" i="261"/>
  <c r="AW22" i="261" s="1"/>
  <c r="AU21" i="261"/>
  <c r="AW21" i="261" s="1"/>
  <c r="AU20" i="261"/>
  <c r="AW20" i="261" s="1"/>
  <c r="AU19" i="261"/>
  <c r="AW19" i="261" s="1"/>
  <c r="AU18" i="261"/>
  <c r="AW18" i="261" s="1"/>
  <c r="AU17" i="261"/>
  <c r="AW17" i="261" s="1"/>
  <c r="AW16" i="261"/>
  <c r="AU16" i="261"/>
  <c r="AU15" i="261"/>
  <c r="AW15" i="261" s="1"/>
  <c r="B15" i="261"/>
  <c r="B16" i="261" s="1"/>
  <c r="B17" i="261" s="1"/>
  <c r="B18" i="261" s="1"/>
  <c r="B19" i="261" s="1"/>
  <c r="B20" i="261" s="1"/>
  <c r="B21" i="261" s="1"/>
  <c r="B22" i="261" s="1"/>
  <c r="B23" i="261" s="1"/>
  <c r="B24" i="261" s="1"/>
  <c r="B25" i="261" s="1"/>
  <c r="B26" i="261" s="1"/>
  <c r="B27" i="261" s="1"/>
  <c r="B28" i="261" s="1"/>
  <c r="B29" i="261" s="1"/>
  <c r="B30" i="261" s="1"/>
  <c r="B31" i="261" s="1"/>
  <c r="AU14" i="261"/>
  <c r="AW14" i="261" s="1"/>
  <c r="AG12" i="261"/>
  <c r="AG13" i="261" s="1"/>
  <c r="AD12" i="261"/>
  <c r="AD13" i="261" s="1"/>
  <c r="AT11" i="261"/>
  <c r="AT12" i="261" s="1"/>
  <c r="AT13" i="261" s="1"/>
  <c r="AS11" i="261"/>
  <c r="AS12" i="261" s="1"/>
  <c r="AS13" i="261" s="1"/>
  <c r="AR11" i="261"/>
  <c r="AR12" i="261" s="1"/>
  <c r="AR13" i="261" s="1"/>
  <c r="Z11" i="261"/>
  <c r="X11" i="261"/>
  <c r="AU9" i="261"/>
  <c r="X2" i="261"/>
  <c r="AO12" i="261" s="1"/>
  <c r="AO13" i="261" s="1"/>
  <c r="C50" i="260"/>
  <c r="H45" i="260"/>
  <c r="H44" i="260"/>
  <c r="C44" i="260"/>
  <c r="P40" i="260"/>
  <c r="L40" i="260"/>
  <c r="C45" i="260" s="1"/>
  <c r="M45" i="260" s="1"/>
  <c r="H50" i="260" s="1"/>
  <c r="J40" i="260"/>
  <c r="G39" i="260"/>
  <c r="E39" i="260"/>
  <c r="G37" i="260"/>
  <c r="E37" i="260"/>
  <c r="AU31" i="260"/>
  <c r="AW31" i="260" s="1"/>
  <c r="AU30" i="260"/>
  <c r="AW30" i="260" s="1"/>
  <c r="AU29" i="260"/>
  <c r="AW29" i="260" s="1"/>
  <c r="AU28" i="260"/>
  <c r="AW28" i="260" s="1"/>
  <c r="AU27" i="260"/>
  <c r="AW27" i="260" s="1"/>
  <c r="AU26" i="260"/>
  <c r="AW26" i="260" s="1"/>
  <c r="AU25" i="260"/>
  <c r="AW25" i="260" s="1"/>
  <c r="AU24" i="260"/>
  <c r="AW24" i="260" s="1"/>
  <c r="AU23" i="260"/>
  <c r="AW23" i="260" s="1"/>
  <c r="AU22" i="260"/>
  <c r="AW22" i="260" s="1"/>
  <c r="AU21" i="260"/>
  <c r="AW21" i="260" s="1"/>
  <c r="AU20" i="260"/>
  <c r="AW20" i="260" s="1"/>
  <c r="AU19" i="260"/>
  <c r="AW19" i="260" s="1"/>
  <c r="AU18" i="260"/>
  <c r="E38" i="260" s="1"/>
  <c r="AU17" i="260"/>
  <c r="E36" i="260" s="1"/>
  <c r="AU16" i="260"/>
  <c r="AW16" i="260" s="1"/>
  <c r="AU15" i="260"/>
  <c r="AW15" i="260" s="1"/>
  <c r="B15" i="260"/>
  <c r="B16" i="260" s="1"/>
  <c r="B17" i="260" s="1"/>
  <c r="B18" i="260" s="1"/>
  <c r="B19" i="260" s="1"/>
  <c r="B20" i="260" s="1"/>
  <c r="B21" i="260" s="1"/>
  <c r="B22" i="260" s="1"/>
  <c r="B23" i="260" s="1"/>
  <c r="B24" i="260" s="1"/>
  <c r="B25" i="260" s="1"/>
  <c r="B26" i="260" s="1"/>
  <c r="B27" i="260" s="1"/>
  <c r="B28" i="260" s="1"/>
  <c r="B29" i="260" s="1"/>
  <c r="B30" i="260" s="1"/>
  <c r="B31" i="260" s="1"/>
  <c r="AU14" i="260"/>
  <c r="AW14" i="260" s="1"/>
  <c r="AO13" i="260"/>
  <c r="AS12" i="260"/>
  <c r="AS13" i="260" s="1"/>
  <c r="AQ12" i="260"/>
  <c r="AQ13" i="260" s="1"/>
  <c r="AO12" i="260"/>
  <c r="AN12" i="260"/>
  <c r="AN13" i="260" s="1"/>
  <c r="AK12" i="260"/>
  <c r="AK13" i="260" s="1"/>
  <c r="AI12" i="260"/>
  <c r="AI13" i="260" s="1"/>
  <c r="AG12" i="260"/>
  <c r="AG13" i="260" s="1"/>
  <c r="AF12" i="260"/>
  <c r="AF13" i="260" s="1"/>
  <c r="AE12" i="260"/>
  <c r="AE13" i="260" s="1"/>
  <c r="AC12" i="260"/>
  <c r="AC13" i="260" s="1"/>
  <c r="AA12" i="260"/>
  <c r="AA13" i="260" s="1"/>
  <c r="X12" i="260"/>
  <c r="X13" i="260" s="1"/>
  <c r="W12" i="260"/>
  <c r="W13" i="260" s="1"/>
  <c r="U12" i="260"/>
  <c r="U13" i="260" s="1"/>
  <c r="S12" i="260"/>
  <c r="S13" i="260" s="1"/>
  <c r="Q12" i="260"/>
  <c r="Q13" i="260" s="1"/>
  <c r="P12" i="260"/>
  <c r="P13" i="260" s="1"/>
  <c r="AT11" i="260"/>
  <c r="AT12" i="260" s="1"/>
  <c r="AT13" i="260" s="1"/>
  <c r="AS11" i="260"/>
  <c r="AR11" i="260"/>
  <c r="AR12" i="260" s="1"/>
  <c r="AR13" i="260" s="1"/>
  <c r="AP11" i="260"/>
  <c r="AN11" i="260"/>
  <c r="AM11" i="260"/>
  <c r="AL11" i="260"/>
  <c r="AJ11" i="260"/>
  <c r="AH11" i="260"/>
  <c r="AF11" i="260"/>
  <c r="AE11" i="260"/>
  <c r="AD11" i="260"/>
  <c r="AB11" i="260"/>
  <c r="Z11" i="260"/>
  <c r="Y11" i="260"/>
  <c r="X11" i="260"/>
  <c r="V11" i="260"/>
  <c r="T11" i="260"/>
  <c r="R11" i="260"/>
  <c r="Q11" i="260"/>
  <c r="P11" i="260"/>
  <c r="AU9" i="260"/>
  <c r="AZ7" i="260"/>
  <c r="X2" i="260"/>
  <c r="AL12" i="260" s="1"/>
  <c r="AL13" i="260" s="1"/>
  <c r="E40" i="260" l="1"/>
  <c r="M50" i="260"/>
  <c r="AW18" i="260"/>
  <c r="G38" i="260" s="1"/>
  <c r="AF11" i="261"/>
  <c r="X11" i="262"/>
  <c r="Q12" i="262"/>
  <c r="Q13" i="262" s="1"/>
  <c r="AG12" i="262"/>
  <c r="AG13" i="262" s="1"/>
  <c r="Z11" i="262"/>
  <c r="P11" i="261"/>
  <c r="S12" i="261"/>
  <c r="S13" i="261" s="1"/>
  <c r="AL12" i="261"/>
  <c r="AL13" i="261" s="1"/>
  <c r="AA11" i="262"/>
  <c r="T12" i="262"/>
  <c r="T13" i="262" s="1"/>
  <c r="AI12" i="261"/>
  <c r="AI13" i="261" s="1"/>
  <c r="E40" i="261"/>
  <c r="AZ7" i="262"/>
  <c r="S12" i="262"/>
  <c r="S13" i="262" s="1"/>
  <c r="G40" i="261"/>
  <c r="T11" i="261"/>
  <c r="AN11" i="261"/>
  <c r="V12" i="261"/>
  <c r="V13" i="261" s="1"/>
  <c r="R11" i="262"/>
  <c r="AD11" i="262"/>
  <c r="AQ11" i="262"/>
  <c r="Y12" i="262"/>
  <c r="Y13" i="262" s="1"/>
  <c r="AO12" i="262"/>
  <c r="AO13" i="262" s="1"/>
  <c r="W11" i="260"/>
  <c r="AG11" i="260"/>
  <c r="Y12" i="260"/>
  <c r="Y13" i="260" s="1"/>
  <c r="AM12" i="260"/>
  <c r="AM13" i="260" s="1"/>
  <c r="U11" i="261"/>
  <c r="AP11" i="261"/>
  <c r="Y12" i="261"/>
  <c r="Y13" i="261" s="1"/>
  <c r="S11" i="262"/>
  <c r="AF11" i="262"/>
  <c r="AA12" i="262"/>
  <c r="AA13" i="262" s="1"/>
  <c r="AQ12" i="262"/>
  <c r="AQ13" i="262" s="1"/>
  <c r="E122" i="262"/>
  <c r="M127" i="262"/>
  <c r="H132" i="262" s="1"/>
  <c r="M132" i="262" s="1"/>
  <c r="AJ11" i="262"/>
  <c r="AH11" i="261"/>
  <c r="Q12" i="261"/>
  <c r="Q13" i="261" s="1"/>
  <c r="AK12" i="261"/>
  <c r="AK13" i="261" s="1"/>
  <c r="AL11" i="262"/>
  <c r="AI12" i="262"/>
  <c r="AI13" i="262" s="1"/>
  <c r="AJ11" i="261"/>
  <c r="AN11" i="262"/>
  <c r="AJ12" i="262"/>
  <c r="AJ13" i="262" s="1"/>
  <c r="R11" i="261"/>
  <c r="AK11" i="261"/>
  <c r="U12" i="261"/>
  <c r="U13" i="261" s="1"/>
  <c r="P11" i="262"/>
  <c r="AB11" i="262"/>
  <c r="AP11" i="262"/>
  <c r="W12" i="262"/>
  <c r="W13" i="262" s="1"/>
  <c r="AM12" i="262"/>
  <c r="AM13" i="262" s="1"/>
  <c r="AW17" i="260"/>
  <c r="M45" i="261"/>
  <c r="H50" i="261" s="1"/>
  <c r="M50" i="261" s="1"/>
  <c r="G36" i="260"/>
  <c r="G40" i="260" s="1"/>
  <c r="AM12" i="261"/>
  <c r="AM13" i="261" s="1"/>
  <c r="AE12" i="261"/>
  <c r="AE13" i="261" s="1"/>
  <c r="W12" i="261"/>
  <c r="W13" i="261" s="1"/>
  <c r="AL11" i="261"/>
  <c r="AD11" i="261"/>
  <c r="V11" i="261"/>
  <c r="AZ7" i="261"/>
  <c r="AJ12" i="261"/>
  <c r="AJ13" i="261" s="1"/>
  <c r="AB12" i="261"/>
  <c r="AB13" i="261" s="1"/>
  <c r="T12" i="261"/>
  <c r="T13" i="261" s="1"/>
  <c r="AQ11" i="261"/>
  <c r="AI11" i="261"/>
  <c r="AA11" i="261"/>
  <c r="S11" i="261"/>
  <c r="AP12" i="261"/>
  <c r="AP13" i="261" s="1"/>
  <c r="AH12" i="261"/>
  <c r="AH13" i="261" s="1"/>
  <c r="Z12" i="261"/>
  <c r="Z13" i="261" s="1"/>
  <c r="R12" i="261"/>
  <c r="R13" i="261" s="1"/>
  <c r="AO11" i="261"/>
  <c r="AG11" i="261"/>
  <c r="Y11" i="261"/>
  <c r="Q11" i="261"/>
  <c r="AN12" i="261"/>
  <c r="AN13" i="261" s="1"/>
  <c r="AF12" i="261"/>
  <c r="AF13" i="261" s="1"/>
  <c r="X12" i="261"/>
  <c r="X13" i="261" s="1"/>
  <c r="P12" i="261"/>
  <c r="P13" i="261" s="1"/>
  <c r="AM11" i="261"/>
  <c r="AE11" i="261"/>
  <c r="W11" i="261"/>
  <c r="AB11" i="261"/>
  <c r="AA12" i="261"/>
  <c r="AA13" i="261" s="1"/>
  <c r="AQ12" i="261"/>
  <c r="AQ13" i="261" s="1"/>
  <c r="AC11" i="261"/>
  <c r="AC12" i="261"/>
  <c r="AC13" i="261" s="1"/>
  <c r="AO11" i="260"/>
  <c r="R12" i="260"/>
  <c r="R13" i="260" s="1"/>
  <c r="Z12" i="260"/>
  <c r="Z13" i="260" s="1"/>
  <c r="AH12" i="260"/>
  <c r="AH13" i="260" s="1"/>
  <c r="AP12" i="260"/>
  <c r="AP13" i="260" s="1"/>
  <c r="U11" i="262"/>
  <c r="AC11" i="262"/>
  <c r="AK11" i="262"/>
  <c r="V12" i="262"/>
  <c r="V13" i="262" s="1"/>
  <c r="AD12" i="262"/>
  <c r="AD13" i="262" s="1"/>
  <c r="AL12" i="262"/>
  <c r="AL13" i="262" s="1"/>
  <c r="S11" i="260"/>
  <c r="AA11" i="260"/>
  <c r="AI11" i="260"/>
  <c r="AQ11" i="260"/>
  <c r="T12" i="260"/>
  <c r="T13" i="260" s="1"/>
  <c r="AB12" i="260"/>
  <c r="AB13" i="260" s="1"/>
  <c r="AJ12" i="260"/>
  <c r="AJ13" i="260" s="1"/>
  <c r="W11" i="262"/>
  <c r="AE11" i="262"/>
  <c r="AM11" i="262"/>
  <c r="P12" i="262"/>
  <c r="P13" i="262" s="1"/>
  <c r="X12" i="262"/>
  <c r="X13" i="262" s="1"/>
  <c r="AF12" i="262"/>
  <c r="AF13" i="262" s="1"/>
  <c r="AN12" i="262"/>
  <c r="AN13" i="262" s="1"/>
  <c r="U11" i="260"/>
  <c r="AC11" i="260"/>
  <c r="AK11" i="260"/>
  <c r="V12" i="260"/>
  <c r="V13" i="260" s="1"/>
  <c r="AD12" i="260"/>
  <c r="AD13" i="260" s="1"/>
  <c r="Q11" i="262"/>
  <c r="Y11" i="262"/>
  <c r="AG11" i="262"/>
  <c r="AO11" i="262"/>
  <c r="R12" i="262"/>
  <c r="R13" i="262" s="1"/>
  <c r="Z12" i="262"/>
  <c r="Z13" i="262" s="1"/>
  <c r="AH12" i="262"/>
  <c r="AH13" i="262" s="1"/>
  <c r="AP12" i="262"/>
  <c r="AP13" i="262" s="1"/>
  <c r="U12" i="262"/>
  <c r="U13" i="262" s="1"/>
  <c r="AC12" i="262"/>
  <c r="AC13" i="262" s="1"/>
</calcChain>
</file>

<file path=xl/sharedStrings.xml><?xml version="1.0" encoding="utf-8"?>
<sst xmlns="http://schemas.openxmlformats.org/spreadsheetml/2006/main" count="618" uniqueCount="316">
  <si>
    <t>年</t>
  </si>
  <si>
    <t>月</t>
  </si>
  <si>
    <t>日</t>
  </si>
  <si>
    <t>フリガナ</t>
    <phoneticPr fontId="12"/>
  </si>
  <si>
    <t>（郵便番号</t>
    <phoneticPr fontId="12"/>
  </si>
  <si>
    <t>都</t>
    <rPh sb="0" eb="1">
      <t>ト</t>
    </rPh>
    <phoneticPr fontId="12"/>
  </si>
  <si>
    <t>道</t>
    <rPh sb="0" eb="1">
      <t>ミチ</t>
    </rPh>
    <phoneticPr fontId="12"/>
  </si>
  <si>
    <t>市</t>
    <rPh sb="0" eb="1">
      <t>シ</t>
    </rPh>
    <phoneticPr fontId="12"/>
  </si>
  <si>
    <t>区</t>
    <rPh sb="0" eb="1">
      <t>ク</t>
    </rPh>
    <phoneticPr fontId="12"/>
  </si>
  <si>
    <t>府</t>
    <rPh sb="0" eb="1">
      <t>フ</t>
    </rPh>
    <phoneticPr fontId="12"/>
  </si>
  <si>
    <t>県</t>
    <rPh sb="0" eb="1">
      <t>ケン</t>
    </rPh>
    <phoneticPr fontId="12"/>
  </si>
  <si>
    <t>町</t>
    <rPh sb="0" eb="1">
      <t>マチ</t>
    </rPh>
    <phoneticPr fontId="12"/>
  </si>
  <si>
    <t>村</t>
    <rPh sb="0" eb="1">
      <t>ムラ</t>
    </rPh>
    <phoneticPr fontId="12"/>
  </si>
  <si>
    <t>電話番号</t>
  </si>
  <si>
    <t>（内線）</t>
    <rPh sb="1" eb="3">
      <t>ナイセン</t>
    </rPh>
    <phoneticPr fontId="12"/>
  </si>
  <si>
    <t>Email</t>
    <phoneticPr fontId="12"/>
  </si>
  <si>
    <t>備考</t>
    <rPh sb="0" eb="2">
      <t>ビコウ</t>
    </rPh>
    <phoneticPr fontId="12"/>
  </si>
  <si>
    <t>所在地</t>
    <rPh sb="0" eb="3">
      <t>ショザイチ</t>
    </rPh>
    <phoneticPr fontId="12"/>
  </si>
  <si>
    <t>名称</t>
    <rPh sb="0" eb="2">
      <t>メイショウ</t>
    </rPh>
    <phoneticPr fontId="12"/>
  </si>
  <si>
    <t>年</t>
    <rPh sb="0" eb="1">
      <t>ネン</t>
    </rPh>
    <phoneticPr fontId="12"/>
  </si>
  <si>
    <t>日</t>
    <rPh sb="0" eb="1">
      <t>ニチ</t>
    </rPh>
    <phoneticPr fontId="12"/>
  </si>
  <si>
    <t>平面図</t>
    <rPh sb="0" eb="3">
      <t>ヘイメンズ</t>
    </rPh>
    <phoneticPr fontId="12"/>
  </si>
  <si>
    <t>フリガナ</t>
  </si>
  <si>
    <t>連絡先</t>
  </si>
  <si>
    <t>生年月日</t>
  </si>
  <si>
    <t>法人番号</t>
    <rPh sb="0" eb="2">
      <t>ホウジン</t>
    </rPh>
    <rPh sb="2" eb="4">
      <t>バンゴウ</t>
    </rPh>
    <phoneticPr fontId="12"/>
  </si>
  <si>
    <t>（標準様式1）</t>
    <rPh sb="1" eb="3">
      <t>ヒョウジュン</t>
    </rPh>
    <rPh sb="3" eb="5">
      <t>ヨウシキ</t>
    </rPh>
    <phoneticPr fontId="12"/>
  </si>
  <si>
    <t>）</t>
    <phoneticPr fontId="49"/>
  </si>
  <si>
    <t>令和</t>
    <rPh sb="0" eb="2">
      <t>レイワ</t>
    </rPh>
    <phoneticPr fontId="49"/>
  </si>
  <si>
    <t>(</t>
    <phoneticPr fontId="49"/>
  </si>
  <si>
    <t>)</t>
    <phoneticPr fontId="49"/>
  </si>
  <si>
    <t>年</t>
    <rPh sb="0" eb="1">
      <t>ネン</t>
    </rPh>
    <phoneticPr fontId="49"/>
  </si>
  <si>
    <t>月</t>
    <rPh sb="0" eb="1">
      <t>ゲツ</t>
    </rPh>
    <phoneticPr fontId="12"/>
  </si>
  <si>
    <t>月</t>
    <rPh sb="0" eb="1">
      <t>ゲツ</t>
    </rPh>
    <phoneticPr fontId="49"/>
  </si>
  <si>
    <t>(1)</t>
    <phoneticPr fontId="49"/>
  </si>
  <si>
    <t>４週</t>
  </si>
  <si>
    <t>(2)</t>
    <phoneticPr fontId="49"/>
  </si>
  <si>
    <t>予定</t>
  </si>
  <si>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</si>
  <si>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</si>
  <si>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</si>
  <si>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</si>
  <si>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No</t>
    <phoneticPr fontId="49"/>
  </si>
  <si>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</si>
  <si>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</si>
  <si>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</si>
  <si>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</si>
  <si>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</si>
  <si>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管理者</t>
    <rPh sb="0" eb="3">
      <t>カンリシャ</t>
    </rPh>
    <phoneticPr fontId="49"/>
  </si>
  <si>
    <t>A</t>
  </si>
  <si>
    <t>厚労　太郎</t>
    <rPh sb="0" eb="2">
      <t>コウロウ</t>
    </rPh>
    <rPh sb="3" eb="5">
      <t>タロウ</t>
    </rPh>
    <phoneticPr fontId="49"/>
  </si>
  <si>
    <t>○○　B子</t>
    <rPh sb="4" eb="5">
      <t>コ</t>
    </rPh>
    <phoneticPr fontId="49"/>
  </si>
  <si>
    <t>ー</t>
  </si>
  <si>
    <t>（標準様式６）</t>
    <rPh sb="1" eb="3">
      <t>ヒョウジュン</t>
    </rPh>
    <rPh sb="3" eb="5">
      <t>ヨウシキ</t>
    </rPh>
    <phoneticPr fontId="12"/>
  </si>
  <si>
    <t>誓　約　書</t>
    <phoneticPr fontId="12"/>
  </si>
  <si>
    <t xml:space="preserve">申請者    </t>
    <phoneticPr fontId="12"/>
  </si>
  <si>
    <t>（名称）</t>
    <rPh sb="1" eb="3">
      <t>メイショウ</t>
    </rPh>
    <phoneticPr fontId="12"/>
  </si>
  <si>
    <t>（代表者の職名・氏名）</t>
    <rPh sb="1" eb="4">
      <t>ダイヒョウシャ</t>
    </rPh>
    <rPh sb="5" eb="7">
      <t>ショクメイ</t>
    </rPh>
    <rPh sb="8" eb="10">
      <t>シメイ</t>
    </rPh>
    <phoneticPr fontId="1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</si>
  <si>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2"/>
  </si>
  <si>
    <t>別紙①：　地域密着型サービス事業所向け</t>
    <rPh sb="0" eb="2">
      <t>ベッシ</t>
    </rPh>
    <rPh sb="17" eb="18">
      <t>ム</t>
    </rPh>
    <phoneticPr fontId="12"/>
  </si>
  <si>
    <t>別紙②：　居宅介護支援事業所向け</t>
    <rPh sb="0" eb="2">
      <t>ベッシ</t>
    </rPh>
    <rPh sb="14" eb="15">
      <t>ム</t>
    </rPh>
    <phoneticPr fontId="12"/>
  </si>
  <si>
    <t>別紙③：　地域密着型介護予防サービス事業所向け</t>
    <rPh sb="0" eb="2">
      <t>ベッシ</t>
    </rPh>
    <rPh sb="21" eb="22">
      <t>ム</t>
    </rPh>
    <phoneticPr fontId="12"/>
  </si>
  <si>
    <t>別紙④：　介護予防支援事業所向け</t>
    <rPh sb="0" eb="2">
      <t>ベッシ</t>
    </rPh>
    <rPh sb="5" eb="11">
      <t>カイゴヨボウシエン</t>
    </rPh>
    <rPh sb="11" eb="14">
      <t>ジギョウショ</t>
    </rPh>
    <rPh sb="14" eb="15">
      <t>ム</t>
    </rPh>
    <phoneticPr fontId="12"/>
  </si>
  <si>
    <t>（該当に○）</t>
    <rPh sb="1" eb="3">
      <t>ガイトウ</t>
    </rPh>
    <phoneticPr fontId="12"/>
  </si>
  <si>
    <t>一</t>
    <rPh sb="0" eb="1">
      <t>イチ</t>
    </rPh>
    <phoneticPr fontId="12"/>
  </si>
  <si>
    <t>申請者が市町村の条例で定める者でないとき。</t>
    <phoneticPr fontId="12"/>
  </si>
  <si>
    <t>二</t>
    <rPh sb="0" eb="1">
      <t>ニ</t>
    </rPh>
    <phoneticPr fontId="12"/>
  </si>
  <si>
    <t>三</t>
    <rPh sb="0" eb="1">
      <t>サン</t>
    </rPh>
    <phoneticPr fontId="12"/>
  </si>
  <si>
    <t>四</t>
    <rPh sb="0" eb="1">
      <t>ヨン</t>
    </rPh>
    <phoneticPr fontId="12"/>
  </si>
  <si>
    <t>四の二</t>
    <rPh sb="0" eb="1">
      <t>ヨン</t>
    </rPh>
    <rPh sb="2" eb="3">
      <t>ニ</t>
    </rPh>
    <phoneticPr fontId="12"/>
  </si>
  <si>
    <t>申請者が、禁錮以上の刑に処せられ、その執行を終わり、又は執行を受けることがなくなるまでの者であるとき。</t>
    <phoneticPr fontId="12"/>
  </si>
  <si>
    <t>五</t>
    <rPh sb="0" eb="1">
      <t>ゴ</t>
    </rPh>
    <phoneticPr fontId="1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</si>
  <si>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2"/>
  </si>
  <si>
    <t>五の二</t>
    <rPh sb="0" eb="1">
      <t>ゴ</t>
    </rPh>
    <rPh sb="2" eb="3">
      <t>ニ</t>
    </rPh>
    <phoneticPr fontId="12"/>
  </si>
  <si>
    <t>申請者が、労働に関する法律の規定であって政令で定めるものにより罰金の刑に処せられ、その執行を終わり、又は執行を受けることがなくなるまでの者であるとき。</t>
    <phoneticPr fontId="1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</si>
  <si>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2"/>
  </si>
  <si>
    <t>六</t>
    <rPh sb="0" eb="1">
      <t>ロク</t>
    </rPh>
    <phoneticPr fontId="12"/>
  </si>
  <si>
    <t>六の二</t>
    <rPh sb="0" eb="1">
      <t>ロク</t>
    </rPh>
    <rPh sb="2" eb="3">
      <t>ニ</t>
    </rPh>
    <phoneticPr fontId="12"/>
  </si>
  <si>
    <t>六の三</t>
    <rPh sb="0" eb="1">
      <t>ロク</t>
    </rPh>
    <rPh sb="2" eb="3">
      <t>サン</t>
    </rPh>
    <phoneticPr fontId="12"/>
  </si>
  <si>
    <t>七</t>
    <rPh sb="0" eb="1">
      <t>ナナ</t>
    </rPh>
    <phoneticPr fontId="12"/>
  </si>
  <si>
    <t>八</t>
    <rPh sb="0" eb="1">
      <t>ハチ</t>
    </rPh>
    <phoneticPr fontId="12"/>
  </si>
  <si>
    <t>申請者が、指定の申請前五年以内に居宅サービス等に関し不正又は著しく不当な行為をした者であるとき。</t>
    <phoneticPr fontId="12"/>
  </si>
  <si>
    <t>九</t>
    <rPh sb="0" eb="1">
      <t>キュウ</t>
    </rPh>
    <phoneticPr fontId="12"/>
  </si>
  <si>
    <t>（標準様式３）</t>
    <rPh sb="1" eb="3">
      <t>ヒョウジュン</t>
    </rPh>
    <rPh sb="3" eb="5">
      <t>ヨウシキ</t>
    </rPh>
    <phoneticPr fontId="12"/>
  </si>
  <si>
    <t>事業所・施設の名称</t>
    <rPh sb="0" eb="3">
      <t>ジギョウショ</t>
    </rPh>
    <rPh sb="4" eb="6">
      <t>シセツ</t>
    </rPh>
    <rPh sb="7" eb="9">
      <t>メイショウ</t>
    </rPh>
    <phoneticPr fontId="12"/>
  </si>
  <si>
    <t>備考　1</t>
    <rPh sb="0" eb="2">
      <t>ビコウ</t>
    </rPh>
    <phoneticPr fontId="1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</si>
  <si>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2"/>
  </si>
  <si>
    <t>　各室の用途及び面積を記載してください。</t>
    <phoneticPr fontId="1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</si>
  <si>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2"/>
  </si>
  <si>
    <t>展示コーナー</t>
    <rPh sb="0" eb="2">
      <t>テンジ</t>
    </rPh>
    <phoneticPr fontId="12"/>
  </si>
  <si>
    <t>　調理室</t>
    <rPh sb="1" eb="4">
      <t>チョウリシツ</t>
    </rPh>
    <phoneticPr fontId="12"/>
  </si>
  <si>
    <t>　談話室</t>
    <rPh sb="1" eb="4">
      <t>ダンワシツ</t>
    </rPh>
    <phoneticPr fontId="12"/>
  </si>
  <si>
    <t>　相談室</t>
    <rPh sb="1" eb="4">
      <t>ソウダンシツ</t>
    </rPh>
    <phoneticPr fontId="12"/>
  </si>
  <si>
    <t>　診察室 40㎡</t>
    <rPh sb="1" eb="4">
      <t>シンサツシツ</t>
    </rPh>
    <phoneticPr fontId="12"/>
  </si>
  <si>
    <t>　30㎡</t>
    <phoneticPr fontId="12"/>
  </si>
  <si>
    <t>　20㎡</t>
    <phoneticPr fontId="12"/>
  </si>
  <si>
    <t>　調剤室</t>
    <rPh sb="1" eb="3">
      <t>チョウザイ</t>
    </rPh>
    <rPh sb="3" eb="4">
      <t>シツ</t>
    </rPh>
    <phoneticPr fontId="12"/>
  </si>
  <si>
    <t>玄関ホール</t>
    <rPh sb="0" eb="2">
      <t>ゲンカン</t>
    </rPh>
    <phoneticPr fontId="12"/>
  </si>
  <si>
    <t>　　機能訓練室　100㎡</t>
    <rPh sb="2" eb="4">
      <t>キノウ</t>
    </rPh>
    <rPh sb="4" eb="6">
      <t>クンレン</t>
    </rPh>
    <rPh sb="6" eb="7">
      <t>シツ</t>
    </rPh>
    <phoneticPr fontId="12"/>
  </si>
  <si>
    <t>　　（食堂兼用）</t>
    <rPh sb="3" eb="5">
      <t>ショクドウ</t>
    </rPh>
    <rPh sb="5" eb="7">
      <t>ケンヨウ</t>
    </rPh>
    <phoneticPr fontId="12"/>
  </si>
  <si>
    <t>浴室 70㎡</t>
    <rPh sb="0" eb="2">
      <t>ヨクシツ</t>
    </rPh>
    <phoneticPr fontId="12"/>
  </si>
  <si>
    <t>　便所</t>
    <rPh sb="1" eb="3">
      <t>ベンジョ</t>
    </rPh>
    <phoneticPr fontId="12"/>
  </si>
  <si>
    <t>事務室 30㎡</t>
    <rPh sb="0" eb="3">
      <t>ジムシツ</t>
    </rPh>
    <phoneticPr fontId="12"/>
  </si>
  <si>
    <t>記号</t>
    <rPh sb="0" eb="2">
      <t>キゴウ</t>
    </rPh>
    <phoneticPr fontId="49"/>
  </si>
  <si>
    <t>-</t>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</si>
  <si>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</si>
  <si>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</si>
  <si>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</si>
  <si>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（注）常勤・非常勤の区分について</t>
    <rPh sb="1" eb="2">
      <t>チュウ</t>
    </rPh>
    <rPh sb="3" eb="5">
      <t>ジョウキン</t>
    </rPh>
    <rPh sb="6" eb="9">
      <t>ヒジョウキン</t>
    </rPh>
    <rPh sb="10" eb="12">
      <t>クブン</t>
    </rPh>
    <phoneticPr fontId="49"/>
  </si>
  <si>
    <t>D</t>
    <phoneticPr fontId="49"/>
  </si>
  <si>
    <t>非常勤で専従</t>
    <rPh sb="0" eb="3">
      <t>ヒジョウキン</t>
    </rPh>
    <rPh sb="4" eb="6">
      <t>センジュウ</t>
    </rPh>
    <phoneticPr fontId="49"/>
  </si>
  <si>
    <t>C</t>
    <phoneticPr fontId="49"/>
  </si>
  <si>
    <t>常勤で兼務</t>
    <rPh sb="0" eb="2">
      <t>ジョウキン</t>
    </rPh>
    <rPh sb="3" eb="5">
      <t>ケンム</t>
    </rPh>
    <phoneticPr fontId="49"/>
  </si>
  <si>
    <t>B</t>
    <phoneticPr fontId="49"/>
  </si>
  <si>
    <t>常勤で専従</t>
    <rPh sb="0" eb="2">
      <t>ジョウキン</t>
    </rPh>
    <rPh sb="3" eb="5">
      <t>センジュウ</t>
    </rPh>
    <phoneticPr fontId="49"/>
  </si>
  <si>
    <t>A</t>
    <phoneticPr fontId="49"/>
  </si>
  <si>
    <t>区分</t>
    <rPh sb="0" eb="2">
      <t>クブン</t>
    </rPh>
    <phoneticPr fontId="4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</si>
  <si>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</si>
  <si>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職種名</t>
    <rPh sb="0" eb="2">
      <t>ショクシュ</t>
    </rPh>
    <rPh sb="2" eb="3">
      <t>メイ</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</si>
  <si>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</si>
  <si>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</si>
  <si>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(1) 「４週」・「暦月」のいずれかを選択してください。</t>
    <rPh sb="7" eb="8">
      <t>シュウ</t>
    </rPh>
    <rPh sb="11" eb="12">
      <t>レキ</t>
    </rPh>
    <rPh sb="12" eb="13">
      <t>ツキ</t>
    </rPh>
    <rPh sb="20" eb="22">
      <t>センタク</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</si>
  <si>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</si>
  <si>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</si>
  <si>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・・・プルダウンから選択して入力する必要がある箇所です。</t>
    <rPh sb="10" eb="12">
      <t>センタク</t>
    </rPh>
    <rPh sb="14" eb="16">
      <t>ニュウリョク</t>
    </rPh>
    <rPh sb="18" eb="20">
      <t>ヒツヨウ</t>
    </rPh>
    <rPh sb="23" eb="25">
      <t>カショ</t>
    </rPh>
    <phoneticPr fontId="49"/>
  </si>
  <si>
    <t>・・・直接入力する必要がある箇所です。</t>
    <rPh sb="3" eb="5">
      <t>チョクセツ</t>
    </rPh>
    <rPh sb="5" eb="7">
      <t>ニュウリョク</t>
    </rPh>
    <rPh sb="9" eb="11">
      <t>ヒツヨウ</t>
    </rPh>
    <rPh sb="14" eb="16">
      <t>カショ</t>
    </rPh>
    <phoneticPr fontId="49"/>
  </si>
  <si>
    <t>≪提出不要≫</t>
    <rPh sb="1" eb="3">
      <t>テイシュツ</t>
    </rPh>
    <rPh sb="3" eb="5">
      <t>フヨウ</t>
    </rPh>
    <phoneticPr fontId="49"/>
  </si>
  <si>
    <t>１．サービス種別</t>
    <rPh sb="6" eb="8">
      <t>シュベツ</t>
    </rPh>
    <phoneticPr fontId="49"/>
  </si>
  <si>
    <t>サービス種別</t>
    <rPh sb="4" eb="6">
      <t>シュベツ</t>
    </rPh>
    <phoneticPr fontId="49"/>
  </si>
  <si>
    <t>ー</t>
    <phoneticPr fontId="49"/>
  </si>
  <si>
    <t>２．職種名・資格名称</t>
    <rPh sb="2" eb="4">
      <t>ショクシュ</t>
    </rPh>
    <rPh sb="4" eb="5">
      <t>メイ</t>
    </rPh>
    <rPh sb="6" eb="8">
      <t>シカク</t>
    </rPh>
    <rPh sb="8" eb="10">
      <t>メイショウ</t>
    </rPh>
    <phoneticPr fontId="49"/>
  </si>
  <si>
    <t>資格</t>
    <rPh sb="0" eb="2">
      <t>シカク</t>
    </rPh>
    <phoneticPr fontId="49"/>
  </si>
  <si>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</si>
  <si>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</si>
  <si>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C列・・・「管理者」</t>
    <rPh sb="2" eb="3">
      <t>レツ</t>
    </rPh>
    <rPh sb="7" eb="10">
      <t>カンリシャ</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</si>
  <si>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</si>
  <si>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</si>
  <si>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</si>
  <si>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</si>
  <si>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</si>
  <si>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</si>
  <si>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</si>
  <si>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月</t>
    <rPh sb="0" eb="1">
      <t>ガツ</t>
    </rPh>
    <phoneticPr fontId="12"/>
  </si>
  <si>
    <t>事 業 所</t>
    <phoneticPr fontId="12"/>
  </si>
  <si>
    <t>管 理 者</t>
    <phoneticPr fontId="12"/>
  </si>
  <si>
    <t>非常勤（人）</t>
  </si>
  <si>
    <t>所在地</t>
    <phoneticPr fontId="12"/>
  </si>
  <si>
    <t>－</t>
  </si>
  <si>
    <t>常  勤（人）</t>
  </si>
  <si>
    <t>○○○○</t>
    <phoneticPr fontId="49"/>
  </si>
  <si>
    <t>C</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</si>
  <si>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</si>
  <si>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</si>
  <si>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(8) 従業者の氏名を記入してください。</t>
    <rPh sb="5" eb="8">
      <t>ジュウギョウシャ</t>
    </rPh>
    <rPh sb="9" eb="11">
      <t>シメイ</t>
    </rPh>
    <rPh sb="12" eb="14">
      <t>キニュウ</t>
    </rPh>
    <phoneticPr fontId="49"/>
  </si>
  <si>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</si>
  <si>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</si>
  <si>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付表第二号（十一）  指定居宅介護支援事業所の指定等に係る記載事項</t>
    <rPh sb="25" eb="26">
      <t>トウ</t>
    </rPh>
    <phoneticPr fontId="12"/>
  </si>
  <si>
    <t>名    称</t>
  </si>
  <si>
    <t xml:space="preserve"> －  </t>
    <phoneticPr fontId="12"/>
  </si>
  <si>
    <t xml:space="preserve">    ）</t>
  </si>
  <si>
    <t>FAX 番号</t>
  </si>
  <si>
    <t>住所</t>
    <phoneticPr fontId="12"/>
  </si>
  <si>
    <t>)</t>
    <phoneticPr fontId="12"/>
  </si>
  <si>
    <t>氏　　名</t>
    <phoneticPr fontId="12"/>
  </si>
  <si>
    <t>当該居宅介護支援事業所における介護支援専門員との兼務の有無</t>
    <phoneticPr fontId="12"/>
  </si>
  <si>
    <t>同一敷地内の他の事業所
又は施設の従業者との兼務
（兼務の場合のみ記入）</t>
    <phoneticPr fontId="12"/>
  </si>
  <si>
    <t>名称</t>
    <phoneticPr fontId="12"/>
  </si>
  <si>
    <t>事業所番号</t>
    <rPh sb="0" eb="3">
      <t>ジギョウショ</t>
    </rPh>
    <rPh sb="3" eb="5">
      <t>バンゴウ</t>
    </rPh>
    <phoneticPr fontId="12"/>
  </si>
  <si>
    <t>兼務する職種
及び勤務時間等</t>
    <phoneticPr fontId="12"/>
  </si>
  <si>
    <t>○人員に関する基準の確認に必要な事項</t>
    <rPh sb="1" eb="18">
      <t>ジ</t>
    </rPh>
    <phoneticPr fontId="12"/>
  </si>
  <si>
    <t>従業者の職種・員数（人）</t>
  </si>
  <si>
    <t>介護支援専門員</t>
  </si>
  <si>
    <t>専  従</t>
  </si>
  <si>
    <t>兼  務</t>
  </si>
  <si>
    <t>事業開始時の利用者の推定数</t>
    <rPh sb="10" eb="12">
      <t>スイテイ</t>
    </rPh>
    <phoneticPr fontId="12"/>
  </si>
  <si>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</si>
  <si>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</si>
  <si>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</si>
  <si>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2"/>
  </si>
  <si>
    <t>従業者の勤務の体制及び勤務形態一覧表</t>
    <phoneticPr fontId="49"/>
  </si>
  <si>
    <t>居宅介護支援</t>
    <rPh sb="0" eb="2">
      <t>キョタク</t>
    </rPh>
    <rPh sb="2" eb="4">
      <t>カイゴ</t>
    </rPh>
    <rPh sb="4" eb="6">
      <t>シエン</t>
    </rPh>
    <phoneticPr fontId="49"/>
  </si>
  <si>
    <t>事業所名</t>
    <rPh sb="0" eb="3">
      <t>ジギョウショ</t>
    </rPh>
    <rPh sb="3" eb="4">
      <t>メイ</t>
    </rPh>
    <phoneticPr fontId="4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</si>
  <si>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</si>
  <si>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(4) 利用者数（新規の場合は推定数）</t>
  </si>
  <si>
    <t>人</t>
    <rPh sb="0" eb="1">
      <t>ニン</t>
    </rPh>
    <phoneticPr fontId="49"/>
  </si>
  <si>
    <t>(5) 
職種</t>
    <phoneticPr fontId="12"/>
  </si>
  <si>
    <t>(6)
勤務
形態</t>
    <phoneticPr fontId="12"/>
  </si>
  <si>
    <t>(7)
資格</t>
    <rPh sb="4" eb="6">
      <t>シカク</t>
    </rPh>
    <phoneticPr fontId="49"/>
  </si>
  <si>
    <t>(8) 氏　名</t>
    <phoneticPr fontId="12"/>
  </si>
  <si>
    <t>(9)</t>
    <phoneticPr fontId="49"/>
  </si>
  <si>
    <r>
      <t xml:space="preserve">(11)
</t>
    </r>
    <r>
      <rPr>
        <sz val="11"/>
        <rFont val="HGSｺﾞｼｯｸM"/>
        <family val="3"/>
        <charset val="128"/>
      </rPr>
      <t>週平均
勤務時間数</t>
    </r>
    <rPh sb="6" eb="8">
      <t>ヘイキン</t>
    </rPh>
    <rPh sb="9" eb="11">
      <t>キンム</t>
    </rPh>
    <rPh sb="11" eb="13">
      <t>ジカン</t>
    </rPh>
    <rPh sb="13" eb="14">
      <t>スウ</t>
    </rPh>
    <phoneticPr fontId="1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</si>
  <si>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</si>
  <si>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主任介護支援専門員</t>
    <rPh sb="0" eb="2">
      <t>シュニン</t>
    </rPh>
    <rPh sb="2" eb="4">
      <t>カイゴ</t>
    </rPh>
    <rPh sb="4" eb="6">
      <t>シエン</t>
    </rPh>
    <rPh sb="6" eb="9">
      <t>センモンイン</t>
    </rPh>
    <phoneticPr fontId="49"/>
  </si>
  <si>
    <t>介護支援専門員</t>
    <rPh sb="0" eb="2">
      <t>カイゴ</t>
    </rPh>
    <rPh sb="2" eb="4">
      <t>シエン</t>
    </rPh>
    <rPh sb="4" eb="7">
      <t>センモンイン</t>
    </rPh>
    <phoneticPr fontId="49"/>
  </si>
  <si>
    <t>○○　A郞</t>
    <rPh sb="4" eb="5">
      <t>ロウ</t>
    </rPh>
    <phoneticPr fontId="49"/>
  </si>
  <si>
    <t>○○　C子</t>
    <rPh sb="4" eb="5">
      <t>コ</t>
    </rPh>
    <phoneticPr fontId="49"/>
  </si>
  <si>
    <t>○○　D子</t>
    <rPh sb="4" eb="5">
      <t>コ</t>
    </rPh>
    <phoneticPr fontId="49"/>
  </si>
  <si>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49"/>
  </si>
  <si>
    <t>（勤務形態の記号）</t>
    <rPh sb="1" eb="3">
      <t>キンム</t>
    </rPh>
    <rPh sb="3" eb="5">
      <t>ケイタイ</t>
    </rPh>
    <rPh sb="6" eb="8">
      <t>キゴウ</t>
    </rPh>
    <phoneticPr fontId="49"/>
  </si>
  <si>
    <t>勤務形態</t>
    <rPh sb="0" eb="2">
      <t>キンム</t>
    </rPh>
    <rPh sb="2" eb="4">
      <t>ケイタイ</t>
    </rPh>
    <phoneticPr fontId="49"/>
  </si>
  <si>
    <t>勤務時間数合計</t>
    <rPh sb="0" eb="2">
      <t>キンム</t>
    </rPh>
    <rPh sb="2" eb="5">
      <t>ジカンスウ</t>
    </rPh>
    <rPh sb="5" eb="7">
      <t>ゴウケイ</t>
    </rPh>
    <phoneticPr fontId="49"/>
  </si>
  <si>
    <t>常勤換算の対象時間数</t>
    <rPh sb="0" eb="2">
      <t>ジョウキン</t>
    </rPh>
    <rPh sb="2" eb="4">
      <t>カンサン</t>
    </rPh>
    <rPh sb="5" eb="7">
      <t>タイショウ</t>
    </rPh>
    <rPh sb="7" eb="9">
      <t>ジカン</t>
    </rPh>
    <rPh sb="9" eb="10">
      <t>スウ</t>
    </rPh>
    <phoneticPr fontId="49"/>
  </si>
  <si>
    <t>常勤換算方法対象外の</t>
    <rPh sb="0" eb="2">
      <t>ジョウキン</t>
    </rPh>
    <rPh sb="2" eb="4">
      <t>カンサン</t>
    </rPh>
    <rPh sb="4" eb="6">
      <t>ホウホウ</t>
    </rPh>
    <rPh sb="6" eb="9">
      <t>タイショウガイ</t>
    </rPh>
    <phoneticPr fontId="49"/>
  </si>
  <si>
    <t>当月合計</t>
    <rPh sb="0" eb="2">
      <t>トウゲツ</t>
    </rPh>
    <rPh sb="2" eb="4">
      <t>ゴウケイ</t>
    </rPh>
    <phoneticPr fontId="49"/>
  </si>
  <si>
    <t>週平均</t>
    <rPh sb="0" eb="3">
      <t>シュウヘイキン</t>
    </rPh>
    <phoneticPr fontId="49"/>
  </si>
  <si>
    <t>常勤の従業者の人数</t>
    <rPh sb="0" eb="2">
      <t>ジョウキン</t>
    </rPh>
    <rPh sb="3" eb="6">
      <t>ジュウギョウシャ</t>
    </rPh>
    <rPh sb="7" eb="9">
      <t>ニンズウ</t>
    </rPh>
    <phoneticPr fontId="49"/>
  </si>
  <si>
    <t>非常勤で兼務</t>
    <rPh sb="0" eb="3">
      <t>ヒジョウキン</t>
    </rPh>
    <rPh sb="4" eb="6">
      <t>ケンム</t>
    </rPh>
    <phoneticPr fontId="49"/>
  </si>
  <si>
    <t>合計</t>
    <rPh sb="0" eb="2">
      <t>ゴウケイ</t>
    </rPh>
    <phoneticPr fontId="49"/>
  </si>
  <si>
    <t>■ 常勤換算方法による人数</t>
    <rPh sb="2" eb="4">
      <t>ジョウキン</t>
    </rPh>
    <rPh sb="4" eb="6">
      <t>カンサン</t>
    </rPh>
    <rPh sb="6" eb="8">
      <t>ホウホウ</t>
    </rPh>
    <rPh sb="11" eb="13">
      <t>ニンズウ</t>
    </rPh>
    <phoneticPr fontId="49"/>
  </si>
  <si>
    <t>基準：</t>
    <rPh sb="0" eb="2">
      <t>キジュン</t>
    </rPh>
    <phoneticPr fontId="49"/>
  </si>
  <si>
    <t>週</t>
  </si>
  <si>
    <t>常勤換算の</t>
    <rPh sb="0" eb="2">
      <t>ジョウキン</t>
    </rPh>
    <rPh sb="2" eb="4">
      <t>カンサン</t>
    </rPh>
    <phoneticPr fontId="49"/>
  </si>
  <si>
    <t>常勤の従業者が</t>
    <rPh sb="0" eb="2">
      <t>ジョウキン</t>
    </rPh>
    <rPh sb="3" eb="6">
      <t>ジュウギョウシャ</t>
    </rPh>
    <phoneticPr fontId="49"/>
  </si>
  <si>
    <t>常勤換算後の人数</t>
    <rPh sb="0" eb="2">
      <t>ジョウキン</t>
    </rPh>
    <rPh sb="2" eb="4">
      <t>カンサン</t>
    </rPh>
    <rPh sb="4" eb="5">
      <t>ゴ</t>
    </rPh>
    <rPh sb="6" eb="8">
      <t>ニンズウ</t>
    </rPh>
    <phoneticPr fontId="49"/>
  </si>
  <si>
    <t>÷</t>
    <phoneticPr fontId="49"/>
  </si>
  <si>
    <t>＝</t>
    <phoneticPr fontId="49"/>
  </si>
  <si>
    <t>（小数点第2位以下切り捨て）</t>
    <rPh sb="1" eb="4">
      <t>ショウスウテン</t>
    </rPh>
    <rPh sb="4" eb="5">
      <t>ダイ</t>
    </rPh>
    <rPh sb="6" eb="7">
      <t>イ</t>
    </rPh>
    <rPh sb="7" eb="9">
      <t>イカ</t>
    </rPh>
    <rPh sb="9" eb="10">
      <t>キ</t>
    </rPh>
    <rPh sb="11" eb="12">
      <t>ス</t>
    </rPh>
    <phoneticPr fontId="49"/>
  </si>
  <si>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49"/>
  </si>
  <si>
    <t>常勤の従業者の人数</t>
  </si>
  <si>
    <t>常勤換算方法による人数</t>
    <rPh sb="0" eb="2">
      <t>ジョウキン</t>
    </rPh>
    <rPh sb="2" eb="4">
      <t>カンサン</t>
    </rPh>
    <rPh sb="4" eb="6">
      <t>ホウホウ</t>
    </rPh>
    <rPh sb="9" eb="11">
      <t>ニンズウ</t>
    </rPh>
    <phoneticPr fontId="49"/>
  </si>
  <si>
    <t>＋</t>
    <phoneticPr fontId="49"/>
  </si>
  <si>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2"/>
  </si>
  <si>
    <t>下記の記入方法に従って、入力してください。</t>
    <rPh sb="0" eb="2">
      <t>カキ</t>
    </rPh>
    <rPh sb="3" eb="5">
      <t>キニュウ</t>
    </rPh>
    <rPh sb="5" eb="7">
      <t>ホウホウ</t>
    </rPh>
    <rPh sb="8" eb="9">
      <t>シタガ</t>
    </rPh>
    <rPh sb="12" eb="14">
      <t>ニュウリョク</t>
    </rPh>
    <phoneticPr fontId="49"/>
  </si>
  <si>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49"/>
  </si>
  <si>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9"/>
  </si>
  <si>
    <t xml:space="preserve"> 　　 記入の順序は、職種ごとにまとめてください。</t>
    <rPh sb="4" eb="6">
      <t>キニュウ</t>
    </rPh>
    <rPh sb="7" eb="9">
      <t>ジュンジョ</t>
    </rPh>
    <rPh sb="11" eb="13">
      <t>ショクシュ</t>
    </rPh>
    <phoneticPr fontId="49"/>
  </si>
  <si>
    <t>介護予防支援担当職員</t>
    <rPh sb="0" eb="2">
      <t>カイゴ</t>
    </rPh>
    <rPh sb="2" eb="4">
      <t>ヨボウ</t>
    </rPh>
    <rPh sb="4" eb="6">
      <t>シエン</t>
    </rPh>
    <rPh sb="6" eb="8">
      <t>タントウ</t>
    </rPh>
    <rPh sb="8" eb="10">
      <t>ショクイン</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</si>
  <si>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</si>
  <si>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</si>
  <si>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9"/>
  </si>
  <si>
    <t>　　  ※ 指定基準の確認に際しては、４週分の入力で差し支えありません。</t>
    <phoneticPr fontId="4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</si>
  <si>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9"/>
  </si>
  <si>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9"/>
  </si>
  <si>
    <t>　　　 その他、特記事項欄としてもご活用ください。</t>
    <rPh sb="6" eb="7">
      <t>タ</t>
    </rPh>
    <rPh sb="8" eb="10">
      <t>トッキ</t>
    </rPh>
    <rPh sb="10" eb="12">
      <t>ジコウ</t>
    </rPh>
    <rPh sb="12" eb="13">
      <t>ラン</t>
    </rPh>
    <rPh sb="18" eb="20">
      <t>カツヨウ</t>
    </rPh>
    <phoneticPr fontId="1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</si>
  <si>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49"/>
  </si>
  <si>
    <t>　　　　○ 常勤換算方法とは、非常勤の従業者について「事業所の従業者の勤務延時間数を当該事業所において常勤の従業者が勤務すべき時間数で除することにより、</t>
    <phoneticPr fontId="49"/>
  </si>
  <si>
    <t>　　　　　常勤の従業者の員数に換算する方法」であるため、常勤の従業者については常勤換算方法によらず、実人数で計算する。</t>
    <phoneticPr fontId="4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</si>
  <si>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9"/>
  </si>
  <si>
    <t>　　　　　手入力すること。</t>
    <phoneticPr fontId="4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</si>
  <si>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</si>
  <si>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</si>
  <si>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9"/>
  </si>
  <si>
    <t>サービス種別名</t>
    <rPh sb="4" eb="6">
      <t>シュベツ</t>
    </rPh>
    <rPh sb="6" eb="7">
      <t>メイ</t>
    </rPh>
    <phoneticPr fontId="49"/>
  </si>
  <si>
    <t>介護予防支援</t>
    <rPh sb="0" eb="2">
      <t>カイゴ</t>
    </rPh>
    <rPh sb="2" eb="4">
      <t>ヨボウ</t>
    </rPh>
    <rPh sb="4" eb="6">
      <t>シエン</t>
    </rPh>
    <phoneticPr fontId="49"/>
  </si>
  <si>
    <t>保健師</t>
    <rPh sb="0" eb="3">
      <t>ホケンシ</t>
    </rPh>
    <phoneticPr fontId="49"/>
  </si>
  <si>
    <t>社会福祉士</t>
    <rPh sb="0" eb="2">
      <t>シャカイ</t>
    </rPh>
    <rPh sb="2" eb="5">
      <t>フクシシ</t>
    </rPh>
    <phoneticPr fontId="49"/>
  </si>
  <si>
    <t>経験ある看護師</t>
    <rPh sb="0" eb="2">
      <t>ケイケン</t>
    </rPh>
    <rPh sb="4" eb="7">
      <t>カンゴシ</t>
    </rPh>
    <phoneticPr fontId="49"/>
  </si>
  <si>
    <t>社会福祉主事（3年以上従事）</t>
    <rPh sb="0" eb="2">
      <t>シャカイ</t>
    </rPh>
    <rPh sb="2" eb="4">
      <t>フクシ</t>
    </rPh>
    <rPh sb="4" eb="6">
      <t>シュジ</t>
    </rPh>
    <rPh sb="8" eb="9">
      <t>ネン</t>
    </rPh>
    <rPh sb="9" eb="11">
      <t>イジョウ</t>
    </rPh>
    <rPh sb="11" eb="13">
      <t>ジュウジ</t>
    </rPh>
    <phoneticPr fontId="49"/>
  </si>
  <si>
    <t>　15行目・・・「職種」</t>
    <rPh sb="3" eb="5">
      <t>ギョウメ</t>
    </rPh>
    <rPh sb="9" eb="11">
      <t>ショクシュ</t>
    </rPh>
    <phoneticPr fontId="49"/>
  </si>
  <si>
    <t>　D列・・・「介護支援専門員」</t>
    <rPh sb="2" eb="3">
      <t>レツ</t>
    </rPh>
    <rPh sb="7" eb="9">
      <t>カイゴ</t>
    </rPh>
    <rPh sb="9" eb="11">
      <t>シエン</t>
    </rPh>
    <rPh sb="11" eb="14">
      <t>センモンイン</t>
    </rPh>
    <phoneticPr fontId="49"/>
  </si>
  <si>
    <t>　E列・・・「介護予防支援担当職員」</t>
    <rPh sb="2" eb="3">
      <t>レツ</t>
    </rPh>
    <rPh sb="7" eb="9">
      <t>カイゴ</t>
    </rPh>
    <rPh sb="9" eb="11">
      <t>ヨボウ</t>
    </rPh>
    <rPh sb="11" eb="13">
      <t>シエン</t>
    </rPh>
    <rPh sb="13" eb="15">
      <t>タントウ</t>
    </rPh>
    <rPh sb="15" eb="17">
      <t>ショクイン</t>
    </rPh>
    <phoneticPr fontId="49"/>
  </si>
  <si>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</si>
  <si>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（別紙②：居宅介護支援事業所向け）</t>
    <rPh sb="1" eb="3">
      <t>ベッシ</t>
    </rPh>
    <rPh sb="14" eb="15">
      <t>ム</t>
    </rPh>
    <phoneticPr fontId="56"/>
  </si>
  <si>
    <t>介護保険法第７９条第２項</t>
    <phoneticPr fontId="56"/>
  </si>
  <si>
    <t>当該申請に係る事業所の介護支援専門員の人員が、第八十一条第一項の市町村の条例で定める員数を満たしていないとき。</t>
    <phoneticPr fontId="12"/>
  </si>
  <si>
    <t>申請者が、第八十一条第二項に規定する指定居宅介護支援の事業の運営に関する基準に従って適正な居宅介護支援事業の運営をすることができないと認められるとき。</t>
    <phoneticPr fontId="12"/>
  </si>
  <si>
    <t>三の二</t>
    <rPh sb="0" eb="1">
      <t>サン</t>
    </rPh>
    <rPh sb="2" eb="3">
      <t>ニ</t>
    </rPh>
    <phoneticPr fontId="12"/>
  </si>
  <si>
    <t>四の三</t>
    <rPh sb="0" eb="1">
      <t>ヨン</t>
    </rPh>
    <rPh sb="2" eb="3">
      <t>サン</t>
    </rPh>
    <phoneticPr fontId="1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</si>
  <si>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</si>
  <si>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</si>
  <si>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</si>
  <si>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</si>
  <si>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2"/>
  </si>
  <si>
    <t>申請者が、法人で、その役員等のうちに第三号の二から第五号まで又は第六号から前号までのいずれかに該当する者のあるものであるとき。</t>
    <phoneticPr fontId="12"/>
  </si>
  <si>
    <t>申請者が、法人でない事業所で、その管理者が第三号の二から第五号まで又は第六号から第七号までのいずれかに該当する者であるとき。</t>
    <phoneticPr fontId="12"/>
  </si>
  <si>
    <t>（標準様式７）</t>
    <rPh sb="1" eb="3">
      <t>ヒョウジュン</t>
    </rPh>
    <rPh sb="3" eb="5">
      <t>ヨウシキ</t>
    </rPh>
    <phoneticPr fontId="1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</si>
  <si>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2"/>
  </si>
  <si>
    <t>介護支援専門員番号</t>
    <rPh sb="0" eb="2">
      <t>カイゴ</t>
    </rPh>
    <rPh sb="2" eb="4">
      <t>シエン</t>
    </rPh>
    <rPh sb="4" eb="7">
      <t>センモンイン</t>
    </rPh>
    <rPh sb="7" eb="9">
      <t>バンゴウ</t>
    </rPh>
    <phoneticPr fontId="12"/>
  </si>
  <si>
    <t>氏　名</t>
    <rPh sb="0" eb="1">
      <t>シ</t>
    </rPh>
    <rPh sb="2" eb="3">
      <t>メイ</t>
    </rPh>
    <phoneticPr fontId="12"/>
  </si>
  <si>
    <t>別紙様式第二号（四）</t>
    <phoneticPr fontId="12"/>
  </si>
  <si>
    <t>変更届出書</t>
    <rPh sb="0" eb="2">
      <t>ヘンコウ</t>
    </rPh>
    <rPh sb="2" eb="4">
      <t>トドケデ</t>
    </rPh>
    <rPh sb="4" eb="5">
      <t>ショ</t>
    </rPh>
    <phoneticPr fontId="12"/>
  </si>
  <si>
    <t>申請者</t>
    <rPh sb="0" eb="2">
      <t>シンセイ</t>
    </rPh>
    <rPh sb="2" eb="3">
      <t>シャ</t>
    </rPh>
    <phoneticPr fontId="12"/>
  </si>
  <si>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</si>
  <si>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2"/>
  </si>
  <si>
    <t>介護保険事業所番号</t>
    <rPh sb="0" eb="2">
      <t>カイゴ</t>
    </rPh>
    <rPh sb="2" eb="4">
      <t>ホケン</t>
    </rPh>
    <rPh sb="4" eb="7">
      <t>ジギョウショ</t>
    </rPh>
    <rPh sb="6" eb="7">
      <t>ショ</t>
    </rPh>
    <rPh sb="7" eb="9">
      <t>バンゴウ</t>
    </rPh>
    <phoneticPr fontId="12"/>
  </si>
  <si>
    <t>指定内容を変更した事業所等</t>
    <rPh sb="0" eb="2">
      <t>シテイ</t>
    </rPh>
    <rPh sb="2" eb="4">
      <t>ナイヨウ</t>
    </rPh>
    <rPh sb="5" eb="7">
      <t>ヘンコウ</t>
    </rPh>
    <rPh sb="9" eb="12">
      <t>ジギョウショ</t>
    </rPh>
    <rPh sb="12" eb="13">
      <t>トウ</t>
    </rPh>
    <phoneticPr fontId="12"/>
  </si>
  <si>
    <t>サービスの種類</t>
    <rPh sb="5" eb="7">
      <t>シュルイ</t>
    </rPh>
    <phoneticPr fontId="12"/>
  </si>
  <si>
    <t>変更年月日</t>
    <rPh sb="0" eb="2">
      <t>ヘンコウ</t>
    </rPh>
    <rPh sb="2" eb="5">
      <t>ネンガッピ</t>
    </rPh>
    <phoneticPr fontId="12"/>
  </si>
  <si>
    <t>日</t>
    <rPh sb="0" eb="1">
      <t>ヒ</t>
    </rPh>
    <phoneticPr fontId="12"/>
  </si>
  <si>
    <t>変更があった事項（該当に○）</t>
    <rPh sb="0" eb="2">
      <t>ヘンコウ</t>
    </rPh>
    <rPh sb="6" eb="8">
      <t>ジコウ</t>
    </rPh>
    <rPh sb="9" eb="11">
      <t>ガイトウ</t>
    </rPh>
    <phoneticPr fontId="12"/>
  </si>
  <si>
    <t>変更の内容</t>
    <rPh sb="0" eb="2">
      <t>ヘンコウ</t>
    </rPh>
    <rPh sb="3" eb="5">
      <t>ナイヨウ</t>
    </rPh>
    <phoneticPr fontId="12"/>
  </si>
  <si>
    <t>事業所（施設）の名称</t>
    <rPh sb="0" eb="3">
      <t>ジギョウショ</t>
    </rPh>
    <rPh sb="4" eb="6">
      <t>シセツ</t>
    </rPh>
    <rPh sb="8" eb="10">
      <t>メイショウ</t>
    </rPh>
    <phoneticPr fontId="12"/>
  </si>
  <si>
    <t>（変更前）</t>
    <rPh sb="1" eb="3">
      <t>ヘンコウ</t>
    </rPh>
    <rPh sb="3" eb="4">
      <t>マエ</t>
    </rPh>
    <phoneticPr fontId="12"/>
  </si>
  <si>
    <t>事業所（施設）の所在地</t>
    <rPh sb="0" eb="3">
      <t>ジギョウショ</t>
    </rPh>
    <rPh sb="4" eb="6">
      <t>シセツ</t>
    </rPh>
    <rPh sb="8" eb="11">
      <t>ショザイチ</t>
    </rPh>
    <phoneticPr fontId="12"/>
  </si>
  <si>
    <t>申請者の名称</t>
    <rPh sb="0" eb="3">
      <t>シンセイシャ</t>
    </rPh>
    <rPh sb="4" eb="6">
      <t>メイショウ</t>
    </rPh>
    <phoneticPr fontId="12"/>
  </si>
  <si>
    <t>主たる事務所の所在地</t>
    <rPh sb="0" eb="1">
      <t>オモ</t>
    </rPh>
    <rPh sb="3" eb="5">
      <t>ジム</t>
    </rPh>
    <rPh sb="5" eb="6">
      <t>ショ</t>
    </rPh>
    <rPh sb="7" eb="10">
      <t>ショザイチ</t>
    </rPh>
    <phoneticPr fontId="12"/>
  </si>
  <si>
    <t>法人等の種類</t>
    <phoneticPr fontId="12"/>
  </si>
  <si>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2"/>
  </si>
  <si>
    <t>登記事項証明書・条例等</t>
    <rPh sb="0" eb="2">
      <t>トウキ</t>
    </rPh>
    <rPh sb="2" eb="4">
      <t>ジコウ</t>
    </rPh>
    <rPh sb="4" eb="7">
      <t>ショウメイショ</t>
    </rPh>
    <rPh sb="8" eb="11">
      <t>ジョウレイナド</t>
    </rPh>
    <phoneticPr fontId="12"/>
  </si>
  <si>
    <t>（当該事業に関するものに限る。）</t>
    <phoneticPr fontId="12"/>
  </si>
  <si>
    <t>共生型サービスの該当有無</t>
    <phoneticPr fontId="12"/>
  </si>
  <si>
    <t>事業所（施設）の建物の構造、専用区画等</t>
    <phoneticPr fontId="12"/>
  </si>
  <si>
    <t>事業所（施設）の管理者の氏名、生年月日、住所及び経歴</t>
    <rPh sb="22" eb="23">
      <t>オヨ</t>
    </rPh>
    <rPh sb="24" eb="26">
      <t>ケイレキ</t>
    </rPh>
    <phoneticPr fontId="12"/>
  </si>
  <si>
    <t>（変更後）</t>
    <rPh sb="1" eb="3">
      <t>ヘンコウ</t>
    </rPh>
    <rPh sb="3" eb="4">
      <t>ゴ</t>
    </rPh>
    <phoneticPr fontId="12"/>
  </si>
  <si>
    <t>運営規程</t>
    <phoneticPr fontId="12"/>
  </si>
  <si>
    <t>協力医療機関（病院）・協力歯科医療機関</t>
    <phoneticPr fontId="12"/>
  </si>
  <si>
    <t>事業所の種別等</t>
    <rPh sb="6" eb="7">
      <t>トウ</t>
    </rPh>
    <phoneticPr fontId="12"/>
  </si>
  <si>
    <t>介護老人福祉施設、介護老人保健施設、病院等</t>
    <phoneticPr fontId="12"/>
  </si>
  <si>
    <t>との連携・支援体制</t>
    <phoneticPr fontId="12"/>
  </si>
  <si>
    <t>本体施設、本体施設との移動経路等</t>
    <rPh sb="0" eb="2">
      <t>ホンタイ</t>
    </rPh>
    <rPh sb="2" eb="4">
      <t>シセツ</t>
    </rPh>
    <rPh sb="5" eb="7">
      <t>ホンタイ</t>
    </rPh>
    <rPh sb="7" eb="9">
      <t>シセツ</t>
    </rPh>
    <rPh sb="11" eb="13">
      <t>イドウ</t>
    </rPh>
    <rPh sb="13" eb="15">
      <t>ケイロ</t>
    </rPh>
    <rPh sb="15" eb="16">
      <t>トウ</t>
    </rPh>
    <phoneticPr fontId="12"/>
  </si>
  <si>
    <t>併設施設の状況等</t>
    <phoneticPr fontId="12"/>
  </si>
  <si>
    <t>連携する訪問看護を行う事業所の名称</t>
    <phoneticPr fontId="12"/>
  </si>
  <si>
    <t>連携する訪問看護を行う事業所の所在地</t>
    <phoneticPr fontId="12"/>
  </si>
  <si>
    <t>介護支援専門員の氏名及びその登録番号</t>
    <phoneticPr fontId="12"/>
  </si>
  <si>
    <t xml:space="preserve">１
２
</t>
    <phoneticPr fontId="12"/>
  </si>
  <si>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2"/>
  </si>
  <si>
    <t>付表第二号（十二）  指定介護予防支援事業所の指定等に係る記載事項</t>
    <rPh sb="25" eb="26">
      <t>トウ</t>
    </rPh>
    <phoneticPr fontId="12"/>
  </si>
  <si>
    <t>　　　　　</t>
    <phoneticPr fontId="12"/>
  </si>
  <si>
    <t>当該介護予防支援事業所における他の職務との兼務の有無</t>
    <rPh sb="4" eb="6">
      <t>ヨボウ</t>
    </rPh>
    <rPh sb="15" eb="16">
      <t>タ</t>
    </rPh>
    <rPh sb="17" eb="19">
      <t>ショクム</t>
    </rPh>
    <phoneticPr fontId="12"/>
  </si>
  <si>
    <t>地域包括支援センターの従業者との兼務（兼務の場合のみ記入）</t>
    <rPh sb="0" eb="2">
      <t>チイキ</t>
    </rPh>
    <rPh sb="2" eb="4">
      <t>ホウカツ</t>
    </rPh>
    <rPh sb="4" eb="6">
      <t>シエン</t>
    </rPh>
    <phoneticPr fontId="12"/>
  </si>
  <si>
    <t>担当職員</t>
    <rPh sb="0" eb="2">
      <t>タントウ</t>
    </rPh>
    <rPh sb="2" eb="4">
      <t>ショクイン</t>
    </rPh>
    <phoneticPr fontId="12"/>
  </si>
  <si>
    <t>専従</t>
    <phoneticPr fontId="12"/>
  </si>
  <si>
    <t>兼務</t>
    <rPh sb="0" eb="2">
      <t>ケンム</t>
    </rPh>
    <phoneticPr fontId="12"/>
  </si>
  <si>
    <t>豊島区長　殿</t>
    <rPh sb="0" eb="2">
      <t>トシマ</t>
    </rPh>
    <rPh sb="2" eb="3">
      <t>ク</t>
    </rPh>
    <rPh sb="3" eb="4">
      <t>オサ</t>
    </rPh>
    <rPh sb="5" eb="6">
      <t>ドノ</t>
    </rPh>
    <phoneticPr fontId="12"/>
  </si>
  <si>
    <t>豊島区長 殿</t>
    <phoneticPr fontId="49"/>
  </si>
  <si>
    <t>介護予防支援</t>
    <rPh sb="0" eb="2">
      <t>カイゴ</t>
    </rPh>
    <rPh sb="2" eb="4">
      <t>ヨボウ</t>
    </rPh>
    <rPh sb="4" eb="6">
      <t>シエン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</si>
</sst>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sz val="11"/>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1"/>
      <name val="ＭＳ ゴシック"/>
      <family val="3"/>
      <charset val="128"/>
    </font>
    <font>
      <sz val="9"/>
      <color theme="1"/>
      <name val="ＭＳ Ｐゴシック"/>
      <family val="3"/>
      <charset val="128"/>
      <scheme val="minor"/>
    </font>
    <font>
      <b/>
      <sz val="12"/>
      <color theme="1"/>
      <name val="ＭＳ Ｐゴシック"/>
      <family val="3"/>
      <charset val="128"/>
      <scheme val="minor"/>
    </font>
    <font>
      <sz val="14"/>
      <color rgb="FFFF0000"/>
      <name val="HGSｺﾞｼｯｸM"/>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b/>
      <sz val="11"/>
      <name val="ＭＳ ゴシック"/>
      <family val="3"/>
      <charset val="128"/>
    </font>
    <font>
      <sz val="12"/>
      <name val="ＭＳ ゴシック"/>
      <family val="3"/>
      <charset val="128"/>
    </font>
    <font>
      <b/>
      <sz val="11"/>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73">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5" fillId="0" borderId="0"/>
    <xf numFmtId="0" fontId="14" fillId="0" borderId="0" applyBorder="0"/>
    <xf numFmtId="0" fontId="14" fillId="0" borderId="0" applyBorder="0"/>
    <xf numFmtId="0" fontId="32" fillId="4" borderId="0" applyNumberFormat="0" applyBorder="0" applyAlignment="0" applyProtection="0">
      <alignment vertical="center"/>
    </xf>
    <xf numFmtId="0" fontId="11" fillId="0" borderId="0"/>
    <xf numFmtId="0" fontId="10" fillId="0" borderId="0"/>
    <xf numFmtId="0" fontId="9" fillId="0" borderId="0">
      <alignment vertical="center"/>
    </xf>
    <xf numFmtId="0" fontId="10" fillId="0" borderId="0"/>
    <xf numFmtId="0" fontId="14" fillId="0" borderId="0" applyBorder="0"/>
    <xf numFmtId="0" fontId="10" fillId="0" borderId="0"/>
    <xf numFmtId="0" fontId="9" fillId="0" borderId="0">
      <alignment vertical="center"/>
    </xf>
    <xf numFmtId="0" fontId="34" fillId="0" borderId="0"/>
    <xf numFmtId="0" fontId="34" fillId="0" borderId="0"/>
    <xf numFmtId="0" fontId="41" fillId="0" borderId="0"/>
    <xf numFmtId="0" fontId="8" fillId="0" borderId="0">
      <alignment vertical="center"/>
    </xf>
    <xf numFmtId="38" fontId="8" fillId="0" borderId="0" applyFont="0" applyFill="0" applyBorder="0" applyAlignment="0" applyProtection="0">
      <alignment vertical="center"/>
    </xf>
    <xf numFmtId="0" fontId="10" fillId="0" borderId="0">
      <alignment vertical="center"/>
    </xf>
    <xf numFmtId="0" fontId="55" fillId="0" borderId="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applyBorder="0"/>
  </cellStyleXfs>
  <cellXfs count="640">
    <xf numFmtId="0" fontId="0" fillId="0" borderId="0" xfId="0"/>
    <xf numFmtId="0" fontId="43" fillId="24" borderId="0" xfId="43" applyFont="1" applyFill="1" applyAlignment="1">
      <alignment vertical="center"/>
    </xf>
    <xf numFmtId="49" fontId="43" fillId="24" borderId="10" xfId="43" applyNumberFormat="1" applyFont="1" applyFill="1" applyBorder="1" applyAlignment="1">
      <alignment vertical="center"/>
    </xf>
    <xf numFmtId="49" fontId="44" fillId="0" borderId="42" xfId="46" applyNumberFormat="1" applyFont="1" applyBorder="1" applyAlignment="1">
      <alignment horizontal="center" vertical="center"/>
    </xf>
    <xf numFmtId="49" fontId="44" fillId="0" borderId="43" xfId="46" applyNumberFormat="1" applyFont="1" applyBorder="1" applyAlignment="1">
      <alignment horizontal="center" vertical="center"/>
    </xf>
    <xf numFmtId="0" fontId="44" fillId="24" borderId="43" xfId="43" applyFont="1" applyFill="1" applyBorder="1" applyAlignment="1">
      <alignment vertical="center"/>
    </xf>
    <xf numFmtId="0" fontId="44" fillId="24" borderId="44" xfId="43" applyFont="1" applyFill="1" applyBorder="1" applyAlignment="1">
      <alignment vertical="center"/>
    </xf>
    <xf numFmtId="0" fontId="39" fillId="24" borderId="0" xfId="53" applyFont="1" applyFill="1" applyBorder="1" applyAlignment="1">
      <alignment horizontal="left" vertical="top"/>
    </xf>
    <xf numFmtId="0" fontId="42" fillId="24" borderId="0" xfId="53" applyFont="1" applyFill="1" applyBorder="1" applyAlignment="1">
      <alignment horizontal="center" vertical="center"/>
    </xf>
    <xf numFmtId="0" fontId="38" fillId="24" borderId="0" xfId="53" applyFont="1" applyFill="1" applyBorder="1" applyAlignment="1">
      <alignment vertical="center"/>
    </xf>
    <xf numFmtId="0" fontId="38" fillId="24" borderId="0" xfId="53" applyFont="1" applyFill="1" applyBorder="1" applyAlignment="1">
      <alignment horizontal="right" vertical="center"/>
    </xf>
    <xf numFmtId="0" fontId="38" fillId="24" borderId="0" xfId="53" applyFont="1" applyFill="1" applyBorder="1" applyAlignment="1">
      <alignment horizontal="center" vertical="center"/>
    </xf>
    <xf numFmtId="0" fontId="38" fillId="24" borderId="0" xfId="53" applyFont="1" applyFill="1" applyBorder="1" applyAlignment="1">
      <alignment horizontal="left" vertical="center"/>
    </xf>
    <xf numFmtId="0" fontId="37" fillId="24" borderId="0" xfId="53" applyFont="1" applyFill="1" applyBorder="1" applyAlignment="1"/>
    <xf numFmtId="0" fontId="39" fillId="24" borderId="0" xfId="53" applyFont="1" applyFill="1" applyBorder="1" applyAlignment="1">
      <alignment horizontal="left"/>
    </xf>
    <xf numFmtId="0" fontId="36" fillId="24" borderId="0" xfId="53" applyFont="1" applyFill="1" applyBorder="1" applyAlignment="1">
      <alignment horizontal="right" vertical="top"/>
    </xf>
    <xf numFmtId="0" fontId="39" fillId="24" borderId="12" xfId="53" applyFont="1" applyFill="1" applyBorder="1" applyAlignment="1"/>
    <xf numFmtId="0" fontId="38" fillId="24" borderId="0" xfId="53" applyFont="1" applyFill="1" applyBorder="1" applyAlignment="1">
      <alignment horizontal="center" vertical="top"/>
    </xf>
    <xf numFmtId="0" fontId="35" fillId="24" borderId="0" xfId="53" applyFont="1" applyFill="1" applyBorder="1" applyAlignment="1">
      <alignment vertical="top"/>
    </xf>
    <xf numFmtId="0" fontId="35" fillId="24" borderId="0" xfId="53" applyFont="1" applyFill="1" applyBorder="1" applyAlignment="1">
      <alignment vertical="top" wrapText="1"/>
    </xf>
    <xf numFmtId="0" fontId="54"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55" fillId="0" borderId="0" xfId="58"/>
    <xf numFmtId="0" fontId="57" fillId="0" borderId="0" xfId="58" applyFont="1" applyAlignment="1">
      <alignment wrapText="1"/>
    </xf>
    <xf numFmtId="0" fontId="57" fillId="0" borderId="13" xfId="58" applyFont="1" applyBorder="1" applyAlignment="1">
      <alignment vertical="top"/>
    </xf>
    <xf numFmtId="0" fontId="46" fillId="0" borderId="15" xfId="58" applyFont="1" applyBorder="1" applyAlignment="1">
      <alignment vertical="top" wrapText="1"/>
    </xf>
    <xf numFmtId="0" fontId="46" fillId="0" borderId="16" xfId="58" applyFont="1" applyBorder="1" applyAlignment="1">
      <alignment vertical="top"/>
    </xf>
    <xf numFmtId="0" fontId="57" fillId="0" borderId="17" xfId="58" applyFont="1" applyBorder="1" applyAlignment="1">
      <alignment vertical="top" wrapText="1"/>
    </xf>
    <xf numFmtId="0" fontId="46" fillId="0" borderId="20" xfId="58" applyFont="1" applyBorder="1" applyAlignment="1">
      <alignment vertical="top"/>
    </xf>
    <xf numFmtId="0" fontId="57" fillId="0" borderId="18" xfId="58" applyFont="1" applyBorder="1" applyAlignment="1">
      <alignment vertical="top" wrapText="1"/>
    </xf>
    <xf numFmtId="0" fontId="57" fillId="0" borderId="0" xfId="58" applyFont="1"/>
    <xf numFmtId="0" fontId="10" fillId="0" borderId="0" xfId="0" applyFont="1" applyAlignment="1">
      <alignment vertical="center"/>
    </xf>
    <xf numFmtId="0" fontId="0" fillId="0" borderId="0" xfId="0" applyAlignment="1">
      <alignment vertical="center"/>
    </xf>
    <xf numFmtId="0" fontId="0" fillId="0" borderId="58" xfId="0"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0" fillId="0" borderId="50"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59" xfId="0" applyBorder="1" applyAlignment="1">
      <alignment vertical="center"/>
    </xf>
    <xf numFmtId="0" fontId="0" fillId="0" borderId="34" xfId="0" applyBorder="1" applyAlignment="1">
      <alignment vertical="center"/>
    </xf>
    <xf numFmtId="0" fontId="0" fillId="0" borderId="41"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40" fillId="24" borderId="0" xfId="53" applyFont="1" applyFill="1" applyAlignment="1">
      <alignment horizontal="left" vertical="top"/>
    </xf>
    <xf numFmtId="0" fontId="43" fillId="24" borderId="0" xfId="46" applyFont="1" applyFill="1" applyBorder="1" applyAlignment="1">
      <alignment horizontal="center" vertical="center" wrapText="1"/>
    </xf>
    <xf numFmtId="0" fontId="43" fillId="24" borderId="0" xfId="46" applyFont="1" applyFill="1" applyBorder="1" applyAlignment="1">
      <alignment horizontal="left" vertical="center" wrapText="1"/>
    </xf>
    <xf numFmtId="0" fontId="45" fillId="24" borderId="69" xfId="53" applyFont="1" applyFill="1" applyBorder="1" applyAlignment="1">
      <alignment horizontal="center" vertical="center" wrapText="1"/>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4" fillId="24" borderId="30" xfId="53" applyFont="1" applyFill="1" applyBorder="1" applyAlignment="1">
      <alignment horizontal="left" vertical="center"/>
    </xf>
    <xf numFmtId="49" fontId="45" fillId="24" borderId="92" xfId="53" applyNumberFormat="1" applyFont="1" applyFill="1" applyBorder="1" applyAlignment="1">
      <alignment vertical="center" wrapText="1"/>
    </xf>
    <xf numFmtId="0" fontId="40" fillId="24" borderId="66" xfId="53" applyFont="1" applyFill="1" applyBorder="1" applyAlignment="1">
      <alignment horizontal="center" vertical="center" wrapText="1"/>
    </xf>
    <xf numFmtId="0" fontId="40" fillId="24" borderId="70" xfId="53" applyFont="1" applyFill="1" applyBorder="1" applyAlignment="1">
      <alignment vertical="center" wrapText="1"/>
    </xf>
    <xf numFmtId="0" fontId="40" fillId="24" borderId="0" xfId="53" applyFont="1" applyFill="1" applyAlignment="1">
      <alignment vertical="center" wrapText="1"/>
    </xf>
    <xf numFmtId="0" fontId="40" fillId="24" borderId="31" xfId="53" applyFont="1" applyFill="1" applyBorder="1" applyAlignment="1">
      <alignment vertical="center" wrapText="1"/>
    </xf>
    <xf numFmtId="0" fontId="45" fillId="24" borderId="119" xfId="53" applyFont="1" applyFill="1" applyBorder="1" applyAlignment="1">
      <alignment vertical="center" wrapText="1"/>
    </xf>
    <xf numFmtId="0" fontId="45" fillId="24" borderId="34" xfId="53" applyFont="1" applyFill="1" applyBorder="1" applyAlignment="1">
      <alignment vertical="center" wrapText="1"/>
    </xf>
    <xf numFmtId="0" fontId="45" fillId="24" borderId="41" xfId="53" applyFont="1" applyFill="1" applyBorder="1" applyAlignment="1">
      <alignment vertical="center" wrapText="1"/>
    </xf>
    <xf numFmtId="0" fontId="64" fillId="24" borderId="0" xfId="53" applyFont="1" applyFill="1" applyAlignment="1">
      <alignment horizontal="left" vertical="top"/>
    </xf>
    <xf numFmtId="0" fontId="64" fillId="24" borderId="0" xfId="53" applyFont="1" applyFill="1" applyAlignment="1">
      <alignment horizontal="left" vertical="top" indent="3"/>
    </xf>
    <xf numFmtId="0" fontId="64" fillId="24" borderId="0" xfId="53" applyFont="1" applyFill="1" applyAlignment="1">
      <alignment horizontal="left" vertical="top" indent="6"/>
    </xf>
    <xf numFmtId="0" fontId="47" fillId="0" borderId="0" xfId="70" applyFont="1" applyFill="1" applyAlignment="1" applyProtection="1">
      <alignment vertical="center"/>
    </xf>
    <xf numFmtId="0" fontId="47" fillId="0" borderId="0" xfId="70" applyFont="1" applyFill="1" applyAlignment="1" applyProtection="1">
      <alignment horizontal="left" vertical="center"/>
    </xf>
    <xf numFmtId="0" fontId="48" fillId="0" borderId="0" xfId="70" applyFont="1" applyFill="1" applyAlignment="1" applyProtection="1">
      <alignment horizontal="left" vertical="center"/>
    </xf>
    <xf numFmtId="0" fontId="48" fillId="0" borderId="0" xfId="70" applyFont="1" applyFill="1" applyAlignment="1" applyProtection="1">
      <alignment horizontal="right" vertical="center"/>
    </xf>
    <xf numFmtId="0" fontId="61" fillId="0" borderId="0" xfId="70" applyFont="1" applyFill="1" applyAlignment="1" applyProtection="1">
      <alignment horizontal="left" vertical="center"/>
    </xf>
    <xf numFmtId="0" fontId="47" fillId="0" borderId="0" xfId="70" applyFont="1" applyFill="1" applyAlignment="1" applyProtection="1">
      <alignment vertical="center"/>
      <protection locked="0"/>
    </xf>
    <xf numFmtId="0" fontId="48" fillId="0" borderId="0" xfId="70" applyFont="1" applyFill="1" applyAlignment="1" applyProtection="1">
      <alignment vertical="center"/>
    </xf>
    <xf numFmtId="0" fontId="48" fillId="0" borderId="0" xfId="70" applyFont="1" applyFill="1" applyAlignment="1" applyProtection="1">
      <alignment horizontal="right" vertical="center"/>
      <protection locked="0"/>
    </xf>
    <xf numFmtId="0" fontId="48" fillId="0" borderId="0" xfId="70" applyFont="1" applyFill="1" applyAlignment="1" applyProtection="1">
      <alignment vertical="center"/>
      <protection locked="0"/>
    </xf>
    <xf numFmtId="0" fontId="61" fillId="0" borderId="0" xfId="70" applyFont="1" applyFill="1" applyAlignment="1" applyProtection="1">
      <alignment horizontal="right" vertical="center"/>
    </xf>
    <xf numFmtId="0" fontId="61" fillId="24" borderId="0" xfId="70" applyFont="1" applyFill="1" applyAlignment="1" applyProtection="1">
      <alignment horizontal="center" vertical="center"/>
    </xf>
    <xf numFmtId="0" fontId="61" fillId="24" borderId="0" xfId="70" applyFont="1" applyFill="1" applyAlignment="1" applyProtection="1">
      <alignment horizontal="right" vertical="center"/>
    </xf>
    <xf numFmtId="0" fontId="61" fillId="24" borderId="0" xfId="70" applyFont="1" applyFill="1" applyAlignment="1" applyProtection="1">
      <alignment vertical="center"/>
    </xf>
    <xf numFmtId="0" fontId="61" fillId="0" borderId="0" xfId="70" applyFont="1" applyFill="1" applyAlignment="1" applyProtection="1">
      <alignment vertical="center"/>
    </xf>
    <xf numFmtId="0" fontId="48" fillId="0" borderId="0" xfId="70" applyFont="1" applyFill="1" applyAlignment="1" applyProtection="1">
      <alignment horizontal="center" vertical="center"/>
    </xf>
    <xf numFmtId="0" fontId="47" fillId="0" borderId="0" xfId="70" quotePrefix="1" applyFont="1" applyFill="1" applyAlignment="1" applyProtection="1">
      <alignment horizontal="center" vertical="center"/>
    </xf>
    <xf numFmtId="0" fontId="47" fillId="24" borderId="0" xfId="70" applyFont="1" applyFill="1" applyBorder="1" applyAlignment="1" applyProtection="1">
      <alignment vertical="center"/>
    </xf>
    <xf numFmtId="0" fontId="48" fillId="24" borderId="0" xfId="70" applyFont="1" applyFill="1" applyBorder="1" applyAlignment="1" applyProtection="1">
      <alignment horizontal="right" vertical="center"/>
    </xf>
    <xf numFmtId="0" fontId="48" fillId="24" borderId="0" xfId="70" applyFont="1" applyFill="1" applyBorder="1" applyProtection="1">
      <alignment vertical="center"/>
    </xf>
    <xf numFmtId="0" fontId="48" fillId="24" borderId="0" xfId="70" applyFont="1" applyFill="1" applyBorder="1" applyAlignment="1" applyProtection="1">
      <alignment horizontal="center" vertical="center"/>
    </xf>
    <xf numFmtId="0" fontId="48" fillId="0" borderId="0" xfId="70" applyFont="1" applyBorder="1" applyProtection="1">
      <alignment vertical="center"/>
    </xf>
    <xf numFmtId="0" fontId="47" fillId="24" borderId="0" xfId="70" applyFont="1" applyFill="1" applyBorder="1" applyAlignment="1" applyProtection="1">
      <alignment horizontal="center" vertical="center"/>
    </xf>
    <xf numFmtId="0" fontId="48" fillId="24" borderId="0" xfId="70" applyFont="1" applyFill="1" applyBorder="1" applyAlignment="1" applyProtection="1">
      <alignment vertical="center"/>
    </xf>
    <xf numFmtId="0" fontId="50" fillId="24" borderId="0" xfId="70" applyFont="1" applyFill="1" applyBorder="1" applyAlignment="1" applyProtection="1">
      <alignment horizontal="centerContinuous" vertical="center"/>
    </xf>
    <xf numFmtId="0" fontId="47" fillId="24" borderId="0" xfId="70" applyFont="1" applyFill="1" applyBorder="1" applyAlignment="1" applyProtection="1">
      <alignment horizontal="centerContinuous" vertical="center"/>
    </xf>
    <xf numFmtId="0" fontId="47" fillId="24" borderId="0" xfId="70" applyFont="1" applyFill="1" applyBorder="1" applyProtection="1">
      <alignment vertical="center"/>
    </xf>
    <xf numFmtId="0" fontId="47" fillId="0" borderId="0" xfId="70" applyFont="1" applyBorder="1" applyProtection="1">
      <alignment vertical="center"/>
    </xf>
    <xf numFmtId="0" fontId="47" fillId="0" borderId="0" xfId="70" applyFont="1" applyProtection="1">
      <alignment vertical="center"/>
    </xf>
    <xf numFmtId="0" fontId="50" fillId="0" borderId="0" xfId="70" applyFont="1" applyProtection="1">
      <alignment vertical="center"/>
    </xf>
    <xf numFmtId="0" fontId="47" fillId="0" borderId="0" xfId="70" applyFont="1" applyBorder="1" applyAlignment="1" applyProtection="1">
      <alignment vertical="center"/>
    </xf>
    <xf numFmtId="0" fontId="47" fillId="0" borderId="0" xfId="70" applyFont="1" applyAlignment="1" applyProtection="1">
      <alignment horizontal="center" vertical="center"/>
    </xf>
    <xf numFmtId="0" fontId="47" fillId="0" borderId="0" xfId="70" applyFont="1" applyAlignment="1" applyProtection="1">
      <alignment horizontal="right" vertical="center"/>
    </xf>
    <xf numFmtId="0" fontId="50" fillId="0" borderId="0" xfId="70" applyFont="1">
      <alignment vertical="center"/>
    </xf>
    <xf numFmtId="20" fontId="47" fillId="24" borderId="0" xfId="70" applyNumberFormat="1" applyFont="1" applyFill="1" applyBorder="1" applyAlignment="1" applyProtection="1">
      <alignment vertical="center"/>
    </xf>
    <xf numFmtId="20" fontId="47" fillId="24" borderId="0" xfId="70" applyNumberFormat="1" applyFont="1" applyFill="1" applyBorder="1" applyAlignment="1" applyProtection="1">
      <alignment horizontal="center" vertical="center"/>
    </xf>
    <xf numFmtId="177" fontId="47" fillId="24" borderId="0" xfId="70" applyNumberFormat="1" applyFont="1" applyFill="1" applyBorder="1" applyAlignment="1" applyProtection="1">
      <alignment vertical="center"/>
    </xf>
    <xf numFmtId="0" fontId="47" fillId="24" borderId="0" xfId="70" applyFont="1" applyFill="1" applyBorder="1" applyAlignment="1" applyProtection="1">
      <alignment horizontal="left" vertical="center"/>
    </xf>
    <xf numFmtId="0" fontId="47" fillId="0" borderId="0" xfId="70" applyFont="1" applyBorder="1" applyAlignment="1" applyProtection="1">
      <alignment horizontal="center" vertical="center"/>
    </xf>
    <xf numFmtId="0" fontId="50" fillId="0" borderId="0" xfId="70" applyFont="1" applyFill="1" applyAlignment="1" applyProtection="1">
      <alignment vertical="center"/>
    </xf>
    <xf numFmtId="0" fontId="50" fillId="0" borderId="0" xfId="70" applyFont="1" applyFill="1" applyAlignment="1" applyProtection="1">
      <alignment horizontal="left" vertical="center"/>
    </xf>
    <xf numFmtId="0" fontId="47" fillId="0" borderId="0" xfId="70" applyFont="1" applyFill="1" applyAlignment="1" applyProtection="1">
      <alignment horizontal="right" vertical="center"/>
    </xf>
    <xf numFmtId="0" fontId="47" fillId="0" borderId="0" xfId="70" applyFont="1" applyFill="1" applyAlignment="1" applyProtection="1">
      <alignment horizontal="center" vertical="center"/>
    </xf>
    <xf numFmtId="0" fontId="51" fillId="0" borderId="0" xfId="70" applyFont="1" applyFill="1" applyAlignment="1" applyProtection="1">
      <alignment vertical="center"/>
    </xf>
    <xf numFmtId="0" fontId="51" fillId="0" borderId="0" xfId="70" applyFont="1" applyFill="1" applyAlignment="1" applyProtection="1">
      <alignment horizontal="left" vertical="center"/>
    </xf>
    <xf numFmtId="0" fontId="51" fillId="0" borderId="0" xfId="70" applyFont="1" applyFill="1" applyBorder="1" applyAlignment="1" applyProtection="1">
      <alignment vertical="center"/>
    </xf>
    <xf numFmtId="0" fontId="51" fillId="0" borderId="0" xfId="70" applyFont="1" applyFill="1" applyAlignment="1" applyProtection="1">
      <alignment horizontal="right" vertical="center"/>
    </xf>
    <xf numFmtId="0" fontId="51" fillId="0" borderId="0" xfId="70" applyFont="1" applyFill="1" applyAlignment="1" applyProtection="1">
      <alignment horizontal="right" vertical="center"/>
      <protection locked="0"/>
    </xf>
    <xf numFmtId="0" fontId="51" fillId="0" borderId="0" xfId="70" applyFont="1" applyFill="1" applyAlignment="1" applyProtection="1">
      <alignment vertical="center"/>
      <protection locked="0"/>
    </xf>
    <xf numFmtId="0" fontId="50" fillId="0" borderId="47" xfId="70" applyFont="1" applyFill="1" applyBorder="1" applyAlignment="1" applyProtection="1">
      <alignment horizontal="center" vertical="center"/>
    </xf>
    <xf numFmtId="0" fontId="50" fillId="0" borderId="21" xfId="70" applyFont="1" applyFill="1" applyBorder="1" applyAlignment="1" applyProtection="1">
      <alignment horizontal="center" vertical="center"/>
    </xf>
    <xf numFmtId="0" fontId="50" fillId="0" borderId="49" xfId="70" applyFont="1" applyFill="1" applyBorder="1" applyAlignment="1" applyProtection="1">
      <alignment horizontal="center" vertical="center"/>
    </xf>
    <xf numFmtId="0" fontId="50" fillId="0" borderId="56" xfId="70" applyNumberFormat="1" applyFont="1" applyFill="1" applyBorder="1" applyAlignment="1" applyProtection="1">
      <alignment horizontal="center" vertical="center" wrapText="1"/>
    </xf>
    <xf numFmtId="0" fontId="50" fillId="0" borderId="57" xfId="70" applyNumberFormat="1" applyFont="1" applyFill="1" applyBorder="1" applyAlignment="1" applyProtection="1">
      <alignment horizontal="center" vertical="center" wrapText="1"/>
    </xf>
    <xf numFmtId="0" fontId="50" fillId="0" borderId="61" xfId="70" applyNumberFormat="1" applyFont="1" applyFill="1" applyBorder="1" applyAlignment="1" applyProtection="1">
      <alignment horizontal="center" vertical="center" wrapText="1"/>
    </xf>
    <xf numFmtId="0" fontId="47" fillId="0" borderId="79" xfId="70" applyFont="1" applyFill="1" applyBorder="1" applyAlignment="1" applyProtection="1">
      <alignment vertical="center"/>
    </xf>
    <xf numFmtId="178" fontId="47" fillId="27" borderId="122" xfId="70" applyNumberFormat="1" applyFont="1" applyFill="1" applyBorder="1" applyAlignment="1" applyProtection="1">
      <alignment horizontal="center" vertical="center" shrinkToFit="1"/>
      <protection locked="0"/>
    </xf>
    <xf numFmtId="178" fontId="47" fillId="27" borderId="123" xfId="70" applyNumberFormat="1" applyFont="1" applyFill="1" applyBorder="1" applyAlignment="1" applyProtection="1">
      <alignment horizontal="center" vertical="center" shrinkToFit="1"/>
      <protection locked="0"/>
    </xf>
    <xf numFmtId="178" fontId="47" fillId="27" borderId="124" xfId="70" applyNumberFormat="1" applyFont="1" applyFill="1" applyBorder="1" applyAlignment="1" applyProtection="1">
      <alignment horizontal="center" vertical="center" shrinkToFit="1"/>
      <protection locked="0"/>
    </xf>
    <xf numFmtId="0" fontId="47" fillId="0" borderId="81" xfId="70" applyFont="1" applyFill="1" applyBorder="1" applyAlignment="1" applyProtection="1">
      <alignment vertical="center"/>
    </xf>
    <xf numFmtId="178" fontId="47" fillId="27" borderId="88" xfId="70" applyNumberFormat="1" applyFont="1" applyFill="1" applyBorder="1" applyAlignment="1" applyProtection="1">
      <alignment horizontal="center" vertical="center" shrinkToFit="1"/>
      <protection locked="0"/>
    </xf>
    <xf numFmtId="178" fontId="47" fillId="27" borderId="89" xfId="70" applyNumberFormat="1" applyFont="1" applyFill="1" applyBorder="1" applyAlignment="1" applyProtection="1">
      <alignment horizontal="center" vertical="center" shrinkToFit="1"/>
      <protection locked="0"/>
    </xf>
    <xf numFmtId="178" fontId="47" fillId="27" borderId="90" xfId="70" applyNumberFormat="1" applyFont="1" applyFill="1" applyBorder="1" applyAlignment="1" applyProtection="1">
      <alignment horizontal="center" vertical="center" shrinkToFit="1"/>
      <protection locked="0"/>
    </xf>
    <xf numFmtId="0" fontId="47" fillId="0" borderId="82" xfId="70" applyFont="1" applyFill="1" applyBorder="1" applyAlignment="1" applyProtection="1">
      <alignment vertical="center"/>
    </xf>
    <xf numFmtId="178" fontId="47" fillId="27" borderId="56" xfId="70" applyNumberFormat="1" applyFont="1" applyFill="1" applyBorder="1" applyAlignment="1" applyProtection="1">
      <alignment horizontal="center" vertical="center" shrinkToFit="1"/>
      <protection locked="0"/>
    </xf>
    <xf numFmtId="178" fontId="47" fillId="27" borderId="57" xfId="70" applyNumberFormat="1" applyFont="1" applyFill="1" applyBorder="1" applyAlignment="1" applyProtection="1">
      <alignment horizontal="center" vertical="center" shrinkToFit="1"/>
      <protection locked="0"/>
    </xf>
    <xf numFmtId="178" fontId="47" fillId="27" borderId="61" xfId="70" applyNumberFormat="1" applyFont="1" applyFill="1" applyBorder="1" applyAlignment="1" applyProtection="1">
      <alignment horizontal="center" vertical="center" shrinkToFit="1"/>
      <protection locked="0"/>
    </xf>
    <xf numFmtId="0" fontId="59" fillId="0" borderId="0" xfId="70" applyFont="1" applyFill="1" applyAlignment="1" applyProtection="1">
      <alignment vertical="center"/>
    </xf>
    <xf numFmtId="0" fontId="51" fillId="0" borderId="0" xfId="70" applyFont="1" applyFill="1" applyBorder="1" applyAlignment="1" applyProtection="1">
      <alignment vertical="center" shrinkToFit="1"/>
    </xf>
    <xf numFmtId="0" fontId="52" fillId="0" borderId="0" xfId="70" applyFont="1" applyFill="1" applyBorder="1" applyAlignment="1" applyProtection="1">
      <alignment vertical="center" shrinkToFit="1"/>
    </xf>
    <xf numFmtId="0" fontId="51" fillId="0" borderId="28" xfId="70" applyFont="1" applyFill="1" applyBorder="1" applyAlignment="1" applyProtection="1">
      <alignment vertical="center"/>
    </xf>
    <xf numFmtId="0" fontId="50" fillId="0" borderId="0" xfId="70" applyFont="1" applyFill="1" applyBorder="1" applyAlignment="1" applyProtection="1">
      <alignment vertical="center"/>
    </xf>
    <xf numFmtId="0" fontId="50" fillId="0" borderId="0" xfId="70" applyFont="1" applyFill="1" applyBorder="1" applyAlignment="1" applyProtection="1">
      <alignment horizontal="left" vertical="center"/>
    </xf>
    <xf numFmtId="0" fontId="50" fillId="24" borderId="0" xfId="70" applyFont="1" applyFill="1" applyBorder="1" applyAlignment="1" applyProtection="1">
      <alignment vertical="center"/>
    </xf>
    <xf numFmtId="0" fontId="50" fillId="0" borderId="0" xfId="70" applyFont="1" applyFill="1" applyBorder="1" applyAlignment="1" applyProtection="1">
      <alignment horizontal="centerContinuous" vertical="center"/>
    </xf>
    <xf numFmtId="179" fontId="50" fillId="24" borderId="0" xfId="70" applyNumberFormat="1" applyFont="1" applyFill="1" applyBorder="1" applyAlignment="1" applyProtection="1">
      <alignment horizontal="center" vertical="center"/>
    </xf>
    <xf numFmtId="180" fontId="50" fillId="0" borderId="0" xfId="70" applyNumberFormat="1" applyFont="1" applyFill="1" applyBorder="1" applyAlignment="1" applyProtection="1">
      <alignment vertical="center"/>
    </xf>
    <xf numFmtId="180" fontId="50" fillId="0" borderId="0" xfId="70" applyNumberFormat="1" applyFont="1" applyFill="1" applyAlignment="1" applyProtection="1">
      <alignment vertical="center"/>
    </xf>
    <xf numFmtId="0" fontId="50" fillId="24" borderId="0" xfId="70" applyFont="1" applyFill="1" applyBorder="1" applyAlignment="1" applyProtection="1">
      <alignment horizontal="center" vertical="center"/>
    </xf>
    <xf numFmtId="181" fontId="50" fillId="24" borderId="0" xfId="71" applyNumberFormat="1" applyFont="1" applyFill="1" applyBorder="1" applyAlignment="1" applyProtection="1">
      <alignment horizontal="right" vertical="center"/>
    </xf>
    <xf numFmtId="181" fontId="50" fillId="24" borderId="0" xfId="71" applyNumberFormat="1" applyFont="1" applyFill="1" applyBorder="1" applyAlignment="1" applyProtection="1">
      <alignment vertical="center"/>
    </xf>
    <xf numFmtId="177" fontId="50" fillId="24" borderId="0" xfId="70" applyNumberFormat="1" applyFont="1" applyFill="1" applyBorder="1" applyAlignment="1" applyProtection="1">
      <alignment vertical="center"/>
    </xf>
    <xf numFmtId="0" fontId="50" fillId="0" borderId="0" xfId="70" applyFont="1" applyFill="1" applyBorder="1" applyAlignment="1" applyProtection="1">
      <alignment horizontal="right" vertical="center"/>
    </xf>
    <xf numFmtId="0" fontId="66" fillId="0" borderId="0" xfId="70" applyFont="1" applyFill="1" applyBorder="1" applyAlignment="1" applyProtection="1">
      <alignment vertical="center"/>
    </xf>
    <xf numFmtId="0" fontId="50" fillId="24" borderId="0" xfId="70" applyFont="1" applyFill="1" applyBorder="1" applyAlignment="1" applyProtection="1">
      <alignment horizontal="left" vertical="center"/>
    </xf>
    <xf numFmtId="0" fontId="50" fillId="0" borderId="0" xfId="70" applyFont="1" applyFill="1" applyBorder="1" applyAlignment="1" applyProtection="1">
      <alignment horizontal="center" vertical="center"/>
    </xf>
    <xf numFmtId="0" fontId="50" fillId="0" borderId="0" xfId="70" applyFont="1" applyFill="1" applyBorder="1" applyAlignment="1" applyProtection="1">
      <alignment vertical="center" wrapText="1"/>
    </xf>
    <xf numFmtId="0" fontId="50" fillId="0" borderId="0" xfId="70" applyFont="1" applyFill="1" applyBorder="1" applyAlignment="1" applyProtection="1">
      <alignment horizontal="justify" vertical="center" wrapText="1"/>
    </xf>
    <xf numFmtId="0" fontId="51" fillId="0" borderId="0" xfId="70" applyFont="1" applyFill="1" applyBorder="1" applyAlignment="1" applyProtection="1">
      <alignment horizontal="left" vertical="center"/>
      <protection locked="0"/>
    </xf>
    <xf numFmtId="0" fontId="51" fillId="0" borderId="0" xfId="70" applyFont="1" applyFill="1" applyBorder="1" applyAlignment="1" applyProtection="1">
      <alignment vertical="center"/>
      <protection locked="0"/>
    </xf>
    <xf numFmtId="0" fontId="51" fillId="0" borderId="0" xfId="70" applyFont="1" applyFill="1" applyBorder="1" applyAlignment="1" applyProtection="1">
      <alignment vertical="center" wrapText="1"/>
      <protection locked="0"/>
    </xf>
    <xf numFmtId="0" fontId="51" fillId="0" borderId="0" xfId="70" applyFont="1" applyFill="1" applyBorder="1" applyAlignment="1" applyProtection="1">
      <alignment horizontal="justify" vertical="center" wrapText="1"/>
      <protection locked="0"/>
    </xf>
    <xf numFmtId="0" fontId="47" fillId="0" borderId="0" xfId="70" applyFont="1" applyFill="1" applyAlignment="1">
      <alignment vertical="center"/>
    </xf>
    <xf numFmtId="0" fontId="48" fillId="0" borderId="0" xfId="70" applyFont="1" applyFill="1" applyAlignment="1">
      <alignment horizontal="right" vertical="center"/>
    </xf>
    <xf numFmtId="0" fontId="48" fillId="0" borderId="0" xfId="70" applyFont="1" applyFill="1" applyAlignment="1">
      <alignment vertical="center"/>
    </xf>
    <xf numFmtId="0" fontId="51" fillId="0" borderId="0" xfId="70" applyFont="1" applyFill="1" applyAlignment="1">
      <alignment horizontal="right" vertical="center"/>
    </xf>
    <xf numFmtId="0" fontId="51" fillId="0" borderId="0" xfId="70" applyFont="1" applyFill="1" applyAlignment="1">
      <alignment vertical="center"/>
    </xf>
    <xf numFmtId="0" fontId="47" fillId="0" borderId="49" xfId="70" applyFont="1" applyFill="1" applyBorder="1" applyAlignment="1" applyProtection="1">
      <alignment horizontal="center" vertical="center"/>
    </xf>
    <xf numFmtId="0" fontId="47" fillId="0" borderId="57" xfId="70" applyNumberFormat="1" applyFont="1" applyFill="1" applyBorder="1" applyAlignment="1" applyProtection="1">
      <alignment horizontal="center" vertical="center" wrapText="1"/>
    </xf>
    <xf numFmtId="0" fontId="51" fillId="0" borderId="0" xfId="70" applyFont="1" applyFill="1" applyBorder="1" applyAlignment="1" applyProtection="1">
      <alignment horizontal="left" vertical="center"/>
    </xf>
    <xf numFmtId="0" fontId="51" fillId="0" borderId="0" xfId="70" applyFont="1" applyFill="1" applyBorder="1" applyAlignment="1">
      <alignment horizontal="left" vertical="center"/>
    </xf>
    <xf numFmtId="0" fontId="51" fillId="0" borderId="0" xfId="70" applyFont="1" applyFill="1" applyBorder="1" applyAlignment="1">
      <alignment vertical="center"/>
    </xf>
    <xf numFmtId="0" fontId="51" fillId="0" borderId="0" xfId="70" applyFont="1" applyFill="1" applyBorder="1" applyAlignment="1">
      <alignment vertical="center" wrapText="1"/>
    </xf>
    <xf numFmtId="0" fontId="51" fillId="0" borderId="0" xfId="70" applyFont="1" applyFill="1" applyBorder="1" applyAlignment="1">
      <alignment horizontal="justify" vertical="center" wrapText="1"/>
    </xf>
    <xf numFmtId="0" fontId="47" fillId="0" borderId="83" xfId="70" applyFont="1" applyFill="1" applyBorder="1" applyAlignment="1" applyProtection="1">
      <alignment vertical="center"/>
    </xf>
    <xf numFmtId="178" fontId="47" fillId="27" borderId="47" xfId="70" applyNumberFormat="1" applyFont="1" applyFill="1" applyBorder="1" applyAlignment="1" applyProtection="1">
      <alignment horizontal="center" vertical="center" shrinkToFit="1"/>
      <protection locked="0"/>
    </xf>
    <xf numFmtId="178" fontId="47" fillId="27" borderId="21" xfId="70" applyNumberFormat="1" applyFont="1" applyFill="1" applyBorder="1" applyAlignment="1" applyProtection="1">
      <alignment horizontal="center" vertical="center" shrinkToFit="1"/>
      <protection locked="0"/>
    </xf>
    <xf numFmtId="178" fontId="47" fillId="27" borderId="49" xfId="70" applyNumberFormat="1" applyFont="1" applyFill="1" applyBorder="1" applyAlignment="1" applyProtection="1">
      <alignment horizontal="center" vertical="center" shrinkToFit="1"/>
      <protection locked="0"/>
    </xf>
    <xf numFmtId="0" fontId="50" fillId="0" borderId="0" xfId="70" applyFont="1" applyFill="1" applyBorder="1" applyAlignment="1" applyProtection="1">
      <alignment vertical="center" shrinkToFit="1"/>
    </xf>
    <xf numFmtId="0" fontId="1" fillId="24" borderId="0" xfId="70" applyFill="1">
      <alignment vertical="center"/>
    </xf>
    <xf numFmtId="0" fontId="61" fillId="24" borderId="0" xfId="70" applyFont="1" applyFill="1" applyAlignment="1">
      <alignment horizontal="left" vertical="center"/>
    </xf>
    <xf numFmtId="0" fontId="51" fillId="24" borderId="0" xfId="70" applyFont="1" applyFill="1" applyAlignment="1">
      <alignment horizontal="left" vertical="center"/>
    </xf>
    <xf numFmtId="0" fontId="51" fillId="24" borderId="0" xfId="70" applyFont="1" applyFill="1" applyAlignment="1">
      <alignment vertical="center"/>
    </xf>
    <xf numFmtId="0" fontId="51" fillId="27" borderId="21" xfId="70" applyFont="1" applyFill="1" applyBorder="1" applyAlignment="1">
      <alignment horizontal="left" vertical="center"/>
    </xf>
    <xf numFmtId="0" fontId="51" fillId="28" borderId="21" xfId="70" applyFont="1" applyFill="1" applyBorder="1" applyAlignment="1">
      <alignment horizontal="left" vertical="center"/>
    </xf>
    <xf numFmtId="0" fontId="62" fillId="24" borderId="0" xfId="70" applyFont="1" applyFill="1" applyAlignment="1">
      <alignment horizontal="left" vertical="center"/>
    </xf>
    <xf numFmtId="0" fontId="51" fillId="24" borderId="21" xfId="70" applyFont="1" applyFill="1" applyBorder="1" applyAlignment="1">
      <alignment horizontal="center" vertical="center"/>
    </xf>
    <xf numFmtId="0" fontId="51" fillId="24" borderId="21" xfId="70" applyFont="1" applyFill="1" applyBorder="1" applyAlignment="1">
      <alignment horizontal="left" vertical="center"/>
    </xf>
    <xf numFmtId="0" fontId="58" fillId="24" borderId="0" xfId="70" applyFont="1" applyFill="1" applyAlignment="1">
      <alignment horizontal="left" vertical="center"/>
    </xf>
    <xf numFmtId="0" fontId="51" fillId="24" borderId="0" xfId="70" applyFont="1" applyFill="1" applyAlignment="1">
      <alignment horizontal="left" vertical="center" wrapText="1"/>
    </xf>
    <xf numFmtId="0" fontId="58" fillId="24" borderId="0" xfId="70" applyFont="1" applyFill="1" applyBorder="1" applyAlignment="1">
      <alignment horizontal="left" vertical="center"/>
    </xf>
    <xf numFmtId="0" fontId="58" fillId="24" borderId="0" xfId="70" applyFont="1" applyFill="1" applyBorder="1" applyAlignment="1">
      <alignment vertical="center"/>
    </xf>
    <xf numFmtId="0" fontId="51" fillId="24" borderId="0" xfId="70" applyFont="1" applyFill="1" applyBorder="1" applyAlignment="1">
      <alignment vertical="center"/>
    </xf>
    <xf numFmtId="0" fontId="59" fillId="24" borderId="0" xfId="70" applyFont="1" applyFill="1" applyAlignment="1">
      <alignment vertical="center"/>
    </xf>
    <xf numFmtId="0" fontId="58" fillId="24" borderId="0" xfId="70" applyFont="1" applyFill="1" applyBorder="1" applyAlignment="1">
      <alignment vertical="center" shrinkToFit="1"/>
    </xf>
    <xf numFmtId="0" fontId="68" fillId="24" borderId="0" xfId="70" applyFont="1" applyFill="1" applyBorder="1" applyAlignment="1">
      <alignment vertical="center" shrinkToFit="1"/>
    </xf>
    <xf numFmtId="0" fontId="51" fillId="24" borderId="0" xfId="70" applyFont="1" applyFill="1" applyAlignment="1">
      <alignment vertical="center" wrapText="1"/>
    </xf>
    <xf numFmtId="0" fontId="51" fillId="24" borderId="0" xfId="70" applyFont="1" applyFill="1" applyAlignment="1">
      <alignment vertical="center" textRotation="90"/>
    </xf>
    <xf numFmtId="0" fontId="54" fillId="24" borderId="0" xfId="70" applyFont="1" applyFill="1" applyAlignment="1">
      <alignment horizontal="left" vertical="center"/>
    </xf>
    <xf numFmtId="0" fontId="54" fillId="0" borderId="0" xfId="70" applyFont="1" applyAlignment="1">
      <alignment horizontal="left" vertical="center"/>
    </xf>
    <xf numFmtId="0" fontId="70" fillId="24" borderId="0" xfId="70" applyFont="1" applyFill="1">
      <alignment vertical="center"/>
    </xf>
    <xf numFmtId="0" fontId="70" fillId="24" borderId="21" xfId="70" applyFont="1" applyFill="1" applyBorder="1" applyAlignment="1">
      <alignment horizontal="center" vertical="center"/>
    </xf>
    <xf numFmtId="0" fontId="70" fillId="24" borderId="21" xfId="70" applyFont="1" applyFill="1" applyBorder="1" applyAlignment="1">
      <alignment vertical="center" shrinkToFit="1"/>
    </xf>
    <xf numFmtId="0" fontId="70" fillId="24" borderId="84" xfId="70" applyFont="1" applyFill="1" applyBorder="1" applyAlignment="1">
      <alignment horizontal="center" vertical="center" shrinkToFit="1"/>
    </xf>
    <xf numFmtId="0" fontId="47" fillId="24" borderId="125" xfId="70" applyFont="1" applyFill="1" applyBorder="1" applyAlignment="1">
      <alignment horizontal="center" vertical="center"/>
    </xf>
    <xf numFmtId="0" fontId="47" fillId="24" borderId="126" xfId="70" applyFont="1" applyFill="1" applyBorder="1" applyAlignment="1">
      <alignment horizontal="center" vertical="center"/>
    </xf>
    <xf numFmtId="0" fontId="47" fillId="24" borderId="85" xfId="70" applyFont="1" applyFill="1" applyBorder="1" applyAlignment="1">
      <alignment horizontal="center" vertical="center"/>
    </xf>
    <xf numFmtId="0" fontId="70" fillId="24" borderId="85" xfId="70" applyFont="1" applyFill="1" applyBorder="1" applyAlignment="1">
      <alignment horizontal="center" vertical="center"/>
    </xf>
    <xf numFmtId="0" fontId="70" fillId="24" borderId="86" xfId="70" applyFont="1" applyFill="1" applyBorder="1" applyAlignment="1">
      <alignment horizontal="center" vertical="center"/>
    </xf>
    <xf numFmtId="0" fontId="47" fillId="24" borderId="45" xfId="70" applyFont="1" applyFill="1" applyBorder="1">
      <alignment vertical="center"/>
    </xf>
    <xf numFmtId="0" fontId="47" fillId="24" borderId="19" xfId="70" applyFont="1" applyFill="1" applyBorder="1">
      <alignment vertical="center"/>
    </xf>
    <xf numFmtId="0" fontId="70" fillId="24" borderId="46" xfId="70" applyFont="1" applyFill="1" applyBorder="1">
      <alignment vertical="center"/>
    </xf>
    <xf numFmtId="0" fontId="70" fillId="24" borderId="60" xfId="70" applyFont="1" applyFill="1" applyBorder="1">
      <alignment vertical="center"/>
    </xf>
    <xf numFmtId="0" fontId="47" fillId="24" borderId="47" xfId="70" applyFont="1" applyFill="1" applyBorder="1">
      <alignment vertical="center"/>
    </xf>
    <xf numFmtId="0" fontId="70" fillId="24" borderId="21" xfId="70" applyFont="1" applyFill="1" applyBorder="1">
      <alignment vertical="center"/>
    </xf>
    <xf numFmtId="0" fontId="70" fillId="24" borderId="49" xfId="70" applyFont="1" applyFill="1" applyBorder="1">
      <alignment vertical="center"/>
    </xf>
    <xf numFmtId="0" fontId="47" fillId="24" borderId="21" xfId="70" applyFont="1" applyFill="1" applyBorder="1">
      <alignment vertical="center"/>
    </xf>
    <xf numFmtId="0" fontId="47" fillId="24" borderId="56" xfId="70" applyFont="1" applyFill="1" applyBorder="1">
      <alignment vertical="center"/>
    </xf>
    <xf numFmtId="0" fontId="70" fillId="24" borderId="57" xfId="70" applyFont="1" applyFill="1" applyBorder="1">
      <alignment vertical="center"/>
    </xf>
    <xf numFmtId="0" fontId="70" fillId="24" borderId="61" xfId="70" applyFont="1" applyFill="1" applyBorder="1">
      <alignment vertical="center"/>
    </xf>
    <xf numFmtId="0" fontId="63" fillId="24" borderId="0" xfId="57" applyFont="1" applyFill="1">
      <alignment vertical="center"/>
    </xf>
    <xf numFmtId="0" fontId="63" fillId="24" borderId="0" xfId="57" applyFont="1" applyFill="1" applyAlignment="1">
      <alignment vertical="center"/>
    </xf>
    <xf numFmtId="0" fontId="63" fillId="24" borderId="25" xfId="57" applyFont="1" applyFill="1" applyBorder="1" applyAlignment="1">
      <alignment horizontal="center" vertical="center"/>
    </xf>
    <xf numFmtId="0" fontId="63" fillId="24" borderId="26" xfId="57" applyFont="1" applyFill="1" applyBorder="1" applyAlignment="1">
      <alignment horizontal="center" vertical="center"/>
    </xf>
    <xf numFmtId="0" fontId="13" fillId="24" borderId="127" xfId="57" applyFont="1" applyFill="1" applyBorder="1" applyAlignment="1">
      <alignment horizontal="left" vertical="center"/>
    </xf>
    <xf numFmtId="0" fontId="72" fillId="24" borderId="128" xfId="57" applyFont="1" applyFill="1" applyBorder="1" applyAlignment="1">
      <alignment horizontal="left" vertical="center"/>
    </xf>
    <xf numFmtId="0" fontId="63" fillId="24" borderId="0" xfId="57" applyFont="1" applyFill="1" applyBorder="1">
      <alignment vertical="center"/>
    </xf>
    <xf numFmtId="0" fontId="63" fillId="24" borderId="0" xfId="57" applyFont="1" applyFill="1" applyBorder="1" applyAlignment="1">
      <alignment vertical="center"/>
    </xf>
    <xf numFmtId="0" fontId="40" fillId="24" borderId="74"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0" fontId="43" fillId="24" borderId="0" xfId="46" applyFont="1" applyFill="1" applyBorder="1" applyAlignment="1">
      <alignment horizontal="left" vertical="center" wrapText="1"/>
    </xf>
    <xf numFmtId="49" fontId="44" fillId="0" borderId="0" xfId="43" applyNumberFormat="1" applyFont="1" applyAlignment="1">
      <alignment horizontal="left" vertical="center"/>
    </xf>
    <xf numFmtId="49" fontId="44" fillId="0" borderId="0" xfId="43" applyNumberFormat="1" applyFont="1" applyAlignment="1">
      <alignment vertical="center"/>
    </xf>
    <xf numFmtId="49" fontId="73" fillId="0" borderId="0" xfId="43" applyNumberFormat="1" applyFont="1" applyAlignment="1">
      <alignment vertical="center"/>
    </xf>
    <xf numFmtId="49" fontId="44" fillId="0" borderId="0" xfId="43" applyNumberFormat="1" applyFont="1" applyBorder="1" applyAlignment="1">
      <alignment vertical="center"/>
    </xf>
    <xf numFmtId="49" fontId="44" fillId="0" borderId="0" xfId="46" applyNumberFormat="1" applyFont="1" applyAlignment="1">
      <alignment vertical="center"/>
    </xf>
    <xf numFmtId="49" fontId="44" fillId="0" borderId="0" xfId="43" applyNumberFormat="1" applyFont="1" applyAlignment="1">
      <alignment vertical="top"/>
    </xf>
    <xf numFmtId="49" fontId="44" fillId="0" borderId="19" xfId="46" applyNumberFormat="1" applyFont="1" applyBorder="1" applyAlignment="1">
      <alignment horizontal="center" vertical="center"/>
    </xf>
    <xf numFmtId="49" fontId="44" fillId="0" borderId="129" xfId="46" applyNumberFormat="1" applyFont="1" applyBorder="1" applyAlignment="1">
      <alignment horizontal="center" vertical="center"/>
    </xf>
    <xf numFmtId="49" fontId="44" fillId="0" borderId="10" xfId="46" applyNumberFormat="1" applyFont="1" applyBorder="1" applyAlignment="1">
      <alignment horizontal="center" vertical="center"/>
    </xf>
    <xf numFmtId="49" fontId="44" fillId="0" borderId="44" xfId="46" applyNumberFormat="1" applyFont="1" applyBorder="1" applyAlignment="1">
      <alignment horizontal="center" vertical="center"/>
    </xf>
    <xf numFmtId="49" fontId="44" fillId="0" borderId="0" xfId="43" applyNumberFormat="1" applyFont="1" applyBorder="1" applyAlignment="1">
      <alignment horizontal="center" vertical="center"/>
    </xf>
    <xf numFmtId="49" fontId="44" fillId="0" borderId="0" xfId="46" applyNumberFormat="1" applyFont="1" applyAlignment="1">
      <alignment horizontal="center" vertical="center"/>
    </xf>
    <xf numFmtId="49" fontId="43" fillId="0" borderId="10" xfId="43" applyNumberFormat="1" applyFont="1" applyBorder="1" applyAlignment="1">
      <alignment horizontal="center"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top"/>
    </xf>
    <xf numFmtId="49" fontId="43" fillId="0" borderId="14" xfId="43" applyNumberFormat="1" applyFont="1" applyBorder="1" applyAlignment="1">
      <alignment vertical="top"/>
    </xf>
    <xf numFmtId="49" fontId="43" fillId="0" borderId="15" xfId="43" applyNumberFormat="1" applyFont="1" applyBorder="1" applyAlignment="1">
      <alignment vertical="top"/>
    </xf>
    <xf numFmtId="49" fontId="43" fillId="24" borderId="19" xfId="43" applyNumberFormat="1" applyFont="1" applyFill="1" applyBorder="1" applyAlignment="1">
      <alignment vertical="center"/>
    </xf>
    <xf numFmtId="49" fontId="43" fillId="0" borderId="10" xfId="43" applyNumberFormat="1" applyFont="1" applyBorder="1" applyAlignment="1">
      <alignment vertical="center"/>
    </xf>
    <xf numFmtId="49" fontId="43" fillId="0" borderId="11" xfId="43" applyNumberFormat="1" applyFont="1" applyBorder="1" applyAlignment="1">
      <alignment vertical="center"/>
    </xf>
    <xf numFmtId="49" fontId="43" fillId="0" borderId="19" xfId="43" applyNumberFormat="1" applyFont="1" applyBorder="1" applyAlignment="1">
      <alignment horizontal="lef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3" fillId="0" borderId="17" xfId="43" applyNumberFormat="1" applyFont="1" applyBorder="1" applyAlignment="1">
      <alignment vertical="center"/>
    </xf>
    <xf numFmtId="49" fontId="43" fillId="0" borderId="19" xfId="43" applyNumberFormat="1" applyFont="1" applyBorder="1" applyAlignment="1">
      <alignment vertical="center"/>
    </xf>
    <xf numFmtId="49" fontId="43" fillId="0" borderId="14" xfId="43" applyNumberFormat="1" applyFont="1" applyBorder="1" applyAlignment="1">
      <alignment vertical="top" wrapText="1"/>
    </xf>
    <xf numFmtId="49" fontId="43" fillId="0" borderId="15" xfId="43" applyNumberFormat="1" applyFont="1" applyBorder="1" applyAlignment="1">
      <alignment vertical="top" wrapText="1"/>
    </xf>
    <xf numFmtId="49" fontId="43" fillId="0" borderId="20"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19"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0" xfId="42" applyNumberFormat="1" applyFont="1" applyBorder="1" applyAlignment="1">
      <alignment horizontal="left" vertical="center"/>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4" fillId="0" borderId="0" xfId="43" applyNumberFormat="1" applyFont="1" applyBorder="1" applyAlignment="1">
      <alignment horizontal="left" vertical="center"/>
    </xf>
    <xf numFmtId="49" fontId="44" fillId="0" borderId="0" xfId="42" applyNumberFormat="1" applyFont="1" applyBorder="1" applyAlignment="1">
      <alignment vertical="center"/>
    </xf>
    <xf numFmtId="0" fontId="45" fillId="24" borderId="70" xfId="53" applyFont="1" applyFill="1" applyBorder="1" applyAlignment="1">
      <alignment vertical="center" wrapText="1"/>
    </xf>
    <xf numFmtId="0" fontId="45" fillId="24" borderId="0" xfId="53" applyFont="1" applyFill="1" applyBorder="1" applyAlignment="1">
      <alignment vertical="center" wrapText="1"/>
    </xf>
    <xf numFmtId="0" fontId="40" fillId="24" borderId="31" xfId="53" applyFont="1" applyFill="1" applyBorder="1" applyAlignment="1">
      <alignment vertical="top" wrapText="1"/>
    </xf>
    <xf numFmtId="0" fontId="45" fillId="24" borderId="0" xfId="53" applyFont="1" applyFill="1" applyAlignment="1">
      <alignment vertical="center" wrapText="1"/>
    </xf>
    <xf numFmtId="0" fontId="45" fillId="24" borderId="71" xfId="53" applyFont="1" applyFill="1" applyBorder="1" applyAlignment="1">
      <alignment vertical="center" wrapText="1"/>
    </xf>
    <xf numFmtId="0" fontId="45" fillId="24" borderId="72" xfId="53" applyFont="1" applyFill="1" applyBorder="1" applyAlignment="1">
      <alignment vertical="center" wrapText="1"/>
    </xf>
    <xf numFmtId="0" fontId="40" fillId="24" borderId="72" xfId="53" applyFont="1" applyFill="1" applyBorder="1" applyAlignment="1">
      <alignment horizontal="center" vertical="center" wrapTex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9"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6" xfId="43" applyNumberFormat="1" applyFont="1" applyBorder="1" applyAlignment="1">
      <alignment horizontal="left" vertical="top"/>
    </xf>
    <xf numFmtId="49" fontId="43" fillId="0" borderId="0" xfId="43" applyNumberFormat="1" applyFont="1" applyBorder="1" applyAlignment="1">
      <alignment horizontal="left" vertical="top"/>
    </xf>
    <xf numFmtId="49" fontId="43" fillId="0" borderId="17" xfId="43" applyNumberFormat="1" applyFont="1" applyBorder="1" applyAlignment="1">
      <alignment horizontal="left" vertical="top"/>
    </xf>
    <xf numFmtId="49" fontId="43" fillId="0" borderId="20" xfId="43" applyNumberFormat="1" applyFont="1" applyBorder="1" applyAlignment="1">
      <alignment horizontal="left" vertical="top"/>
    </xf>
    <xf numFmtId="49" fontId="43" fillId="0" borderId="12" xfId="43" applyNumberFormat="1" applyFont="1" applyBorder="1" applyAlignment="1">
      <alignment horizontal="left" vertical="top"/>
    </xf>
    <xf numFmtId="49" fontId="43" fillId="0" borderId="18" xfId="43" applyNumberFormat="1" applyFont="1" applyBorder="1" applyAlignment="1">
      <alignment horizontal="left" vertical="top"/>
    </xf>
    <xf numFmtId="49" fontId="43" fillId="0" borderId="20"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19" xfId="43" applyNumberFormat="1" applyFont="1" applyBorder="1" applyAlignment="1">
      <alignment horizontal="center" vertical="center" wrapText="1"/>
    </xf>
    <xf numFmtId="49" fontId="43" fillId="0" borderId="10" xfId="43" applyNumberFormat="1" applyFont="1" applyBorder="1" applyAlignment="1">
      <alignment horizontal="center" vertical="center" wrapText="1"/>
    </xf>
    <xf numFmtId="49" fontId="43" fillId="0" borderId="11" xfId="43" applyNumberFormat="1" applyFont="1" applyBorder="1" applyAlignment="1">
      <alignment horizontal="center"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4" fillId="0" borderId="0" xfId="43" applyNumberFormat="1" applyFont="1" applyAlignment="1">
      <alignment horizontal="center" vertical="center"/>
    </xf>
    <xf numFmtId="0" fontId="43" fillId="24" borderId="0" xfId="43" applyFont="1" applyFill="1" applyAlignment="1">
      <alignment horizontal="center" vertical="center"/>
    </xf>
    <xf numFmtId="0" fontId="43" fillId="24" borderId="0" xfId="43" applyFont="1" applyFill="1" applyAlignment="1">
      <alignment horizontal="left" vertical="center" wrapText="1"/>
    </xf>
    <xf numFmtId="49" fontId="44" fillId="0" borderId="0" xfId="43" applyNumberFormat="1" applyFont="1" applyAlignment="1">
      <alignment horizontal="left" vertical="top"/>
    </xf>
    <xf numFmtId="49" fontId="44" fillId="0" borderId="0" xfId="43" applyNumberFormat="1" applyFont="1" applyAlignment="1">
      <alignment horizontal="left" vertical="top" wrapText="1"/>
    </xf>
    <xf numFmtId="0" fontId="40" fillId="24" borderId="102" xfId="53" applyFont="1" applyFill="1" applyBorder="1" applyAlignment="1">
      <alignment horizontal="center" vertical="center" textRotation="255" wrapText="1"/>
    </xf>
    <xf numFmtId="0" fontId="40" fillId="24" borderId="64" xfId="53" applyFont="1" applyFill="1" applyBorder="1" applyAlignment="1">
      <alignment horizontal="center" vertical="center" textRotation="255" wrapText="1"/>
    </xf>
    <xf numFmtId="0" fontId="40" fillId="24" borderId="109" xfId="53" applyFont="1" applyFill="1" applyBorder="1" applyAlignment="1">
      <alignment horizontal="center" vertical="center" textRotation="255" wrapText="1"/>
    </xf>
    <xf numFmtId="0" fontId="45" fillId="24" borderId="65" xfId="53" applyFont="1" applyFill="1" applyBorder="1" applyAlignment="1">
      <alignment horizontal="center" vertical="center" wrapText="1"/>
    </xf>
    <xf numFmtId="0" fontId="45" fillId="24" borderId="66" xfId="53" applyFont="1" applyFill="1" applyBorder="1" applyAlignment="1">
      <alignment horizontal="center" vertical="center"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0" xfId="53" applyFont="1" applyFill="1" applyAlignment="1">
      <alignment horizontal="justify" vertical="top" wrapText="1"/>
    </xf>
    <xf numFmtId="0" fontId="45" fillId="24" borderId="74" xfId="53" applyFont="1" applyFill="1" applyBorder="1" applyAlignment="1">
      <alignment horizontal="center" vertical="center" wrapText="1"/>
    </xf>
    <xf numFmtId="0" fontId="40" fillId="24" borderId="65" xfId="53" applyFont="1" applyFill="1" applyBorder="1" applyAlignment="1">
      <alignment horizontal="center" vertical="center" wrapText="1"/>
    </xf>
    <xf numFmtId="0" fontId="40" fillId="24" borderId="66" xfId="53" applyFont="1" applyFill="1" applyBorder="1" applyAlignment="1">
      <alignment horizontal="center" vertical="center" wrapText="1"/>
    </xf>
    <xf numFmtId="0" fontId="40" fillId="24" borderId="74" xfId="53" applyFont="1" applyFill="1" applyBorder="1" applyAlignment="1">
      <alignment horizontal="center" vertical="center" wrapText="1"/>
    </xf>
    <xf numFmtId="0" fontId="45" fillId="24" borderId="113" xfId="53" applyFont="1" applyFill="1" applyBorder="1" applyAlignment="1">
      <alignment horizontal="center" vertical="center" wrapText="1"/>
    </xf>
    <xf numFmtId="0" fontId="45" fillId="24" borderId="95" xfId="53" applyFont="1" applyFill="1" applyBorder="1" applyAlignment="1">
      <alignment horizontal="center" vertical="center" wrapText="1"/>
    </xf>
    <xf numFmtId="0" fontId="45" fillId="24" borderId="66" xfId="53" applyFont="1" applyFill="1" applyBorder="1" applyAlignment="1">
      <alignment horizontal="right" vertical="center" wrapText="1"/>
    </xf>
    <xf numFmtId="0" fontId="45" fillId="24" borderId="115" xfId="53" applyFont="1" applyFill="1" applyBorder="1" applyAlignment="1">
      <alignment horizontal="center" vertical="center" wrapText="1"/>
    </xf>
    <xf numFmtId="0" fontId="45" fillId="24" borderId="116" xfId="53" applyFont="1" applyFill="1" applyBorder="1" applyAlignment="1">
      <alignment horizontal="center" vertical="center" wrapText="1"/>
    </xf>
    <xf numFmtId="0" fontId="45" fillId="24" borderId="117" xfId="53" applyFont="1" applyFill="1" applyBorder="1" applyAlignment="1">
      <alignment horizontal="center" vertical="center" wrapText="1"/>
    </xf>
    <xf numFmtId="0" fontId="45" fillId="24" borderId="118" xfId="53" applyFont="1" applyFill="1" applyBorder="1" applyAlignment="1">
      <alignment horizontal="left" vertical="center" wrapText="1"/>
    </xf>
    <xf numFmtId="0" fontId="45" fillId="24" borderId="116" xfId="53" applyFont="1" applyFill="1" applyBorder="1" applyAlignment="1">
      <alignment horizontal="left" vertical="center" wrapText="1"/>
    </xf>
    <xf numFmtId="0" fontId="45" fillId="25" borderId="113" xfId="53" applyFont="1" applyFill="1" applyBorder="1" applyAlignment="1">
      <alignment horizontal="left" vertical="center" wrapText="1"/>
    </xf>
    <xf numFmtId="0" fontId="45" fillId="25" borderId="66" xfId="53" applyFont="1" applyFill="1" applyBorder="1" applyAlignment="1">
      <alignment horizontal="left" vertical="center" wrapText="1"/>
    </xf>
    <xf numFmtId="0" fontId="45" fillId="25" borderId="72" xfId="53" applyFont="1" applyFill="1" applyBorder="1" applyAlignment="1">
      <alignment horizontal="left" vertical="center" wrapText="1"/>
    </xf>
    <xf numFmtId="0" fontId="45" fillId="25" borderId="92" xfId="53" applyFont="1" applyFill="1" applyBorder="1" applyAlignment="1">
      <alignment horizontal="left" vertical="center" wrapText="1"/>
    </xf>
    <xf numFmtId="0" fontId="45" fillId="24" borderId="114"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0" fontId="45" fillId="24" borderId="67" xfId="53" applyFont="1" applyFill="1" applyBorder="1" applyAlignment="1">
      <alignment horizontal="center" vertical="center" wrapText="1"/>
    </xf>
    <xf numFmtId="0" fontId="45" fillId="24" borderId="50"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91" xfId="53" applyFont="1" applyFill="1" applyBorder="1" applyAlignment="1">
      <alignment horizontal="center" vertical="center" wrapText="1"/>
    </xf>
    <xf numFmtId="0" fontId="40" fillId="24" borderId="68" xfId="53" applyFont="1" applyFill="1" applyBorder="1" applyAlignment="1">
      <alignment horizontal="left" vertical="top" wrapText="1"/>
    </xf>
    <xf numFmtId="0" fontId="40" fillId="24" borderId="69" xfId="53" applyFont="1" applyFill="1" applyBorder="1" applyAlignment="1">
      <alignment horizontal="left" vertical="top" wrapText="1"/>
    </xf>
    <xf numFmtId="0" fontId="40" fillId="24" borderId="76" xfId="53" applyFont="1" applyFill="1" applyBorder="1" applyAlignment="1">
      <alignment horizontal="left" vertical="top" wrapText="1"/>
    </xf>
    <xf numFmtId="0" fontId="40" fillId="24" borderId="70"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31" xfId="53" applyFont="1" applyFill="1" applyBorder="1" applyAlignment="1">
      <alignment horizontal="left" vertical="top" wrapText="1"/>
    </xf>
    <xf numFmtId="0" fontId="40" fillId="24" borderId="64" xfId="53" applyFont="1" applyFill="1" applyBorder="1" applyAlignment="1">
      <alignment horizontal="left" vertical="top" wrapText="1"/>
    </xf>
    <xf numFmtId="0" fontId="40" fillId="24" borderId="109" xfId="53" applyFont="1" applyFill="1" applyBorder="1" applyAlignment="1">
      <alignment horizontal="left" vertical="top" wrapText="1"/>
    </xf>
    <xf numFmtId="0" fontId="45" fillId="24" borderId="13"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1" xfId="53" applyFont="1" applyFill="1" applyBorder="1" applyAlignment="1">
      <alignment horizontal="left" vertical="center" wrapText="1"/>
    </xf>
    <xf numFmtId="0" fontId="45" fillId="24" borderId="78" xfId="53" applyFont="1" applyFill="1" applyBorder="1" applyAlignment="1">
      <alignment horizontal="left" vertical="center" wrapText="1"/>
    </xf>
    <xf numFmtId="0" fontId="45" fillId="24" borderId="72" xfId="53" applyFont="1" applyFill="1" applyBorder="1" applyAlignment="1">
      <alignment horizontal="left" vertical="center" wrapText="1"/>
    </xf>
    <xf numFmtId="0" fontId="45" fillId="24" borderId="75" xfId="53" applyFont="1" applyFill="1" applyBorder="1" applyAlignment="1">
      <alignment horizontal="left"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5" fillId="24" borderId="71" xfId="53" applyFont="1" applyFill="1" applyBorder="1" applyAlignment="1">
      <alignment horizontal="center" vertical="center" wrapText="1"/>
    </xf>
    <xf numFmtId="0" fontId="45" fillId="24" borderId="72" xfId="53" applyFont="1" applyFill="1" applyBorder="1" applyAlignment="1">
      <alignment horizontal="center" vertical="center" wrapText="1"/>
    </xf>
    <xf numFmtId="0" fontId="45" fillId="24" borderId="92" xfId="53" applyFont="1" applyFill="1" applyBorder="1" applyAlignment="1">
      <alignment horizontal="center" vertical="center" wrapText="1"/>
    </xf>
    <xf numFmtId="0" fontId="45" fillId="24" borderId="68" xfId="53"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5" fillId="24" borderId="98" xfId="53" applyFont="1" applyFill="1" applyBorder="1" applyAlignment="1">
      <alignment horizontal="center" vertical="center" wrapText="1"/>
    </xf>
    <xf numFmtId="0" fontId="45" fillId="24" borderId="97" xfId="53" applyFont="1" applyFill="1" applyBorder="1" applyAlignment="1">
      <alignment horizontal="center" vertical="center" wrapText="1"/>
    </xf>
    <xf numFmtId="0" fontId="45" fillId="24" borderId="103" xfId="53" applyFont="1" applyFill="1" applyBorder="1" applyAlignment="1">
      <alignment horizontal="center" vertical="center" wrapText="1"/>
    </xf>
    <xf numFmtId="0" fontId="45" fillId="24" borderId="96" xfId="53" applyFont="1" applyFill="1" applyBorder="1" applyAlignment="1">
      <alignment horizontal="left" vertical="center" wrapText="1"/>
    </xf>
    <xf numFmtId="0" fontId="45" fillId="24" borderId="66" xfId="53" applyFont="1" applyFill="1" applyBorder="1" applyAlignment="1">
      <alignment horizontal="left" vertical="center" wrapText="1"/>
    </xf>
    <xf numFmtId="0" fontId="45" fillId="24" borderId="95" xfId="53" applyFont="1" applyFill="1" applyBorder="1" applyAlignment="1">
      <alignment horizontal="left" vertical="center" wrapText="1"/>
    </xf>
    <xf numFmtId="0" fontId="45" fillId="24" borderId="21" xfId="53" applyFont="1" applyFill="1" applyBorder="1" applyAlignment="1">
      <alignment horizontal="center" vertical="center" shrinkToFit="1"/>
    </xf>
    <xf numFmtId="0" fontId="40" fillId="24" borderId="77" xfId="53" applyFont="1" applyFill="1" applyBorder="1" applyAlignment="1">
      <alignment horizontal="center" vertical="center" wrapText="1"/>
    </xf>
    <xf numFmtId="0" fontId="40" fillId="24" borderId="69"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105" xfId="53" applyFont="1" applyFill="1" applyBorder="1" applyAlignment="1">
      <alignment horizontal="left" vertical="center" wrapText="1"/>
    </xf>
    <xf numFmtId="0" fontId="40" fillId="24" borderId="106" xfId="53" applyFont="1" applyFill="1" applyBorder="1" applyAlignment="1">
      <alignment horizontal="left" vertical="center" wrapText="1"/>
    </xf>
    <xf numFmtId="0" fontId="40" fillId="24" borderId="107" xfId="53" applyFont="1" applyFill="1" applyBorder="1" applyAlignment="1">
      <alignment horizontal="left" vertical="center" wrapText="1"/>
    </xf>
    <xf numFmtId="0" fontId="40" fillId="24" borderId="108" xfId="53" applyFont="1" applyFill="1" applyBorder="1" applyAlignment="1">
      <alignment horizontal="left" vertical="center" wrapText="1"/>
    </xf>
    <xf numFmtId="0" fontId="40" fillId="24" borderId="11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12" xfId="53" applyFont="1" applyFill="1" applyBorder="1" applyAlignment="1">
      <alignment horizontal="left" vertical="center" wrapText="1"/>
    </xf>
    <xf numFmtId="0" fontId="45" fillId="24" borderId="71" xfId="53" applyFont="1" applyFill="1" applyBorder="1" applyAlignment="1">
      <alignment horizontal="left" vertical="center" wrapText="1"/>
    </xf>
    <xf numFmtId="0" fontId="45" fillId="24" borderId="0" xfId="53" applyFont="1" applyFill="1" applyBorder="1" applyAlignment="1">
      <alignment horizontal="left" vertical="center" wrapText="1"/>
    </xf>
    <xf numFmtId="0" fontId="45" fillId="24" borderId="73" xfId="53" applyFont="1" applyFill="1" applyBorder="1" applyAlignment="1">
      <alignment horizontal="center" vertical="center" wrapText="1"/>
    </xf>
    <xf numFmtId="49" fontId="45" fillId="24" borderId="96" xfId="53" applyNumberFormat="1" applyFont="1" applyFill="1" applyBorder="1" applyAlignment="1">
      <alignment horizontal="left" vertical="center" wrapText="1"/>
    </xf>
    <xf numFmtId="49" fontId="45" fillId="24" borderId="66" xfId="53" applyNumberFormat="1" applyFont="1" applyFill="1" applyBorder="1" applyAlignment="1">
      <alignment horizontal="left" vertical="center" wrapText="1"/>
    </xf>
    <xf numFmtId="49" fontId="64" fillId="24" borderId="66"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49" fontId="45" fillId="24" borderId="92" xfId="53" applyNumberFormat="1" applyFont="1" applyFill="1" applyBorder="1" applyAlignment="1">
      <alignment horizontal="left" vertical="center" wrapText="1"/>
    </xf>
    <xf numFmtId="0" fontId="45" fillId="24" borderId="94" xfId="53" applyFont="1" applyFill="1" applyBorder="1" applyAlignment="1">
      <alignment horizontal="center" vertical="center" wrapText="1"/>
    </xf>
    <xf numFmtId="0" fontId="45" fillId="24" borderId="101" xfId="53" applyFont="1" applyFill="1" applyBorder="1" applyAlignment="1">
      <alignment horizontal="center" vertical="center" wrapText="1"/>
    </xf>
    <xf numFmtId="49" fontId="45" fillId="24" borderId="0" xfId="53" applyNumberFormat="1" applyFont="1" applyFill="1" applyBorder="1" applyAlignment="1">
      <alignment horizontal="left" vertical="center" wrapText="1"/>
    </xf>
    <xf numFmtId="49" fontId="45" fillId="24" borderId="31" xfId="53" applyNumberFormat="1" applyFont="1" applyFill="1" applyBorder="1" applyAlignment="1">
      <alignment horizontal="left" vertical="center" wrapText="1"/>
    </xf>
    <xf numFmtId="0" fontId="65" fillId="24" borderId="0" xfId="53" applyFont="1" applyFill="1" applyAlignment="1">
      <alignment horizontal="left" vertical="center"/>
    </xf>
    <xf numFmtId="0" fontId="40" fillId="24" borderId="58" xfId="53" applyFont="1" applyFill="1" applyBorder="1" applyAlignment="1">
      <alignment horizontal="center" vertical="center" textRotation="255" wrapText="1"/>
    </xf>
    <xf numFmtId="0" fontId="40" fillId="24" borderId="50" xfId="53" applyFont="1" applyFill="1" applyBorder="1" applyAlignment="1">
      <alignment horizontal="center" vertical="center" textRotation="255" wrapText="1"/>
    </xf>
    <xf numFmtId="0" fontId="40" fillId="24" borderId="100" xfId="53" applyFont="1" applyFill="1" applyBorder="1" applyAlignment="1">
      <alignment horizontal="center" vertical="center" textRotation="255" wrapText="1"/>
    </xf>
    <xf numFmtId="0" fontId="45" fillId="24" borderId="36" xfId="53" applyFont="1" applyFill="1" applyBorder="1" applyAlignment="1">
      <alignment horizontal="center" vertical="center"/>
    </xf>
    <xf numFmtId="0" fontId="45" fillId="24" borderId="37" xfId="53" applyFont="1" applyFill="1" applyBorder="1" applyAlignment="1">
      <alignment horizontal="center" vertical="center"/>
    </xf>
    <xf numFmtId="0" fontId="45" fillId="24" borderId="36" xfId="53" applyFont="1" applyFill="1" applyBorder="1" applyAlignment="1">
      <alignment horizontal="left" vertical="center"/>
    </xf>
    <xf numFmtId="0" fontId="45" fillId="24" borderId="37" xfId="53" applyFont="1" applyFill="1" applyBorder="1" applyAlignment="1">
      <alignment horizontal="left" vertical="center"/>
    </xf>
    <xf numFmtId="0" fontId="45" fillId="24" borderId="39" xfId="53" applyFont="1" applyFill="1" applyBorder="1" applyAlignment="1">
      <alignment horizontal="left" vertical="center"/>
    </xf>
    <xf numFmtId="0" fontId="45" fillId="24" borderId="93" xfId="53" applyFont="1" applyFill="1" applyBorder="1" applyAlignment="1">
      <alignment horizontal="center" vertical="center" wrapText="1"/>
    </xf>
    <xf numFmtId="0" fontId="45" fillId="24" borderId="98" xfId="53" applyFont="1" applyFill="1" applyBorder="1" applyAlignment="1">
      <alignment horizontal="left" vertical="center" wrapText="1"/>
    </xf>
    <xf numFmtId="0" fontId="45" fillId="24" borderId="97" xfId="53" applyFont="1" applyFill="1" applyBorder="1" applyAlignment="1">
      <alignment horizontal="left" vertical="center" wrapText="1"/>
    </xf>
    <xf numFmtId="0" fontId="45" fillId="24" borderId="99" xfId="53" applyFont="1" applyFill="1" applyBorder="1" applyAlignment="1">
      <alignment horizontal="left" vertical="center" wrapText="1"/>
    </xf>
    <xf numFmtId="0" fontId="45" fillId="24" borderId="92" xfId="53" applyFont="1" applyFill="1" applyBorder="1" applyAlignment="1">
      <alignment horizontal="left" vertical="center" wrapText="1"/>
    </xf>
    <xf numFmtId="0" fontId="45" fillId="24" borderId="68" xfId="53" applyFont="1" applyFill="1" applyBorder="1" applyAlignment="1">
      <alignment horizontal="center" vertical="center" shrinkToFit="1"/>
    </xf>
    <xf numFmtId="0" fontId="45" fillId="24" borderId="69" xfId="53" applyFont="1" applyFill="1" applyBorder="1" applyAlignment="1">
      <alignment horizontal="center" vertical="center" shrinkToFit="1"/>
    </xf>
    <xf numFmtId="49" fontId="45" fillId="24" borderId="69" xfId="53" applyNumberFormat="1" applyFont="1" applyFill="1" applyBorder="1" applyAlignment="1">
      <alignment horizontal="center" vertical="center" wrapText="1"/>
    </xf>
    <xf numFmtId="0" fontId="45" fillId="24" borderId="76" xfId="53" applyFont="1" applyFill="1" applyBorder="1" applyAlignment="1">
      <alignment horizontal="center" vertical="center" wrapText="1"/>
    </xf>
    <xf numFmtId="0" fontId="43" fillId="24" borderId="16" xfId="46" applyFont="1" applyFill="1" applyBorder="1" applyAlignment="1">
      <alignment horizontal="left" vertical="center" wrapText="1"/>
    </xf>
    <xf numFmtId="0" fontId="43" fillId="24" borderId="0" xfId="46" applyFont="1" applyFill="1" applyBorder="1" applyAlignment="1">
      <alignment horizontal="left" vertical="center" wrapText="1"/>
    </xf>
    <xf numFmtId="0" fontId="40" fillId="24" borderId="0" xfId="53" applyFont="1" applyFill="1" applyBorder="1" applyAlignment="1">
      <alignment horizontal="left" vertical="center"/>
    </xf>
    <xf numFmtId="0" fontId="40" fillId="24" borderId="31" xfId="53" applyFont="1" applyFill="1" applyBorder="1" applyAlignment="1">
      <alignment horizontal="left" vertical="center"/>
    </xf>
    <xf numFmtId="0" fontId="45" fillId="24" borderId="96" xfId="53" applyFont="1" applyFill="1" applyBorder="1" applyAlignment="1">
      <alignment horizontal="center" vertical="center" wrapText="1"/>
    </xf>
    <xf numFmtId="0" fontId="45" fillId="24" borderId="135" xfId="53" applyFont="1" applyFill="1" applyBorder="1" applyAlignment="1">
      <alignment horizontal="center" vertical="center" wrapText="1"/>
    </xf>
    <xf numFmtId="0" fontId="45" fillId="24" borderId="136" xfId="53" applyFont="1" applyFill="1" applyBorder="1" applyAlignment="1">
      <alignment horizontal="left" vertical="center" wrapText="1"/>
    </xf>
    <xf numFmtId="0" fontId="45" fillId="24" borderId="137" xfId="53" applyFont="1" applyFill="1" applyBorder="1" applyAlignment="1">
      <alignment horizontal="left" vertical="center" wrapText="1"/>
    </xf>
    <xf numFmtId="0" fontId="45" fillId="25" borderId="19" xfId="53" applyFont="1" applyFill="1" applyBorder="1" applyAlignment="1">
      <alignment horizontal="left" vertical="center" wrapText="1"/>
    </xf>
    <xf numFmtId="0" fontId="45" fillId="25" borderId="10" xfId="53" applyFont="1" applyFill="1" applyBorder="1" applyAlignment="1">
      <alignment horizontal="left" vertical="center" wrapText="1"/>
    </xf>
    <xf numFmtId="0" fontId="45" fillId="25" borderId="11" xfId="53" applyFont="1" applyFill="1" applyBorder="1" applyAlignment="1">
      <alignment horizontal="left" vertical="center" wrapText="1"/>
    </xf>
    <xf numFmtId="0" fontId="45" fillId="24" borderId="0"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32"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130" xfId="53" applyFont="1" applyFill="1" applyBorder="1" applyAlignment="1">
      <alignment horizontal="left" vertical="center" wrapText="1"/>
    </xf>
    <xf numFmtId="0" fontId="40" fillId="24" borderId="131" xfId="53" applyFont="1" applyFill="1" applyBorder="1" applyAlignment="1">
      <alignment horizontal="left" vertical="center" wrapText="1"/>
    </xf>
    <xf numFmtId="0" fontId="40" fillId="24" borderId="132" xfId="53" applyFont="1" applyFill="1" applyBorder="1" applyAlignment="1">
      <alignment horizontal="left" vertical="center" wrapText="1"/>
    </xf>
    <xf numFmtId="0" fontId="40" fillId="24" borderId="133" xfId="53" applyFont="1" applyFill="1" applyBorder="1" applyAlignment="1">
      <alignment horizontal="left" vertical="center" wrapText="1"/>
    </xf>
    <xf numFmtId="0" fontId="40" fillId="24" borderId="134" xfId="53" applyFont="1" applyFill="1" applyBorder="1" applyAlignment="1">
      <alignment horizontal="left" vertical="center" wrapText="1"/>
    </xf>
    <xf numFmtId="0" fontId="45" fillId="24" borderId="27" xfId="53" applyFont="1" applyFill="1" applyBorder="1" applyAlignment="1">
      <alignment horizontal="center" vertical="center"/>
    </xf>
    <xf numFmtId="0" fontId="45" fillId="24" borderId="28" xfId="53" applyFont="1" applyFill="1" applyBorder="1" applyAlignment="1">
      <alignment horizontal="center" vertical="center"/>
    </xf>
    <xf numFmtId="0" fontId="45" fillId="24" borderId="27" xfId="53" applyFont="1" applyFill="1" applyBorder="1" applyAlignment="1">
      <alignment horizontal="left" vertical="center"/>
    </xf>
    <xf numFmtId="0" fontId="45" fillId="24" borderId="28" xfId="53" applyFont="1" applyFill="1" applyBorder="1" applyAlignment="1">
      <alignment horizontal="left" vertical="center"/>
    </xf>
    <xf numFmtId="0" fontId="45" fillId="24" borderId="40" xfId="53" applyFont="1" applyFill="1" applyBorder="1" applyAlignment="1">
      <alignment horizontal="left" vertical="center"/>
    </xf>
    <xf numFmtId="0" fontId="50" fillId="0" borderId="12" xfId="70" applyFont="1" applyFill="1" applyBorder="1" applyAlignment="1" applyProtection="1">
      <alignment horizontal="center" vertical="center"/>
    </xf>
    <xf numFmtId="0" fontId="50" fillId="0" borderId="19" xfId="70" applyFont="1" applyFill="1" applyBorder="1" applyAlignment="1" applyProtection="1">
      <alignment horizontal="center" vertical="center"/>
    </xf>
    <xf numFmtId="0" fontId="50" fillId="0" borderId="10" xfId="70" applyFont="1" applyFill="1" applyBorder="1" applyAlignment="1" applyProtection="1">
      <alignment horizontal="center" vertical="center"/>
    </xf>
    <xf numFmtId="0" fontId="50" fillId="0" borderId="11" xfId="70" applyFont="1" applyFill="1" applyBorder="1" applyAlignment="1" applyProtection="1">
      <alignment horizontal="center" vertical="center"/>
    </xf>
    <xf numFmtId="177" fontId="50" fillId="0" borderId="19" xfId="70" applyNumberFormat="1" applyFont="1" applyFill="1" applyBorder="1" applyAlignment="1" applyProtection="1">
      <alignment horizontal="center" vertical="center"/>
    </xf>
    <xf numFmtId="177" fontId="50" fillId="0" borderId="10" xfId="70" applyNumberFormat="1" applyFont="1" applyFill="1" applyBorder="1" applyAlignment="1" applyProtection="1">
      <alignment horizontal="center" vertical="center"/>
    </xf>
    <xf numFmtId="177" fontId="50" fillId="0" borderId="11" xfId="70" applyNumberFormat="1" applyFont="1" applyFill="1" applyBorder="1" applyAlignment="1" applyProtection="1">
      <alignment horizontal="center" vertical="center"/>
    </xf>
    <xf numFmtId="182" fontId="50" fillId="24" borderId="19" xfId="70" applyNumberFormat="1" applyFont="1" applyFill="1" applyBorder="1" applyAlignment="1" applyProtection="1">
      <alignment horizontal="center" vertical="center"/>
    </xf>
    <xf numFmtId="182" fontId="50" fillId="24" borderId="10" xfId="70" applyNumberFormat="1" applyFont="1" applyFill="1" applyBorder="1" applyAlignment="1" applyProtection="1">
      <alignment horizontal="center" vertical="center"/>
    </xf>
    <xf numFmtId="182" fontId="50" fillId="24" borderId="11" xfId="70" applyNumberFormat="1" applyFont="1" applyFill="1" applyBorder="1" applyAlignment="1" applyProtection="1">
      <alignment horizontal="center" vertical="center"/>
    </xf>
    <xf numFmtId="0" fontId="50" fillId="27" borderId="19" xfId="70" applyFont="1" applyFill="1" applyBorder="1" applyAlignment="1" applyProtection="1">
      <alignment horizontal="center" vertical="center"/>
      <protection locked="0"/>
    </xf>
    <xf numFmtId="0" fontId="50" fillId="27" borderId="11" xfId="70" applyFont="1" applyFill="1" applyBorder="1" applyAlignment="1" applyProtection="1">
      <alignment horizontal="center" vertical="center"/>
      <protection locked="0"/>
    </xf>
    <xf numFmtId="180" fontId="50" fillId="0" borderId="19" xfId="70" applyNumberFormat="1" applyFont="1" applyFill="1" applyBorder="1" applyAlignment="1" applyProtection="1">
      <alignment horizontal="center" vertical="center"/>
    </xf>
    <xf numFmtId="180" fontId="50" fillId="0" borderId="10" xfId="70" applyNumberFormat="1" applyFont="1" applyFill="1" applyBorder="1" applyAlignment="1" applyProtection="1">
      <alignment horizontal="center" vertical="center"/>
    </xf>
    <xf numFmtId="180" fontId="50" fillId="0" borderId="11" xfId="70" applyNumberFormat="1" applyFont="1" applyFill="1" applyBorder="1" applyAlignment="1" applyProtection="1">
      <alignment horizontal="center" vertical="center"/>
    </xf>
    <xf numFmtId="181" fontId="50" fillId="24" borderId="0" xfId="70" applyNumberFormat="1" applyFont="1" applyFill="1" applyBorder="1" applyAlignment="1" applyProtection="1">
      <alignment horizontal="center" vertical="center"/>
    </xf>
    <xf numFmtId="0" fontId="50" fillId="24" borderId="0" xfId="70" applyFont="1" applyFill="1" applyBorder="1" applyAlignment="1" applyProtection="1">
      <alignment horizontal="center" vertical="center"/>
    </xf>
    <xf numFmtId="0" fontId="50" fillId="24" borderId="0" xfId="70" applyFont="1" applyFill="1" applyBorder="1" applyAlignment="1" applyProtection="1">
      <alignment horizontal="right" vertical="center"/>
    </xf>
    <xf numFmtId="180" fontId="50" fillId="0" borderId="19" xfId="70" applyNumberFormat="1" applyFont="1" applyFill="1" applyBorder="1" applyAlignment="1" applyProtection="1">
      <alignment horizontal="right" vertical="center"/>
    </xf>
    <xf numFmtId="180" fontId="50" fillId="0" borderId="11" xfId="70" applyNumberFormat="1" applyFont="1" applyFill="1" applyBorder="1" applyAlignment="1" applyProtection="1">
      <alignment horizontal="right" vertical="center"/>
    </xf>
    <xf numFmtId="180" fontId="50" fillId="0" borderId="19" xfId="71" applyNumberFormat="1" applyFont="1" applyFill="1" applyBorder="1" applyAlignment="1" applyProtection="1">
      <alignment horizontal="right" vertical="center"/>
    </xf>
    <xf numFmtId="180" fontId="50" fillId="0" borderId="11" xfId="71" applyNumberFormat="1" applyFont="1" applyFill="1" applyBorder="1" applyAlignment="1" applyProtection="1">
      <alignment horizontal="right" vertical="center"/>
    </xf>
    <xf numFmtId="180" fontId="50" fillId="27" borderId="19" xfId="70" applyNumberFormat="1" applyFont="1" applyFill="1" applyBorder="1" applyAlignment="1" applyProtection="1">
      <alignment horizontal="right" vertical="center"/>
      <protection locked="0"/>
    </xf>
    <xf numFmtId="180" fontId="50" fillId="27" borderId="11" xfId="70" applyNumberFormat="1" applyFont="1" applyFill="1" applyBorder="1" applyAlignment="1" applyProtection="1">
      <alignment horizontal="right" vertical="center"/>
      <protection locked="0"/>
    </xf>
    <xf numFmtId="180" fontId="50" fillId="27" borderId="19" xfId="71" applyNumberFormat="1" applyFont="1" applyFill="1" applyBorder="1" applyAlignment="1" applyProtection="1">
      <alignment horizontal="right" vertical="center"/>
      <protection locked="0"/>
    </xf>
    <xf numFmtId="180" fontId="50" fillId="27" borderId="11" xfId="71" applyNumberFormat="1" applyFont="1" applyFill="1" applyBorder="1" applyAlignment="1" applyProtection="1">
      <alignment horizontal="right" vertical="center"/>
      <protection locked="0"/>
    </xf>
    <xf numFmtId="0" fontId="50" fillId="0" borderId="0" xfId="70" applyFont="1" applyFill="1" applyBorder="1" applyAlignment="1" applyProtection="1">
      <alignment horizontal="center" vertical="center"/>
    </xf>
    <xf numFmtId="0" fontId="51" fillId="0" borderId="0" xfId="70" applyFont="1" applyFill="1" applyBorder="1" applyAlignment="1" applyProtection="1">
      <alignment horizontal="center" vertical="center" wrapText="1"/>
    </xf>
    <xf numFmtId="0" fontId="47" fillId="27" borderId="48" xfId="70" applyFont="1" applyFill="1" applyBorder="1" applyAlignment="1" applyProtection="1">
      <alignment horizontal="left" vertical="center" wrapText="1"/>
      <protection locked="0"/>
    </xf>
    <xf numFmtId="0" fontId="47" fillId="27" borderId="10" xfId="70" applyFont="1" applyFill="1" applyBorder="1" applyAlignment="1" applyProtection="1">
      <alignment horizontal="left" vertical="center" wrapText="1"/>
      <protection locked="0"/>
    </xf>
    <xf numFmtId="0" fontId="47" fillId="27" borderId="32" xfId="70" applyFont="1" applyFill="1" applyBorder="1" applyAlignment="1" applyProtection="1">
      <alignment horizontal="left" vertical="center" wrapText="1"/>
      <protection locked="0"/>
    </xf>
    <xf numFmtId="0" fontId="51" fillId="26" borderId="51" xfId="70" applyFont="1" applyFill="1" applyBorder="1" applyAlignment="1" applyProtection="1">
      <alignment horizontal="center" vertical="center" wrapText="1"/>
      <protection locked="0"/>
    </xf>
    <xf numFmtId="0" fontId="51" fillId="26" borderId="53" xfId="70" applyFont="1" applyFill="1" applyBorder="1" applyAlignment="1" applyProtection="1">
      <alignment horizontal="center" vertical="center" wrapText="1"/>
      <protection locked="0"/>
    </xf>
    <xf numFmtId="0" fontId="47" fillId="26" borderId="54" xfId="70" applyFont="1" applyFill="1" applyBorder="1" applyAlignment="1" applyProtection="1">
      <alignment horizontal="center" vertical="center" wrapText="1"/>
      <protection locked="0"/>
    </xf>
    <xf numFmtId="0" fontId="47" fillId="26" borderId="53" xfId="70" applyFont="1" applyFill="1" applyBorder="1" applyAlignment="1" applyProtection="1">
      <alignment horizontal="center" vertical="center" wrapText="1"/>
      <protection locked="0"/>
    </xf>
    <xf numFmtId="0" fontId="47" fillId="26" borderId="54" xfId="70" applyFont="1" applyFill="1" applyBorder="1" applyAlignment="1" applyProtection="1">
      <alignment horizontal="center" vertical="center" shrinkToFit="1"/>
      <protection locked="0"/>
    </xf>
    <xf numFmtId="0" fontId="47" fillId="26" borderId="52" xfId="70" applyFont="1" applyFill="1" applyBorder="1" applyAlignment="1" applyProtection="1">
      <alignment horizontal="center" vertical="center" shrinkToFit="1"/>
      <protection locked="0"/>
    </xf>
    <xf numFmtId="0" fontId="47" fillId="26" borderId="53" xfId="70" applyFont="1" applyFill="1" applyBorder="1" applyAlignment="1" applyProtection="1">
      <alignment horizontal="center" vertical="center" shrinkToFit="1"/>
      <protection locked="0"/>
    </xf>
    <xf numFmtId="0" fontId="47" fillId="27" borderId="54" xfId="70" applyFont="1" applyFill="1" applyBorder="1" applyAlignment="1" applyProtection="1">
      <alignment horizontal="center" vertical="center" wrapText="1"/>
      <protection locked="0"/>
    </xf>
    <xf numFmtId="0" fontId="47" fillId="27" borderId="52" xfId="70" applyFont="1" applyFill="1" applyBorder="1" applyAlignment="1" applyProtection="1">
      <alignment horizontal="center" vertical="center" wrapText="1"/>
      <protection locked="0"/>
    </xf>
    <xf numFmtId="0" fontId="47" fillId="27" borderId="55" xfId="70" applyFont="1" applyFill="1" applyBorder="1" applyAlignment="1" applyProtection="1">
      <alignment horizontal="center" vertical="center" wrapText="1"/>
      <protection locked="0"/>
    </xf>
    <xf numFmtId="178" fontId="48" fillId="24" borderId="51" xfId="70" applyNumberFormat="1" applyFont="1" applyFill="1" applyBorder="1" applyAlignment="1" applyProtection="1">
      <alignment horizontal="center" vertical="center" wrapText="1"/>
    </xf>
    <xf numFmtId="178" fontId="48" fillId="24" borderId="55" xfId="70" applyNumberFormat="1" applyFont="1" applyFill="1" applyBorder="1" applyAlignment="1" applyProtection="1">
      <alignment horizontal="center" vertical="center" wrapText="1"/>
    </xf>
    <xf numFmtId="178" fontId="48" fillId="24" borderId="51" xfId="71" applyNumberFormat="1" applyFont="1" applyFill="1" applyBorder="1" applyAlignment="1" applyProtection="1">
      <alignment horizontal="center" vertical="center" wrapText="1"/>
    </xf>
    <xf numFmtId="178" fontId="48" fillId="24" borderId="55" xfId="71" applyNumberFormat="1" applyFont="1" applyFill="1" applyBorder="1" applyAlignment="1" applyProtection="1">
      <alignment horizontal="center" vertical="center" wrapText="1"/>
    </xf>
    <xf numFmtId="0" fontId="47" fillId="27" borderId="51" xfId="70" applyFont="1" applyFill="1" applyBorder="1" applyAlignment="1" applyProtection="1">
      <alignment horizontal="left" vertical="center" wrapText="1"/>
      <protection locked="0"/>
    </xf>
    <xf numFmtId="0" fontId="47" fillId="27" borderId="52" xfId="70" applyFont="1" applyFill="1" applyBorder="1" applyAlignment="1" applyProtection="1">
      <alignment horizontal="left" vertical="center" wrapText="1"/>
      <protection locked="0"/>
    </xf>
    <xf numFmtId="0" fontId="47" fillId="27" borderId="55" xfId="70" applyFont="1" applyFill="1" applyBorder="1" applyAlignment="1" applyProtection="1">
      <alignment horizontal="left" vertical="center" wrapText="1"/>
      <protection locked="0"/>
    </xf>
    <xf numFmtId="0" fontId="51" fillId="26" borderId="48" xfId="70" applyFont="1" applyFill="1" applyBorder="1" applyAlignment="1" applyProtection="1">
      <alignment horizontal="center" vertical="center" wrapText="1"/>
      <protection locked="0"/>
    </xf>
    <xf numFmtId="0" fontId="51" fillId="26" borderId="11" xfId="70" applyFont="1" applyFill="1" applyBorder="1" applyAlignment="1" applyProtection="1">
      <alignment horizontal="center" vertical="center" wrapText="1"/>
      <protection locked="0"/>
    </xf>
    <xf numFmtId="0" fontId="47" fillId="26" borderId="19" xfId="70" applyFont="1" applyFill="1" applyBorder="1" applyAlignment="1" applyProtection="1">
      <alignment horizontal="center" vertical="center" wrapText="1"/>
      <protection locked="0"/>
    </xf>
    <xf numFmtId="0" fontId="47" fillId="26" borderId="11" xfId="70" applyFont="1" applyFill="1" applyBorder="1" applyAlignment="1" applyProtection="1">
      <alignment horizontal="center" vertical="center" wrapText="1"/>
      <protection locked="0"/>
    </xf>
    <xf numFmtId="0" fontId="47" fillId="26" borderId="19" xfId="70" applyFont="1" applyFill="1" applyBorder="1" applyAlignment="1" applyProtection="1">
      <alignment horizontal="center" vertical="center" shrinkToFit="1"/>
      <protection locked="0"/>
    </xf>
    <xf numFmtId="0" fontId="47" fillId="26" borderId="10" xfId="70" applyFont="1" applyFill="1" applyBorder="1" applyAlignment="1" applyProtection="1">
      <alignment horizontal="center" vertical="center" shrinkToFit="1"/>
      <protection locked="0"/>
    </xf>
    <xf numFmtId="0" fontId="47" fillId="26" borderId="11" xfId="70" applyFont="1" applyFill="1" applyBorder="1" applyAlignment="1" applyProtection="1">
      <alignment horizontal="center" vertical="center" shrinkToFit="1"/>
      <protection locked="0"/>
    </xf>
    <xf numFmtId="0" fontId="47" fillId="27" borderId="19" xfId="70" applyFont="1" applyFill="1" applyBorder="1" applyAlignment="1" applyProtection="1">
      <alignment horizontal="center" vertical="center" wrapText="1"/>
      <protection locked="0"/>
    </xf>
    <xf numFmtId="0" fontId="47" fillId="27" borderId="10" xfId="70" applyFont="1" applyFill="1" applyBorder="1" applyAlignment="1" applyProtection="1">
      <alignment horizontal="center" vertical="center" wrapText="1"/>
      <protection locked="0"/>
    </xf>
    <xf numFmtId="0" fontId="47" fillId="27" borderId="32" xfId="70" applyFont="1" applyFill="1" applyBorder="1" applyAlignment="1" applyProtection="1">
      <alignment horizontal="center" vertical="center" wrapText="1"/>
      <protection locked="0"/>
    </xf>
    <xf numFmtId="178" fontId="48" fillId="24" borderId="48" xfId="70" applyNumberFormat="1" applyFont="1" applyFill="1" applyBorder="1" applyAlignment="1" applyProtection="1">
      <alignment horizontal="center" vertical="center" wrapText="1"/>
    </xf>
    <xf numFmtId="178" fontId="48" fillId="24" borderId="32" xfId="70" applyNumberFormat="1" applyFont="1" applyFill="1" applyBorder="1" applyAlignment="1" applyProtection="1">
      <alignment horizontal="center" vertical="center" wrapText="1"/>
    </xf>
    <xf numFmtId="178" fontId="48" fillId="24" borderId="48" xfId="71" applyNumberFormat="1" applyFont="1" applyFill="1" applyBorder="1" applyAlignment="1" applyProtection="1">
      <alignment horizontal="center" vertical="center" wrapText="1"/>
    </xf>
    <xf numFmtId="178" fontId="48" fillId="24" borderId="32" xfId="71" applyNumberFormat="1" applyFont="1" applyFill="1" applyBorder="1" applyAlignment="1" applyProtection="1">
      <alignment horizontal="center" vertical="center" wrapText="1"/>
    </xf>
    <xf numFmtId="0" fontId="47" fillId="27" borderId="80" xfId="70" applyFont="1" applyFill="1" applyBorder="1" applyAlignment="1" applyProtection="1">
      <alignment horizontal="left" vertical="center" wrapText="1"/>
      <protection locked="0"/>
    </xf>
    <xf numFmtId="0" fontId="47" fillId="27" borderId="37" xfId="70" applyFont="1" applyFill="1" applyBorder="1" applyAlignment="1" applyProtection="1">
      <alignment horizontal="left" vertical="center" wrapText="1"/>
      <protection locked="0"/>
    </xf>
    <xf numFmtId="0" fontId="47" fillId="27" borderId="39" xfId="70" applyFont="1" applyFill="1" applyBorder="1" applyAlignment="1" applyProtection="1">
      <alignment horizontal="left" vertical="center" wrapText="1"/>
      <protection locked="0"/>
    </xf>
    <xf numFmtId="0" fontId="51" fillId="26" borderId="80" xfId="70" applyFont="1" applyFill="1" applyBorder="1" applyAlignment="1" applyProtection="1">
      <alignment horizontal="center" vertical="center" wrapText="1"/>
      <protection locked="0"/>
    </xf>
    <xf numFmtId="0" fontId="51" fillId="26" borderId="38" xfId="70" applyFont="1" applyFill="1" applyBorder="1" applyAlignment="1" applyProtection="1">
      <alignment horizontal="center" vertical="center" wrapText="1"/>
      <protection locked="0"/>
    </xf>
    <xf numFmtId="0" fontId="47" fillId="26" borderId="36" xfId="70" applyFont="1" applyFill="1" applyBorder="1" applyAlignment="1" applyProtection="1">
      <alignment horizontal="center" vertical="center" wrapText="1"/>
      <protection locked="0"/>
    </xf>
    <xf numFmtId="0" fontId="47" fillId="26" borderId="38" xfId="70" applyFont="1" applyFill="1" applyBorder="1" applyAlignment="1" applyProtection="1">
      <alignment horizontal="center" vertical="center" wrapText="1"/>
      <protection locked="0"/>
    </xf>
    <xf numFmtId="0" fontId="47" fillId="26" borderId="36" xfId="70" applyFont="1" applyFill="1" applyBorder="1" applyAlignment="1" applyProtection="1">
      <alignment horizontal="center" vertical="center" shrinkToFit="1"/>
      <protection locked="0"/>
    </xf>
    <xf numFmtId="0" fontId="47" fillId="26" borderId="37" xfId="70" applyFont="1" applyFill="1" applyBorder="1" applyAlignment="1" applyProtection="1">
      <alignment horizontal="center" vertical="center" shrinkToFit="1"/>
      <protection locked="0"/>
    </xf>
    <xf numFmtId="0" fontId="47" fillId="26" borderId="38" xfId="70" applyFont="1" applyFill="1" applyBorder="1" applyAlignment="1" applyProtection="1">
      <alignment horizontal="center" vertical="center" shrinkToFit="1"/>
      <protection locked="0"/>
    </xf>
    <xf numFmtId="0" fontId="47" fillId="27" borderId="36" xfId="70" applyFont="1" applyFill="1" applyBorder="1" applyAlignment="1" applyProtection="1">
      <alignment horizontal="center" vertical="center" wrapText="1"/>
      <protection locked="0"/>
    </xf>
    <xf numFmtId="0" fontId="47" fillId="27" borderId="37" xfId="70" applyFont="1" applyFill="1" applyBorder="1" applyAlignment="1" applyProtection="1">
      <alignment horizontal="center" vertical="center" wrapText="1"/>
      <protection locked="0"/>
    </xf>
    <xf numFmtId="0" fontId="47" fillId="27" borderId="39" xfId="70" applyFont="1" applyFill="1" applyBorder="1" applyAlignment="1" applyProtection="1">
      <alignment horizontal="center" vertical="center" wrapText="1"/>
      <protection locked="0"/>
    </xf>
    <xf numFmtId="178" fontId="48" fillId="24" borderId="80" xfId="70" applyNumberFormat="1" applyFont="1" applyFill="1" applyBorder="1" applyAlignment="1" applyProtection="1">
      <alignment horizontal="center" vertical="center" wrapText="1"/>
    </xf>
    <xf numFmtId="178" fontId="48" fillId="24" borderId="39" xfId="70" applyNumberFormat="1" applyFont="1" applyFill="1" applyBorder="1" applyAlignment="1" applyProtection="1">
      <alignment horizontal="center" vertical="center" wrapText="1"/>
    </xf>
    <xf numFmtId="178" fontId="48" fillId="24" borderId="80" xfId="71" applyNumberFormat="1" applyFont="1" applyFill="1" applyBorder="1" applyAlignment="1" applyProtection="1">
      <alignment horizontal="center" vertical="center" wrapText="1"/>
    </xf>
    <xf numFmtId="178" fontId="48" fillId="24" borderId="39" xfId="71" applyNumberFormat="1" applyFont="1" applyFill="1" applyBorder="1" applyAlignment="1" applyProtection="1">
      <alignment horizontal="center" vertical="center" wrapText="1"/>
    </xf>
    <xf numFmtId="0" fontId="47" fillId="27" borderId="19" xfId="70" applyFont="1" applyFill="1" applyBorder="1" applyAlignment="1" applyProtection="1">
      <alignment horizontal="center" vertical="center"/>
      <protection locked="0"/>
    </xf>
    <xf numFmtId="0" fontId="47" fillId="27" borderId="11" xfId="70" applyFont="1" applyFill="1" applyBorder="1" applyAlignment="1" applyProtection="1">
      <alignment horizontal="center" vertical="center"/>
      <protection locked="0"/>
    </xf>
    <xf numFmtId="0" fontId="47" fillId="24" borderId="19" xfId="70" applyNumberFormat="1" applyFont="1" applyFill="1" applyBorder="1" applyAlignment="1" applyProtection="1">
      <alignment horizontal="center" vertical="center"/>
    </xf>
    <xf numFmtId="0" fontId="47" fillId="24" borderId="11" xfId="70" applyNumberFormat="1" applyFont="1" applyFill="1" applyBorder="1" applyAlignment="1" applyProtection="1">
      <alignment horizontal="center" vertical="center"/>
    </xf>
    <xf numFmtId="0" fontId="47" fillId="0" borderId="62" xfId="70" applyFont="1" applyFill="1" applyBorder="1" applyAlignment="1" applyProtection="1">
      <alignment horizontal="center" vertical="center"/>
    </xf>
    <xf numFmtId="0" fontId="47" fillId="0" borderId="63" xfId="70" applyFont="1" applyFill="1" applyBorder="1" applyAlignment="1" applyProtection="1">
      <alignment horizontal="center" vertical="center"/>
    </xf>
    <xf numFmtId="0" fontId="47" fillId="0" borderId="87" xfId="70" applyFont="1" applyFill="1" applyBorder="1" applyAlignment="1" applyProtection="1">
      <alignment horizontal="center" vertical="center"/>
    </xf>
    <xf numFmtId="0" fontId="47" fillId="0" borderId="28" xfId="70" applyFont="1" applyFill="1" applyBorder="1" applyAlignment="1" applyProtection="1">
      <alignment horizontal="center" vertical="center" wrapText="1"/>
    </xf>
    <xf numFmtId="0" fontId="47" fillId="0" borderId="29" xfId="70" applyFont="1" applyFill="1" applyBorder="1" applyAlignment="1" applyProtection="1">
      <alignment horizontal="center" vertical="center" wrapText="1"/>
    </xf>
    <xf numFmtId="0" fontId="47" fillId="0" borderId="0" xfId="70" applyFont="1" applyFill="1" applyBorder="1" applyAlignment="1" applyProtection="1">
      <alignment horizontal="center" vertical="center" wrapText="1"/>
    </xf>
    <xf numFmtId="0" fontId="47" fillId="0" borderId="17" xfId="70" applyFont="1" applyFill="1" applyBorder="1" applyAlignment="1" applyProtection="1">
      <alignment horizontal="center" vertical="center" wrapText="1"/>
    </xf>
    <xf numFmtId="0" fontId="47" fillId="0" borderId="34" xfId="70" applyFont="1" applyFill="1" applyBorder="1" applyAlignment="1" applyProtection="1">
      <alignment horizontal="center" vertical="center" wrapText="1"/>
    </xf>
    <xf numFmtId="0" fontId="47" fillId="0" borderId="35" xfId="70" applyFont="1" applyFill="1" applyBorder="1" applyAlignment="1" applyProtection="1">
      <alignment horizontal="center" vertical="center" wrapText="1"/>
    </xf>
    <xf numFmtId="0" fontId="47" fillId="0" borderId="27" xfId="70" applyFont="1" applyFill="1" applyBorder="1" applyAlignment="1" applyProtection="1">
      <alignment horizontal="center" vertical="center" wrapText="1"/>
    </xf>
    <xf numFmtId="0" fontId="47" fillId="0" borderId="16" xfId="70" applyFont="1" applyFill="1" applyBorder="1" applyAlignment="1" applyProtection="1">
      <alignment horizontal="center" vertical="center" wrapText="1"/>
    </xf>
    <xf numFmtId="0" fontId="47" fillId="0" borderId="33" xfId="70" applyFont="1" applyFill="1" applyBorder="1" applyAlignment="1" applyProtection="1">
      <alignment horizontal="center" vertical="center" wrapText="1"/>
    </xf>
    <xf numFmtId="0" fontId="47" fillId="0" borderId="40" xfId="70" applyFont="1" applyFill="1" applyBorder="1" applyAlignment="1" applyProtection="1">
      <alignment horizontal="center" vertical="center" wrapText="1"/>
    </xf>
    <xf numFmtId="0" fontId="47" fillId="0" borderId="31" xfId="70" applyFont="1" applyFill="1" applyBorder="1" applyAlignment="1" applyProtection="1">
      <alignment horizontal="center" vertical="center" wrapText="1"/>
    </xf>
    <xf numFmtId="0" fontId="47" fillId="0" borderId="41" xfId="70" applyFont="1" applyFill="1" applyBorder="1" applyAlignment="1" applyProtection="1">
      <alignment horizontal="center" vertical="center" wrapText="1"/>
    </xf>
    <xf numFmtId="0" fontId="47" fillId="0" borderId="58" xfId="70" quotePrefix="1" applyFont="1" applyFill="1" applyBorder="1" applyAlignment="1" applyProtection="1">
      <alignment horizontal="center" vertical="center"/>
    </xf>
    <xf numFmtId="0" fontId="47" fillId="0" borderId="28" xfId="70" applyFont="1" applyFill="1" applyBorder="1" applyAlignment="1" applyProtection="1">
      <alignment horizontal="center" vertical="center"/>
    </xf>
    <xf numFmtId="0" fontId="51" fillId="0" borderId="45" xfId="70" applyFont="1" applyFill="1" applyBorder="1" applyAlignment="1" applyProtection="1">
      <alignment horizontal="center" vertical="center" wrapText="1"/>
    </xf>
    <xf numFmtId="0" fontId="51" fillId="0" borderId="60" xfId="70" applyFont="1" applyFill="1" applyBorder="1" applyAlignment="1" applyProtection="1">
      <alignment horizontal="center" vertical="center" wrapText="1"/>
    </xf>
    <xf numFmtId="0" fontId="51" fillId="0" borderId="47" xfId="70" applyFont="1" applyFill="1" applyBorder="1" applyAlignment="1" applyProtection="1">
      <alignment horizontal="center" vertical="center" wrapText="1"/>
    </xf>
    <xf numFmtId="0" fontId="51" fillId="0" borderId="49" xfId="70" applyFont="1" applyFill="1" applyBorder="1" applyAlignment="1" applyProtection="1">
      <alignment horizontal="center" vertical="center" wrapText="1"/>
    </xf>
    <xf numFmtId="0" fontId="51" fillId="0" borderId="120" xfId="70" applyFont="1" applyFill="1" applyBorder="1" applyAlignment="1" applyProtection="1">
      <alignment horizontal="center" vertical="center" wrapText="1"/>
    </xf>
    <xf numFmtId="0" fontId="51" fillId="0" borderId="121" xfId="70" applyFont="1" applyFill="1" applyBorder="1" applyAlignment="1" applyProtection="1">
      <alignment horizontal="center" vertical="center" wrapText="1"/>
    </xf>
    <xf numFmtId="0" fontId="51" fillId="0" borderId="56" xfId="70" applyFont="1" applyFill="1" applyBorder="1" applyAlignment="1" applyProtection="1">
      <alignment horizontal="center" vertical="center" wrapText="1"/>
    </xf>
    <xf numFmtId="0" fontId="51" fillId="0" borderId="61" xfId="70" applyFont="1" applyFill="1" applyBorder="1" applyAlignment="1" applyProtection="1">
      <alignment horizontal="center" vertical="center" wrapText="1"/>
    </xf>
    <xf numFmtId="0" fontId="47" fillId="0" borderId="84" xfId="70" applyFont="1" applyFill="1" applyBorder="1" applyAlignment="1" applyProtection="1">
      <alignment horizontal="center" vertical="center" wrapText="1"/>
    </xf>
    <xf numFmtId="0" fontId="47" fillId="0" borderId="62" xfId="70" applyFont="1" applyFill="1" applyBorder="1" applyAlignment="1" applyProtection="1">
      <alignment horizontal="center" vertical="center" wrapText="1"/>
    </xf>
    <xf numFmtId="0" fontId="47" fillId="0" borderId="48" xfId="70" applyFont="1" applyFill="1" applyBorder="1" applyAlignment="1" applyProtection="1">
      <alignment horizontal="center" vertical="center"/>
    </xf>
    <xf numFmtId="0" fontId="47" fillId="0" borderId="10" xfId="70" applyFont="1" applyFill="1" applyBorder="1" applyAlignment="1" applyProtection="1">
      <alignment horizontal="center" vertical="center"/>
    </xf>
    <xf numFmtId="0" fontId="47" fillId="0" borderId="32" xfId="70" applyFont="1" applyFill="1" applyBorder="1" applyAlignment="1" applyProtection="1">
      <alignment horizontal="center" vertical="center"/>
    </xf>
    <xf numFmtId="0" fontId="48" fillId="26" borderId="0" xfId="70" applyFont="1" applyFill="1" applyAlignment="1" applyProtection="1">
      <alignment horizontal="center" vertical="center"/>
      <protection locked="0"/>
    </xf>
    <xf numFmtId="0" fontId="48" fillId="27" borderId="0" xfId="70" applyFont="1" applyFill="1" applyAlignment="1" applyProtection="1">
      <alignment horizontal="center" vertical="center"/>
      <protection locked="0"/>
    </xf>
    <xf numFmtId="0" fontId="48" fillId="0" borderId="0" xfId="70" applyFont="1" applyFill="1" applyAlignment="1" applyProtection="1">
      <alignment horizontal="center" vertical="center"/>
    </xf>
    <xf numFmtId="0" fontId="47" fillId="26" borderId="21" xfId="70" applyFont="1" applyFill="1" applyBorder="1" applyAlignment="1" applyProtection="1">
      <alignment horizontal="center" vertical="center"/>
      <protection locked="0"/>
    </xf>
    <xf numFmtId="0" fontId="47" fillId="27" borderId="20" xfId="70" applyFont="1" applyFill="1" applyBorder="1" applyAlignment="1" applyProtection="1">
      <alignment horizontal="center" vertical="center"/>
      <protection locked="0"/>
    </xf>
    <xf numFmtId="0" fontId="47" fillId="27" borderId="18" xfId="70" applyFont="1" applyFill="1" applyBorder="1" applyAlignment="1" applyProtection="1">
      <alignment horizontal="center" vertical="center"/>
      <protection locked="0"/>
    </xf>
    <xf numFmtId="0" fontId="51" fillId="24" borderId="0" xfId="70" applyFont="1" applyFill="1" applyAlignment="1">
      <alignment horizontal="left" vertical="center"/>
    </xf>
    <xf numFmtId="0" fontId="70" fillId="24" borderId="63" xfId="70" applyFont="1" applyFill="1" applyBorder="1" applyAlignment="1">
      <alignment horizontal="center" vertical="center"/>
    </xf>
    <xf numFmtId="0" fontId="70" fillId="24" borderId="87" xfId="70" applyFont="1" applyFill="1"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7" fillId="24" borderId="14" xfId="53" applyFont="1" applyFill="1" applyBorder="1" applyAlignment="1">
      <alignment horizontal="left"/>
    </xf>
    <xf numFmtId="0" fontId="37" fillId="24" borderId="14" xfId="53" applyFont="1" applyFill="1" applyBorder="1" applyAlignment="1">
      <alignment horizontal="center" vertical="center"/>
    </xf>
    <xf numFmtId="0" fontId="37" fillId="24" borderId="12" xfId="53" applyFont="1" applyFill="1" applyBorder="1" applyAlignment="1">
      <alignment horizontal="center" vertical="center"/>
    </xf>
    <xf numFmtId="0" fontId="39" fillId="24" borderId="12" xfId="53" applyFont="1" applyFill="1" applyBorder="1" applyAlignment="1">
      <alignment horizontal="center"/>
    </xf>
    <xf numFmtId="0" fontId="39" fillId="24" borderId="0" xfId="53" applyFont="1" applyFill="1" applyBorder="1" applyAlignment="1">
      <alignment horizontal="left" vertical="top"/>
    </xf>
    <xf numFmtId="0" fontId="36" fillId="24" borderId="0" xfId="53" applyFont="1" applyFill="1" applyBorder="1" applyAlignment="1">
      <alignment horizontal="center" vertical="center"/>
    </xf>
    <xf numFmtId="0" fontId="38" fillId="24" borderId="0" xfId="53" applyFont="1" applyFill="1" applyBorder="1" applyAlignment="1">
      <alignment horizontal="right" vertical="center"/>
    </xf>
    <xf numFmtId="0" fontId="36" fillId="24" borderId="0" xfId="53" applyFont="1" applyFill="1" applyBorder="1" applyAlignment="1">
      <alignment horizontal="right"/>
    </xf>
    <xf numFmtId="0" fontId="37" fillId="24" borderId="0" xfId="53" applyFont="1" applyFill="1" applyBorder="1" applyAlignment="1">
      <alignment horizontal="left" vertical="center"/>
    </xf>
    <xf numFmtId="0" fontId="37" fillId="24" borderId="12" xfId="53" applyFont="1" applyFill="1" applyBorder="1" applyAlignment="1">
      <alignment horizontal="left" vertical="center"/>
    </xf>
    <xf numFmtId="0" fontId="38" fillId="24" borderId="0" xfId="53" applyFont="1" applyFill="1" applyBorder="1" applyAlignment="1">
      <alignment horizontal="center"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10" fillId="24" borderId="0" xfId="57" applyFill="1" applyAlignment="1">
      <alignment vertical="center"/>
    </xf>
    <xf numFmtId="0" fontId="13" fillId="24" borderId="22" xfId="57" applyFont="1" applyFill="1" applyBorder="1" applyAlignment="1">
      <alignment horizontal="left" vertical="center"/>
    </xf>
    <xf numFmtId="0" fontId="13" fillId="24" borderId="23" xfId="57" applyFont="1" applyFill="1" applyBorder="1" applyAlignment="1">
      <alignment horizontal="left" vertical="center"/>
    </xf>
    <xf numFmtId="0" fontId="71" fillId="24" borderId="0" xfId="57" applyFont="1" applyFill="1" applyAlignment="1">
      <alignment horizontal="center" vertical="center"/>
    </xf>
    <xf numFmtId="0" fontId="63" fillId="24" borderId="22" xfId="57" applyFont="1" applyFill="1" applyBorder="1" applyAlignment="1">
      <alignment horizontal="center" vertical="center"/>
    </xf>
    <xf numFmtId="0" fontId="63" fillId="24" borderId="23" xfId="57" applyFont="1" applyFill="1" applyBorder="1" applyAlignment="1">
      <alignment horizontal="center"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桁区切り 8" xfId="7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2" xfId="41"/>
    <cellStyle name="標準 2 2" xfId="48"/>
    <cellStyle name="標準 2 3" xfId="53"/>
    <cellStyle name="標準 2 4" xfId="55"/>
    <cellStyle name="標準 2 5" xfId="58"/>
    <cellStyle name="標準 2 6" xfId="72"/>
    <cellStyle name="標準 3" xfId="45"/>
    <cellStyle name="標準 3 2" xfId="49"/>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08897" name="Check Box 1" hidden="1">
              <a:extLst>
                <a:ext uri="{63B3BB69-23CF-44E3-9099-C40C66FF867C}">
                  <a14:compatExt spid="_x0000_s208897"/>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08898" name="Check Box 2" hidden="1">
              <a:extLst>
                <a:ext uri="{63B3BB69-23CF-44E3-9099-C40C66FF867C}">
                  <a14:compatExt spid="_x0000_s208898"/>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heetViews>
  <sheetFormatPr defaultColWidth="2.5" defaultRowHeight="20.100000000000001" customHeight="1" x14ac:dyDescent="0.15"/>
  <cols>
    <col min="1" max="18" width="2.875" style="234" customWidth="1"/>
    <col min="19" max="35" width="2.5" style="234" customWidth="1"/>
    <col min="36" max="37" width="2.875" style="234" customWidth="1"/>
    <col min="38" max="16384" width="2.5" style="234"/>
  </cols>
  <sheetData>
    <row r="1" spans="1:73" ht="14.25" customHeight="1" x14ac:dyDescent="0.15">
      <c r="A1" s="233" t="s">
        <v>269</v>
      </c>
      <c r="O1" s="235"/>
      <c r="X1" s="236"/>
      <c r="Y1" s="236"/>
      <c r="Z1" s="236"/>
      <c r="AA1" s="236"/>
      <c r="AB1" s="236"/>
      <c r="AC1" s="236"/>
      <c r="AD1" s="236"/>
      <c r="AE1" s="236"/>
      <c r="AF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row>
    <row r="2" spans="1:73" ht="14.25" customHeight="1" x14ac:dyDescent="0.15">
      <c r="X2" s="236"/>
      <c r="Y2" s="236"/>
      <c r="Z2" s="236"/>
      <c r="AA2" s="236"/>
      <c r="AB2" s="236"/>
      <c r="AC2" s="236"/>
      <c r="AD2" s="236"/>
      <c r="AE2" s="236"/>
      <c r="AF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row>
    <row r="3" spans="1:73" ht="14.25" customHeight="1" x14ac:dyDescent="0.15">
      <c r="W3" s="237"/>
      <c r="X3" s="237"/>
      <c r="Y3" s="237"/>
      <c r="Z3" s="237"/>
      <c r="AA3" s="237"/>
      <c r="AB3" s="237"/>
      <c r="AC3" s="237"/>
      <c r="AD3" s="237"/>
      <c r="AE3" s="237"/>
      <c r="AF3" s="237"/>
      <c r="AG3" s="237"/>
      <c r="AH3" s="237"/>
      <c r="AI3" s="237"/>
      <c r="AJ3" s="237"/>
      <c r="AK3" s="237"/>
      <c r="AN3" s="236"/>
      <c r="AO3" s="236"/>
      <c r="AP3" s="236"/>
      <c r="AQ3" s="236"/>
      <c r="AR3" s="236"/>
      <c r="AS3" s="236"/>
      <c r="AT3" s="236"/>
      <c r="AU3" s="236"/>
      <c r="AV3" s="236"/>
      <c r="AW3" s="236"/>
      <c r="AX3" s="236"/>
      <c r="AY3" s="236"/>
      <c r="AZ3" s="236"/>
      <c r="BA3" s="236"/>
      <c r="BB3" s="236"/>
      <c r="BC3" s="236"/>
      <c r="BD3" s="236"/>
      <c r="BE3" s="236"/>
      <c r="BF3" s="236"/>
      <c r="BG3" s="236"/>
      <c r="BH3" s="236"/>
      <c r="BI3" s="237"/>
      <c r="BJ3" s="237"/>
      <c r="BK3" s="237"/>
      <c r="BM3" s="237"/>
      <c r="BN3" s="237"/>
      <c r="BO3" s="237"/>
      <c r="BP3" s="237"/>
      <c r="BQ3" s="237"/>
      <c r="BR3" s="237"/>
      <c r="BS3" s="237"/>
      <c r="BT3" s="237"/>
      <c r="BU3" s="237"/>
    </row>
    <row r="4" spans="1:73" ht="14.25" customHeight="1" x14ac:dyDescent="0.15">
      <c r="A4" s="331" t="s">
        <v>270</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237"/>
      <c r="AK4" s="237"/>
      <c r="AN4" s="236"/>
      <c r="AO4" s="236"/>
      <c r="AP4" s="236"/>
      <c r="AQ4" s="236"/>
      <c r="AR4" s="236"/>
      <c r="AS4" s="236"/>
      <c r="AT4" s="236"/>
      <c r="AU4" s="236"/>
      <c r="AV4" s="236"/>
      <c r="AW4" s="236"/>
      <c r="AX4" s="236"/>
      <c r="AY4" s="236"/>
      <c r="AZ4" s="236"/>
      <c r="BA4" s="236"/>
      <c r="BB4" s="236"/>
      <c r="BC4" s="236"/>
      <c r="BD4" s="236"/>
      <c r="BE4" s="236"/>
      <c r="BF4" s="236"/>
      <c r="BG4" s="236"/>
      <c r="BH4" s="236"/>
      <c r="BI4" s="237"/>
      <c r="BJ4" s="237"/>
      <c r="BK4" s="237"/>
      <c r="BM4" s="237"/>
      <c r="BN4" s="237"/>
      <c r="BO4" s="237"/>
      <c r="BP4" s="237"/>
      <c r="BQ4" s="237"/>
      <c r="BR4" s="237"/>
      <c r="BS4" s="237"/>
      <c r="BT4" s="237"/>
      <c r="BU4" s="237"/>
    </row>
    <row r="5" spans="1:73" ht="14.25" customHeight="1" x14ac:dyDescent="0.15">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row>
    <row r="6" spans="1:73" ht="14.25" customHeight="1" x14ac:dyDescent="0.15">
      <c r="F6" s="236"/>
      <c r="G6" s="236"/>
      <c r="H6" s="236"/>
      <c r="I6" s="236"/>
      <c r="J6" s="236"/>
      <c r="K6" s="236"/>
      <c r="L6" s="236"/>
      <c r="M6" s="236"/>
      <c r="N6" s="236"/>
      <c r="O6" s="236"/>
      <c r="P6" s="236"/>
      <c r="Q6" s="236"/>
      <c r="R6" s="236"/>
      <c r="S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row>
    <row r="7" spans="1:73" ht="14.25" customHeight="1" x14ac:dyDescent="0.15">
      <c r="B7" s="236"/>
      <c r="C7" s="236"/>
      <c r="E7" s="236"/>
      <c r="F7" s="236"/>
      <c r="G7" s="236"/>
      <c r="H7" s="236"/>
      <c r="I7" s="236"/>
      <c r="J7" s="236"/>
      <c r="K7" s="236"/>
      <c r="L7" s="236"/>
      <c r="Z7" s="332"/>
      <c r="AA7" s="332"/>
      <c r="AB7" s="332"/>
      <c r="AC7" s="1" t="s">
        <v>0</v>
      </c>
      <c r="AD7" s="332"/>
      <c r="AE7" s="332"/>
      <c r="AF7" s="1" t="s">
        <v>1</v>
      </c>
      <c r="AG7" s="332"/>
      <c r="AH7" s="332"/>
      <c r="AI7" s="1" t="s">
        <v>2</v>
      </c>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row>
    <row r="8" spans="1:73" ht="14.25" customHeight="1" x14ac:dyDescent="0.15">
      <c r="B8" s="236"/>
      <c r="C8" s="236"/>
      <c r="D8" s="236"/>
      <c r="E8" s="236"/>
      <c r="F8" s="236"/>
      <c r="G8" s="236"/>
      <c r="H8" s="236"/>
      <c r="I8" s="236"/>
      <c r="J8" s="236"/>
      <c r="K8" s="236"/>
      <c r="L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row>
    <row r="9" spans="1:73" ht="18" customHeight="1" x14ac:dyDescent="0.15">
      <c r="A9" s="238"/>
      <c r="B9" s="333"/>
      <c r="C9" s="333"/>
      <c r="D9" s="333"/>
      <c r="E9" s="333"/>
      <c r="F9" s="333"/>
      <c r="G9" s="332" t="s">
        <v>313</v>
      </c>
      <c r="H9" s="332"/>
      <c r="I9" s="332"/>
      <c r="J9" s="332"/>
      <c r="K9" s="332"/>
      <c r="L9" s="332"/>
      <c r="R9" s="334" t="s">
        <v>17</v>
      </c>
      <c r="S9" s="334"/>
      <c r="T9" s="334"/>
      <c r="U9" s="334"/>
      <c r="V9" s="335"/>
      <c r="W9" s="335"/>
      <c r="X9" s="335"/>
      <c r="Y9" s="335"/>
      <c r="Z9" s="335"/>
      <c r="AA9" s="335"/>
      <c r="AB9" s="335"/>
      <c r="AC9" s="335"/>
      <c r="AD9" s="335"/>
      <c r="AE9" s="335"/>
      <c r="AF9" s="335"/>
      <c r="AG9" s="335"/>
      <c r="AH9" s="335"/>
      <c r="AI9" s="335"/>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row>
    <row r="10" spans="1:73" ht="18" customHeight="1" x14ac:dyDescent="0.15">
      <c r="B10" s="333"/>
      <c r="C10" s="333"/>
      <c r="D10" s="333"/>
      <c r="E10" s="333"/>
      <c r="F10" s="333"/>
      <c r="G10" s="332"/>
      <c r="H10" s="332"/>
      <c r="I10" s="332"/>
      <c r="J10" s="332"/>
      <c r="K10" s="332"/>
      <c r="L10" s="332"/>
      <c r="R10" s="334"/>
      <c r="S10" s="334"/>
      <c r="T10" s="334"/>
      <c r="U10" s="334"/>
      <c r="V10" s="335"/>
      <c r="W10" s="335"/>
      <c r="X10" s="335"/>
      <c r="Y10" s="335"/>
      <c r="Z10" s="335"/>
      <c r="AA10" s="335"/>
      <c r="AB10" s="335"/>
      <c r="AC10" s="335"/>
      <c r="AD10" s="335"/>
      <c r="AE10" s="335"/>
      <c r="AF10" s="335"/>
      <c r="AG10" s="335"/>
      <c r="AH10" s="335"/>
      <c r="AI10" s="335"/>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row>
    <row r="11" spans="1:73" ht="18" customHeight="1" x14ac:dyDescent="0.15">
      <c r="B11" s="236"/>
      <c r="C11" s="236"/>
      <c r="D11" s="236"/>
      <c r="E11" s="236"/>
      <c r="F11" s="236"/>
      <c r="G11" s="236"/>
      <c r="H11" s="236"/>
      <c r="I11" s="236"/>
      <c r="J11" s="236"/>
      <c r="K11" s="236"/>
      <c r="L11" s="236"/>
      <c r="N11" s="238" t="s">
        <v>271</v>
      </c>
      <c r="R11" s="334" t="s">
        <v>18</v>
      </c>
      <c r="S11" s="334"/>
      <c r="T11" s="334"/>
      <c r="U11" s="334"/>
      <c r="V11" s="335"/>
      <c r="W11" s="335"/>
      <c r="X11" s="335"/>
      <c r="Y11" s="335"/>
      <c r="Z11" s="335"/>
      <c r="AA11" s="335"/>
      <c r="AB11" s="335"/>
      <c r="AC11" s="335"/>
      <c r="AD11" s="335"/>
      <c r="AE11" s="335"/>
      <c r="AF11" s="335"/>
      <c r="AG11" s="335"/>
      <c r="AH11" s="335"/>
      <c r="AI11" s="335"/>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row>
    <row r="12" spans="1:73" ht="18" customHeight="1" x14ac:dyDescent="0.15">
      <c r="B12" s="236"/>
      <c r="C12" s="236"/>
      <c r="D12" s="236"/>
      <c r="E12" s="236"/>
      <c r="F12" s="236"/>
      <c r="G12" s="236"/>
      <c r="H12" s="236"/>
      <c r="I12" s="236"/>
      <c r="J12" s="236"/>
      <c r="K12" s="236"/>
      <c r="L12" s="236"/>
      <c r="R12" s="334"/>
      <c r="S12" s="334"/>
      <c r="T12" s="334"/>
      <c r="U12" s="334"/>
      <c r="V12" s="335"/>
      <c r="W12" s="335"/>
      <c r="X12" s="335"/>
      <c r="Y12" s="335"/>
      <c r="Z12" s="335"/>
      <c r="AA12" s="335"/>
      <c r="AB12" s="335"/>
      <c r="AC12" s="335"/>
      <c r="AD12" s="335"/>
      <c r="AE12" s="335"/>
      <c r="AF12" s="335"/>
      <c r="AG12" s="335"/>
      <c r="AH12" s="335"/>
      <c r="AI12" s="335"/>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row>
    <row r="13" spans="1:73" ht="18" customHeight="1" x14ac:dyDescent="0.15">
      <c r="B13" s="236"/>
      <c r="C13" s="236"/>
      <c r="D13" s="236"/>
      <c r="E13" s="236"/>
      <c r="F13" s="236"/>
      <c r="G13" s="236"/>
      <c r="H13" s="236"/>
      <c r="I13" s="236"/>
      <c r="J13" s="236"/>
      <c r="K13" s="236"/>
      <c r="L13" s="236"/>
      <c r="R13" s="334" t="s">
        <v>272</v>
      </c>
      <c r="S13" s="334"/>
      <c r="T13" s="334"/>
      <c r="U13" s="334"/>
      <c r="V13" s="334"/>
      <c r="W13" s="334"/>
      <c r="X13" s="334"/>
      <c r="Y13" s="335"/>
      <c r="Z13" s="335"/>
      <c r="AA13" s="335"/>
      <c r="AB13" s="335"/>
      <c r="AC13" s="335"/>
      <c r="AD13" s="335"/>
      <c r="AE13" s="335"/>
      <c r="AF13" s="335"/>
      <c r="AG13" s="335"/>
      <c r="AH13" s="335"/>
      <c r="AI13" s="335"/>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row>
    <row r="14" spans="1:73" ht="18" customHeight="1" x14ac:dyDescent="0.15">
      <c r="B14" s="236"/>
      <c r="C14" s="236"/>
      <c r="D14" s="236"/>
      <c r="E14" s="236"/>
      <c r="F14" s="236"/>
      <c r="G14" s="236"/>
      <c r="H14" s="236"/>
      <c r="I14" s="236"/>
      <c r="J14" s="236"/>
      <c r="K14" s="236"/>
      <c r="L14" s="236"/>
      <c r="R14" s="334"/>
      <c r="S14" s="334"/>
      <c r="T14" s="334"/>
      <c r="U14" s="334"/>
      <c r="V14" s="334"/>
      <c r="W14" s="334"/>
      <c r="X14" s="334"/>
      <c r="Y14" s="335"/>
      <c r="Z14" s="335"/>
      <c r="AA14" s="335"/>
      <c r="AB14" s="335"/>
      <c r="AC14" s="335"/>
      <c r="AD14" s="335"/>
      <c r="AE14" s="335"/>
      <c r="AF14" s="335"/>
      <c r="AG14" s="335"/>
      <c r="AH14" s="335"/>
      <c r="AI14" s="335"/>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row>
    <row r="15" spans="1:73" ht="14.25" customHeight="1" x14ac:dyDescent="0.15">
      <c r="B15" s="236"/>
      <c r="C15" s="236"/>
      <c r="D15" s="236"/>
      <c r="E15" s="236"/>
      <c r="F15" s="236"/>
      <c r="G15" s="236"/>
      <c r="H15" s="236"/>
      <c r="I15" s="236"/>
      <c r="J15" s="236"/>
      <c r="K15" s="236"/>
      <c r="L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row>
    <row r="16" spans="1:73" ht="14.25" customHeight="1" x14ac:dyDescent="0.15">
      <c r="D16" s="234" t="s">
        <v>273</v>
      </c>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row>
    <row r="17" spans="1:73" ht="14.25" customHeight="1" x14ac:dyDescent="0.15">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row>
    <row r="18" spans="1:73" s="236" customFormat="1" ht="19.7" customHeight="1" x14ac:dyDescent="0.15">
      <c r="H18" s="237"/>
      <c r="I18" s="237"/>
      <c r="J18" s="237"/>
      <c r="K18" s="237"/>
      <c r="L18" s="237"/>
      <c r="M18" s="237"/>
      <c r="N18" s="237"/>
      <c r="O18" s="237"/>
      <c r="P18" s="237"/>
      <c r="Q18" s="237"/>
      <c r="R18" s="237"/>
      <c r="S18" s="328" t="s">
        <v>274</v>
      </c>
      <c r="T18" s="329"/>
      <c r="U18" s="329"/>
      <c r="V18" s="329"/>
      <c r="W18" s="329"/>
      <c r="X18" s="329"/>
      <c r="Y18" s="330"/>
      <c r="Z18" s="239"/>
      <c r="AA18" s="240"/>
      <c r="AB18" s="4"/>
      <c r="AC18" s="241"/>
      <c r="AD18" s="240"/>
      <c r="AE18" s="240"/>
      <c r="AF18" s="240"/>
      <c r="AG18" s="240"/>
      <c r="AH18" s="240"/>
      <c r="AI18" s="242"/>
      <c r="AJ18" s="237"/>
      <c r="AK18" s="237"/>
      <c r="AN18" s="243"/>
      <c r="AO18" s="243"/>
      <c r="AP18" s="243"/>
      <c r="AQ18" s="243"/>
      <c r="AR18" s="243"/>
      <c r="AS18" s="243"/>
      <c r="AT18" s="243"/>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row>
    <row r="19" spans="1:73" s="236" customFormat="1" ht="19.7" customHeight="1" x14ac:dyDescent="0.15">
      <c r="H19" s="237"/>
      <c r="I19" s="237"/>
      <c r="J19" s="237"/>
      <c r="K19" s="237"/>
      <c r="L19" s="237"/>
      <c r="M19" s="237"/>
      <c r="N19" s="237"/>
      <c r="O19" s="237"/>
      <c r="P19" s="237"/>
      <c r="Q19" s="237"/>
      <c r="R19" s="237"/>
      <c r="S19" s="328" t="s">
        <v>25</v>
      </c>
      <c r="T19" s="329"/>
      <c r="U19" s="329"/>
      <c r="V19" s="330"/>
      <c r="W19" s="3"/>
      <c r="X19" s="4"/>
      <c r="Y19" s="4"/>
      <c r="Z19" s="4"/>
      <c r="AA19" s="4"/>
      <c r="AB19" s="4"/>
      <c r="AC19" s="4"/>
      <c r="AD19" s="4"/>
      <c r="AE19" s="4"/>
      <c r="AF19" s="4"/>
      <c r="AG19" s="5"/>
      <c r="AH19" s="5"/>
      <c r="AI19" s="6"/>
      <c r="AJ19" s="237"/>
      <c r="AK19" s="237"/>
      <c r="AN19" s="243"/>
      <c r="AO19" s="243"/>
      <c r="AP19" s="243"/>
      <c r="AQ19" s="243"/>
      <c r="AR19" s="243"/>
      <c r="AS19" s="243"/>
      <c r="AT19" s="243"/>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row>
    <row r="20" spans="1:73" s="236" customFormat="1" ht="14.25" customHeight="1" x14ac:dyDescent="0.15">
      <c r="A20" s="282" t="s">
        <v>275</v>
      </c>
      <c r="B20" s="306"/>
      <c r="C20" s="306"/>
      <c r="D20" s="306"/>
      <c r="E20" s="306"/>
      <c r="F20" s="306"/>
      <c r="G20" s="306"/>
      <c r="H20" s="306"/>
      <c r="I20" s="306"/>
      <c r="J20" s="306"/>
      <c r="K20" s="306"/>
      <c r="L20" s="306"/>
      <c r="M20" s="306"/>
      <c r="N20" s="306"/>
      <c r="O20" s="306"/>
      <c r="P20" s="306"/>
      <c r="Q20" s="306"/>
      <c r="R20" s="283"/>
      <c r="S20" s="311" t="s">
        <v>18</v>
      </c>
      <c r="T20" s="312"/>
      <c r="U20" s="315"/>
      <c r="V20" s="315"/>
      <c r="W20" s="315"/>
      <c r="X20" s="315"/>
      <c r="Y20" s="315"/>
      <c r="Z20" s="315"/>
      <c r="AA20" s="315"/>
      <c r="AB20" s="315"/>
      <c r="AC20" s="315"/>
      <c r="AD20" s="315"/>
      <c r="AE20" s="315"/>
      <c r="AF20" s="315"/>
      <c r="AG20" s="315"/>
      <c r="AH20" s="315"/>
      <c r="AI20" s="316"/>
      <c r="AJ20" s="237"/>
      <c r="AK20" s="237"/>
      <c r="AN20" s="243"/>
      <c r="AO20" s="243"/>
      <c r="AP20" s="243"/>
      <c r="AQ20" s="243"/>
      <c r="AR20" s="243"/>
      <c r="AS20" s="243"/>
      <c r="AT20" s="243"/>
      <c r="AU20" s="237"/>
      <c r="AV20" s="237"/>
      <c r="AW20" s="237"/>
      <c r="AX20" s="237"/>
      <c r="AY20" s="244"/>
      <c r="AZ20" s="244"/>
      <c r="BA20" s="237"/>
      <c r="BB20" s="237"/>
      <c r="BC20" s="237"/>
      <c r="BD20" s="237"/>
      <c r="BE20" s="243"/>
      <c r="BF20" s="244"/>
      <c r="BG20" s="237"/>
      <c r="BI20" s="237"/>
      <c r="BK20" s="237"/>
      <c r="BL20" s="237"/>
      <c r="BM20" s="237"/>
      <c r="BN20" s="237"/>
      <c r="BP20" s="237"/>
      <c r="BQ20" s="237"/>
      <c r="BR20" s="237"/>
      <c r="BS20" s="237"/>
      <c r="BT20" s="237"/>
      <c r="BU20" s="237"/>
    </row>
    <row r="21" spans="1:73" s="236" customFormat="1" ht="14.25" customHeight="1" x14ac:dyDescent="0.15">
      <c r="A21" s="307"/>
      <c r="B21" s="308"/>
      <c r="C21" s="308"/>
      <c r="D21" s="308"/>
      <c r="E21" s="308"/>
      <c r="F21" s="308"/>
      <c r="G21" s="308"/>
      <c r="H21" s="308"/>
      <c r="I21" s="308"/>
      <c r="J21" s="308"/>
      <c r="K21" s="308"/>
      <c r="L21" s="308"/>
      <c r="M21" s="308"/>
      <c r="N21" s="308"/>
      <c r="O21" s="308"/>
      <c r="P21" s="308"/>
      <c r="Q21" s="308"/>
      <c r="R21" s="309"/>
      <c r="S21" s="313"/>
      <c r="T21" s="314"/>
      <c r="U21" s="317"/>
      <c r="V21" s="317"/>
      <c r="W21" s="317"/>
      <c r="X21" s="317"/>
      <c r="Y21" s="317"/>
      <c r="Z21" s="317"/>
      <c r="AA21" s="317"/>
      <c r="AB21" s="317"/>
      <c r="AC21" s="317"/>
      <c r="AD21" s="317"/>
      <c r="AE21" s="317"/>
      <c r="AF21" s="317"/>
      <c r="AG21" s="317"/>
      <c r="AH21" s="317"/>
      <c r="AI21" s="318"/>
      <c r="AJ21" s="237"/>
      <c r="AK21" s="237"/>
      <c r="AN21" s="243"/>
      <c r="AO21" s="243"/>
      <c r="AP21" s="243"/>
      <c r="AQ21" s="243"/>
      <c r="AR21" s="243"/>
      <c r="AS21" s="243"/>
      <c r="AT21" s="243"/>
      <c r="AU21" s="237"/>
      <c r="AV21" s="237"/>
      <c r="AW21" s="237"/>
      <c r="AX21" s="237"/>
      <c r="AY21" s="244"/>
      <c r="AZ21" s="244"/>
      <c r="BA21" s="237"/>
      <c r="BB21" s="237"/>
      <c r="BC21" s="237"/>
      <c r="BD21" s="237"/>
      <c r="BE21" s="244"/>
      <c r="BF21" s="244"/>
      <c r="BG21" s="237"/>
      <c r="BI21" s="237"/>
      <c r="BK21" s="237"/>
      <c r="BL21" s="237"/>
      <c r="BM21" s="237"/>
      <c r="BN21" s="237"/>
      <c r="BO21" s="237"/>
      <c r="BP21" s="237"/>
      <c r="BQ21" s="237"/>
      <c r="BR21" s="237"/>
      <c r="BS21" s="237"/>
      <c r="BT21" s="237"/>
      <c r="BU21" s="237"/>
    </row>
    <row r="22" spans="1:73" s="236" customFormat="1" ht="14.25" customHeight="1" x14ac:dyDescent="0.15">
      <c r="A22" s="307"/>
      <c r="B22" s="308"/>
      <c r="C22" s="308"/>
      <c r="D22" s="308"/>
      <c r="E22" s="308"/>
      <c r="F22" s="308"/>
      <c r="G22" s="308"/>
      <c r="H22" s="308"/>
      <c r="I22" s="308"/>
      <c r="J22" s="308"/>
      <c r="K22" s="308"/>
      <c r="L22" s="308"/>
      <c r="M22" s="308"/>
      <c r="N22" s="308"/>
      <c r="O22" s="308"/>
      <c r="P22" s="308"/>
      <c r="Q22" s="308"/>
      <c r="R22" s="309"/>
      <c r="S22" s="319" t="s">
        <v>17</v>
      </c>
      <c r="T22" s="320"/>
      <c r="U22" s="320"/>
      <c r="V22" s="320"/>
      <c r="W22" s="320"/>
      <c r="X22" s="320"/>
      <c r="Y22" s="320"/>
      <c r="Z22" s="320"/>
      <c r="AA22" s="320"/>
      <c r="AB22" s="320"/>
      <c r="AC22" s="320"/>
      <c r="AD22" s="320"/>
      <c r="AE22" s="320"/>
      <c r="AF22" s="320"/>
      <c r="AG22" s="320"/>
      <c r="AH22" s="320"/>
      <c r="AI22" s="321"/>
      <c r="AJ22" s="237"/>
      <c r="AK22" s="237"/>
      <c r="AN22" s="243"/>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row>
    <row r="23" spans="1:73" s="236" customFormat="1" ht="14.25" customHeight="1" x14ac:dyDescent="0.15">
      <c r="A23" s="307"/>
      <c r="B23" s="308"/>
      <c r="C23" s="308"/>
      <c r="D23" s="308"/>
      <c r="E23" s="308"/>
      <c r="F23" s="308"/>
      <c r="G23" s="308"/>
      <c r="H23" s="308"/>
      <c r="I23" s="308"/>
      <c r="J23" s="308"/>
      <c r="K23" s="308"/>
      <c r="L23" s="308"/>
      <c r="M23" s="308"/>
      <c r="N23" s="308"/>
      <c r="O23" s="308"/>
      <c r="P23" s="308"/>
      <c r="Q23" s="308"/>
      <c r="R23" s="309"/>
      <c r="S23" s="322"/>
      <c r="T23" s="323"/>
      <c r="U23" s="323"/>
      <c r="V23" s="323"/>
      <c r="W23" s="323"/>
      <c r="X23" s="323"/>
      <c r="Y23" s="323"/>
      <c r="Z23" s="323"/>
      <c r="AA23" s="323"/>
      <c r="AB23" s="323"/>
      <c r="AC23" s="323"/>
      <c r="AD23" s="323"/>
      <c r="AE23" s="323"/>
      <c r="AF23" s="323"/>
      <c r="AG23" s="323"/>
      <c r="AH23" s="323"/>
      <c r="AI23" s="324"/>
      <c r="AJ23" s="237"/>
      <c r="AK23" s="237"/>
      <c r="AN23" s="243"/>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row>
    <row r="24" spans="1:73" s="236" customFormat="1" ht="14.25" customHeight="1" x14ac:dyDescent="0.15">
      <c r="A24" s="296"/>
      <c r="B24" s="310"/>
      <c r="C24" s="310"/>
      <c r="D24" s="310"/>
      <c r="E24" s="310"/>
      <c r="F24" s="310"/>
      <c r="G24" s="310"/>
      <c r="H24" s="310"/>
      <c r="I24" s="310"/>
      <c r="J24" s="310"/>
      <c r="K24" s="310"/>
      <c r="L24" s="310"/>
      <c r="M24" s="310"/>
      <c r="N24" s="310"/>
      <c r="O24" s="310"/>
      <c r="P24" s="310"/>
      <c r="Q24" s="310"/>
      <c r="R24" s="297"/>
      <c r="S24" s="325"/>
      <c r="T24" s="326"/>
      <c r="U24" s="326"/>
      <c r="V24" s="326"/>
      <c r="W24" s="326"/>
      <c r="X24" s="326"/>
      <c r="Y24" s="326"/>
      <c r="Z24" s="326"/>
      <c r="AA24" s="326"/>
      <c r="AB24" s="326"/>
      <c r="AC24" s="326"/>
      <c r="AD24" s="326"/>
      <c r="AE24" s="326"/>
      <c r="AF24" s="326"/>
      <c r="AG24" s="326"/>
      <c r="AH24" s="326"/>
      <c r="AI24" s="327"/>
      <c r="AN24" s="243"/>
      <c r="AO24" s="243"/>
    </row>
    <row r="25" spans="1:73" s="236" customFormat="1" ht="22.7" customHeight="1" x14ac:dyDescent="0.15">
      <c r="A25" s="284" t="s">
        <v>276</v>
      </c>
      <c r="B25" s="298"/>
      <c r="C25" s="298"/>
      <c r="D25" s="298"/>
      <c r="E25" s="298"/>
      <c r="F25" s="298"/>
      <c r="G25" s="298"/>
      <c r="H25" s="298"/>
      <c r="I25" s="298"/>
      <c r="J25" s="298"/>
      <c r="K25" s="298"/>
      <c r="L25" s="298"/>
      <c r="M25" s="298"/>
      <c r="N25" s="298"/>
      <c r="O25" s="298"/>
      <c r="P25" s="298"/>
      <c r="Q25" s="298"/>
      <c r="R25" s="285"/>
      <c r="S25" s="303" t="s">
        <v>315</v>
      </c>
      <c r="T25" s="304"/>
      <c r="U25" s="304"/>
      <c r="V25" s="304"/>
      <c r="W25" s="304"/>
      <c r="X25" s="304"/>
      <c r="Y25" s="304"/>
      <c r="Z25" s="304"/>
      <c r="AA25" s="304"/>
      <c r="AB25" s="304"/>
      <c r="AC25" s="304"/>
      <c r="AD25" s="304"/>
      <c r="AE25" s="304"/>
      <c r="AF25" s="304"/>
      <c r="AG25" s="304"/>
      <c r="AH25" s="304"/>
      <c r="AI25" s="305"/>
      <c r="AN25" s="243"/>
      <c r="AO25" s="243"/>
    </row>
    <row r="26" spans="1:73" s="236" customFormat="1" ht="14.25" customHeight="1" x14ac:dyDescent="0.15">
      <c r="A26" s="284" t="s">
        <v>277</v>
      </c>
      <c r="B26" s="298"/>
      <c r="C26" s="298"/>
      <c r="D26" s="298"/>
      <c r="E26" s="298"/>
      <c r="F26" s="298"/>
      <c r="G26" s="298"/>
      <c r="H26" s="298"/>
      <c r="I26" s="298"/>
      <c r="J26" s="298"/>
      <c r="K26" s="298"/>
      <c r="L26" s="298"/>
      <c r="M26" s="298"/>
      <c r="N26" s="298"/>
      <c r="O26" s="298"/>
      <c r="P26" s="298"/>
      <c r="Q26" s="298"/>
      <c r="R26" s="285"/>
      <c r="S26" s="284"/>
      <c r="T26" s="298"/>
      <c r="U26" s="298"/>
      <c r="V26" s="298"/>
      <c r="W26" s="298"/>
      <c r="X26" s="245" t="s">
        <v>19</v>
      </c>
      <c r="Y26" s="298"/>
      <c r="Z26" s="298"/>
      <c r="AA26" s="298"/>
      <c r="AB26" s="245" t="s">
        <v>142</v>
      </c>
      <c r="AC26" s="298"/>
      <c r="AD26" s="298"/>
      <c r="AE26" s="298"/>
      <c r="AF26" s="245" t="s">
        <v>278</v>
      </c>
      <c r="AG26" s="298"/>
      <c r="AH26" s="298"/>
      <c r="AI26" s="285"/>
      <c r="AN26" s="243"/>
      <c r="AO26" s="243"/>
    </row>
    <row r="27" spans="1:73" s="236" customFormat="1" ht="14.25" customHeight="1" x14ac:dyDescent="0.15">
      <c r="A27" s="284" t="s">
        <v>279</v>
      </c>
      <c r="B27" s="298"/>
      <c r="C27" s="298"/>
      <c r="D27" s="298"/>
      <c r="E27" s="298"/>
      <c r="F27" s="298"/>
      <c r="G27" s="298"/>
      <c r="H27" s="298"/>
      <c r="I27" s="298"/>
      <c r="J27" s="298"/>
      <c r="K27" s="298"/>
      <c r="L27" s="298"/>
      <c r="M27" s="298"/>
      <c r="N27" s="298"/>
      <c r="O27" s="298"/>
      <c r="P27" s="298"/>
      <c r="Q27" s="298"/>
      <c r="R27" s="285"/>
      <c r="S27" s="284" t="s">
        <v>280</v>
      </c>
      <c r="T27" s="298"/>
      <c r="U27" s="298"/>
      <c r="V27" s="298"/>
      <c r="W27" s="298"/>
      <c r="X27" s="298"/>
      <c r="Y27" s="298"/>
      <c r="Z27" s="298"/>
      <c r="AA27" s="298"/>
      <c r="AB27" s="298"/>
      <c r="AC27" s="298"/>
      <c r="AD27" s="298"/>
      <c r="AE27" s="298"/>
      <c r="AF27" s="298"/>
      <c r="AG27" s="298"/>
      <c r="AH27" s="298"/>
      <c r="AI27" s="285"/>
      <c r="AN27" s="243"/>
      <c r="AO27" s="243"/>
    </row>
    <row r="28" spans="1:73" s="236" customFormat="1" ht="18.75" customHeight="1" x14ac:dyDescent="0.15">
      <c r="A28" s="282"/>
      <c r="B28" s="283"/>
      <c r="C28" s="246" t="s">
        <v>281</v>
      </c>
      <c r="D28" s="247"/>
      <c r="E28" s="247"/>
      <c r="F28" s="247"/>
      <c r="G28" s="247"/>
      <c r="H28" s="247"/>
      <c r="I28" s="247"/>
      <c r="J28" s="247"/>
      <c r="K28" s="247"/>
      <c r="L28" s="247"/>
      <c r="M28" s="247"/>
      <c r="N28" s="247"/>
      <c r="O28" s="247"/>
      <c r="P28" s="248"/>
      <c r="Q28" s="248"/>
      <c r="R28" s="249"/>
      <c r="S28" s="250" t="s">
        <v>282</v>
      </c>
      <c r="T28" s="251"/>
      <c r="U28" s="251"/>
      <c r="V28" s="251"/>
      <c r="W28" s="251"/>
      <c r="X28" s="251"/>
      <c r="Y28" s="251"/>
      <c r="Z28" s="251"/>
      <c r="AA28" s="251"/>
      <c r="AB28" s="251"/>
      <c r="AC28" s="251"/>
      <c r="AD28" s="251"/>
      <c r="AE28" s="251"/>
      <c r="AF28" s="251"/>
      <c r="AG28" s="251"/>
      <c r="AH28" s="251"/>
      <c r="AI28" s="252"/>
      <c r="AN28" s="243"/>
      <c r="AO28" s="243"/>
    </row>
    <row r="29" spans="1:73" s="236" customFormat="1" ht="18.75" customHeight="1" x14ac:dyDescent="0.15">
      <c r="A29" s="282"/>
      <c r="B29" s="299"/>
      <c r="C29" s="253" t="s">
        <v>283</v>
      </c>
      <c r="D29" s="2"/>
      <c r="E29" s="2"/>
      <c r="F29" s="2"/>
      <c r="G29" s="2"/>
      <c r="H29" s="254"/>
      <c r="I29" s="254"/>
      <c r="J29" s="254"/>
      <c r="K29" s="254"/>
      <c r="L29" s="254"/>
      <c r="M29" s="254"/>
      <c r="N29" s="254"/>
      <c r="O29" s="254"/>
      <c r="P29" s="254"/>
      <c r="Q29" s="248"/>
      <c r="R29" s="249"/>
      <c r="S29" s="300"/>
      <c r="T29" s="301"/>
      <c r="U29" s="301"/>
      <c r="V29" s="301"/>
      <c r="W29" s="301"/>
      <c r="X29" s="301"/>
      <c r="Y29" s="301"/>
      <c r="Z29" s="301"/>
      <c r="AA29" s="301"/>
      <c r="AB29" s="301"/>
      <c r="AC29" s="301"/>
      <c r="AD29" s="301"/>
      <c r="AE29" s="301"/>
      <c r="AF29" s="301"/>
      <c r="AG29" s="301"/>
      <c r="AH29" s="301"/>
      <c r="AI29" s="302"/>
      <c r="AN29" s="243"/>
      <c r="AO29" s="243"/>
    </row>
    <row r="30" spans="1:73" s="236" customFormat="1" ht="18.75" customHeight="1" x14ac:dyDescent="0.15">
      <c r="A30" s="282"/>
      <c r="B30" s="299"/>
      <c r="C30" s="253" t="s">
        <v>284</v>
      </c>
      <c r="D30" s="2"/>
      <c r="E30" s="2"/>
      <c r="F30" s="2"/>
      <c r="G30" s="2"/>
      <c r="H30" s="254"/>
      <c r="I30" s="254"/>
      <c r="J30" s="254"/>
      <c r="K30" s="254"/>
      <c r="L30" s="254"/>
      <c r="M30" s="254"/>
      <c r="N30" s="254"/>
      <c r="O30" s="254"/>
      <c r="P30" s="254"/>
      <c r="Q30" s="254"/>
      <c r="R30" s="255"/>
      <c r="S30" s="300"/>
      <c r="T30" s="301"/>
      <c r="U30" s="301"/>
      <c r="V30" s="301"/>
      <c r="W30" s="301"/>
      <c r="X30" s="301"/>
      <c r="Y30" s="301"/>
      <c r="Z30" s="301"/>
      <c r="AA30" s="301"/>
      <c r="AB30" s="301"/>
      <c r="AC30" s="301"/>
      <c r="AD30" s="301"/>
      <c r="AE30" s="301"/>
      <c r="AF30" s="301"/>
      <c r="AG30" s="301"/>
      <c r="AH30" s="301"/>
      <c r="AI30" s="302"/>
      <c r="AN30" s="243"/>
      <c r="AO30" s="243"/>
    </row>
    <row r="31" spans="1:73" s="236" customFormat="1" ht="18.75" customHeight="1" x14ac:dyDescent="0.15">
      <c r="A31" s="282"/>
      <c r="B31" s="283"/>
      <c r="C31" s="246" t="s">
        <v>285</v>
      </c>
      <c r="D31" s="247"/>
      <c r="E31" s="247"/>
      <c r="F31" s="247"/>
      <c r="G31" s="247"/>
      <c r="H31" s="247"/>
      <c r="I31" s="247"/>
      <c r="J31" s="247"/>
      <c r="K31" s="247"/>
      <c r="L31" s="247"/>
      <c r="M31" s="247"/>
      <c r="N31" s="247"/>
      <c r="O31" s="247"/>
      <c r="P31" s="247"/>
      <c r="Q31" s="248"/>
      <c r="R31" s="249"/>
      <c r="S31" s="300"/>
      <c r="T31" s="301"/>
      <c r="U31" s="301"/>
      <c r="V31" s="301"/>
      <c r="W31" s="301"/>
      <c r="X31" s="301"/>
      <c r="Y31" s="301"/>
      <c r="Z31" s="301"/>
      <c r="AA31" s="301"/>
      <c r="AB31" s="301"/>
      <c r="AC31" s="301"/>
      <c r="AD31" s="301"/>
      <c r="AE31" s="301"/>
      <c r="AF31" s="301"/>
      <c r="AG31" s="301"/>
      <c r="AH31" s="301"/>
      <c r="AI31" s="302"/>
      <c r="AN31" s="243"/>
      <c r="AO31" s="243"/>
    </row>
    <row r="32" spans="1:73" s="236" customFormat="1" ht="18.75" customHeight="1" x14ac:dyDescent="0.15">
      <c r="A32" s="282"/>
      <c r="B32" s="283"/>
      <c r="C32" s="256" t="s">
        <v>286</v>
      </c>
      <c r="D32" s="254"/>
      <c r="E32" s="254"/>
      <c r="F32" s="254"/>
      <c r="G32" s="254"/>
      <c r="H32" s="254"/>
      <c r="I32" s="254"/>
      <c r="J32" s="254"/>
      <c r="K32" s="254"/>
      <c r="L32" s="254"/>
      <c r="M32" s="254"/>
      <c r="N32" s="254"/>
      <c r="O32" s="254"/>
      <c r="P32" s="254"/>
      <c r="Q32" s="248"/>
      <c r="R32" s="249"/>
      <c r="S32" s="300"/>
      <c r="T32" s="301"/>
      <c r="U32" s="301"/>
      <c r="V32" s="301"/>
      <c r="W32" s="301"/>
      <c r="X32" s="301"/>
      <c r="Y32" s="301"/>
      <c r="Z32" s="301"/>
      <c r="AA32" s="301"/>
      <c r="AB32" s="301"/>
      <c r="AC32" s="301"/>
      <c r="AD32" s="301"/>
      <c r="AE32" s="301"/>
      <c r="AF32" s="301"/>
      <c r="AG32" s="301"/>
      <c r="AH32" s="301"/>
      <c r="AI32" s="302"/>
      <c r="AN32" s="243"/>
      <c r="AO32" s="243"/>
    </row>
    <row r="33" spans="1:41" s="236" customFormat="1" ht="18.75" customHeight="1" x14ac:dyDescent="0.15">
      <c r="A33" s="282"/>
      <c r="B33" s="283"/>
      <c r="C33" s="257" t="s">
        <v>287</v>
      </c>
      <c r="D33" s="258"/>
      <c r="E33" s="258"/>
      <c r="F33" s="258"/>
      <c r="G33" s="258"/>
      <c r="H33" s="258"/>
      <c r="I33" s="258"/>
      <c r="J33" s="258"/>
      <c r="K33" s="258"/>
      <c r="L33" s="258"/>
      <c r="M33" s="258"/>
      <c r="N33" s="258"/>
      <c r="O33" s="258"/>
      <c r="P33" s="258"/>
      <c r="Q33" s="259"/>
      <c r="R33" s="260"/>
      <c r="S33" s="300"/>
      <c r="T33" s="301"/>
      <c r="U33" s="301"/>
      <c r="V33" s="301"/>
      <c r="W33" s="301"/>
      <c r="X33" s="301"/>
      <c r="Y33" s="301"/>
      <c r="Z33" s="301"/>
      <c r="AA33" s="301"/>
      <c r="AB33" s="301"/>
      <c r="AC33" s="301"/>
      <c r="AD33" s="301"/>
      <c r="AE33" s="301"/>
      <c r="AF33" s="301"/>
      <c r="AG33" s="301"/>
      <c r="AH33" s="301"/>
      <c r="AI33" s="302"/>
      <c r="AN33" s="243"/>
      <c r="AO33" s="243"/>
    </row>
    <row r="34" spans="1:41" s="236" customFormat="1" ht="18.75" customHeight="1" x14ac:dyDescent="0.15">
      <c r="A34" s="282"/>
      <c r="B34" s="283"/>
      <c r="C34" s="246" t="s">
        <v>288</v>
      </c>
      <c r="D34" s="247"/>
      <c r="E34" s="247"/>
      <c r="F34" s="247"/>
      <c r="G34" s="247"/>
      <c r="H34" s="247"/>
      <c r="I34" s="247"/>
      <c r="J34" s="247"/>
      <c r="K34" s="247"/>
      <c r="L34" s="247"/>
      <c r="M34" s="247"/>
      <c r="N34" s="247"/>
      <c r="O34" s="247"/>
      <c r="P34" s="247"/>
      <c r="Q34" s="248"/>
      <c r="R34" s="249"/>
      <c r="S34" s="300"/>
      <c r="T34" s="301"/>
      <c r="U34" s="301"/>
      <c r="V34" s="301"/>
      <c r="W34" s="301"/>
      <c r="X34" s="301"/>
      <c r="Y34" s="301"/>
      <c r="Z34" s="301"/>
      <c r="AA34" s="301"/>
      <c r="AB34" s="301"/>
      <c r="AC34" s="301"/>
      <c r="AD34" s="301"/>
      <c r="AE34" s="301"/>
      <c r="AF34" s="301"/>
      <c r="AG34" s="301"/>
      <c r="AH34" s="301"/>
      <c r="AI34" s="302"/>
      <c r="AN34" s="243"/>
      <c r="AO34" s="243"/>
    </row>
    <row r="35" spans="1:41" s="236" customFormat="1" ht="15.6" customHeight="1" x14ac:dyDescent="0.15">
      <c r="A35" s="296"/>
      <c r="B35" s="297"/>
      <c r="C35" s="246" t="s">
        <v>289</v>
      </c>
      <c r="D35" s="247"/>
      <c r="E35" s="247"/>
      <c r="F35" s="247"/>
      <c r="G35" s="247"/>
      <c r="H35" s="247"/>
      <c r="I35" s="247"/>
      <c r="J35" s="247"/>
      <c r="K35" s="247"/>
      <c r="L35" s="247"/>
      <c r="M35" s="247"/>
      <c r="N35" s="247"/>
      <c r="O35" s="247"/>
      <c r="P35" s="247"/>
      <c r="Q35" s="247"/>
      <c r="R35" s="261"/>
      <c r="S35" s="300"/>
      <c r="T35" s="301"/>
      <c r="U35" s="301"/>
      <c r="V35" s="301"/>
      <c r="W35" s="301"/>
      <c r="X35" s="301"/>
      <c r="Y35" s="301"/>
      <c r="Z35" s="301"/>
      <c r="AA35" s="301"/>
      <c r="AB35" s="301"/>
      <c r="AC35" s="301"/>
      <c r="AD35" s="301"/>
      <c r="AE35" s="301"/>
      <c r="AF35" s="301"/>
      <c r="AG35" s="301"/>
      <c r="AH35" s="301"/>
      <c r="AI35" s="302"/>
      <c r="AN35" s="243"/>
      <c r="AO35" s="243"/>
    </row>
    <row r="36" spans="1:41" s="236" customFormat="1" ht="18.75" customHeight="1" x14ac:dyDescent="0.15">
      <c r="A36" s="282"/>
      <c r="B36" s="283"/>
      <c r="C36" s="262" t="s">
        <v>290</v>
      </c>
      <c r="D36" s="254"/>
      <c r="E36" s="254"/>
      <c r="F36" s="254"/>
      <c r="G36" s="254"/>
      <c r="H36" s="254"/>
      <c r="I36" s="254"/>
      <c r="J36" s="254"/>
      <c r="K36" s="254"/>
      <c r="L36" s="254"/>
      <c r="M36" s="254"/>
      <c r="N36" s="254"/>
      <c r="O36" s="254"/>
      <c r="P36" s="254"/>
      <c r="Q36" s="254"/>
      <c r="R36" s="255"/>
      <c r="S36" s="300"/>
      <c r="T36" s="301"/>
      <c r="U36" s="301"/>
      <c r="V36" s="301"/>
      <c r="W36" s="301"/>
      <c r="X36" s="301"/>
      <c r="Y36" s="301"/>
      <c r="Z36" s="301"/>
      <c r="AA36" s="301"/>
      <c r="AB36" s="301"/>
      <c r="AC36" s="301"/>
      <c r="AD36" s="301"/>
      <c r="AE36" s="301"/>
      <c r="AF36" s="301"/>
      <c r="AG36" s="301"/>
      <c r="AH36" s="301"/>
      <c r="AI36" s="302"/>
      <c r="AN36" s="243"/>
      <c r="AO36" s="243"/>
    </row>
    <row r="37" spans="1:41" s="236" customFormat="1" ht="18.75" customHeight="1" x14ac:dyDescent="0.15">
      <c r="A37" s="282"/>
      <c r="B37" s="283"/>
      <c r="C37" s="262" t="s">
        <v>291</v>
      </c>
      <c r="D37" s="254"/>
      <c r="E37" s="254"/>
      <c r="F37" s="254"/>
      <c r="G37" s="254"/>
      <c r="H37" s="254"/>
      <c r="I37" s="254"/>
      <c r="J37" s="254"/>
      <c r="K37" s="254"/>
      <c r="L37" s="254"/>
      <c r="M37" s="254"/>
      <c r="N37" s="254"/>
      <c r="O37" s="254"/>
      <c r="P37" s="254"/>
      <c r="Q37" s="248"/>
      <c r="R37" s="249"/>
      <c r="S37" s="300"/>
      <c r="T37" s="301"/>
      <c r="U37" s="301"/>
      <c r="V37" s="301"/>
      <c r="W37" s="301"/>
      <c r="X37" s="301"/>
      <c r="Y37" s="301"/>
      <c r="Z37" s="301"/>
      <c r="AA37" s="301"/>
      <c r="AB37" s="301"/>
      <c r="AC37" s="301"/>
      <c r="AD37" s="301"/>
      <c r="AE37" s="301"/>
      <c r="AF37" s="301"/>
      <c r="AG37" s="301"/>
      <c r="AH37" s="301"/>
      <c r="AI37" s="302"/>
      <c r="AN37" s="243"/>
      <c r="AO37" s="243"/>
    </row>
    <row r="38" spans="1:41" s="236" customFormat="1" ht="18.75" customHeight="1" x14ac:dyDescent="0.15">
      <c r="A38" s="282"/>
      <c r="B38" s="283"/>
      <c r="C38" s="256" t="s">
        <v>292</v>
      </c>
      <c r="D38" s="254"/>
      <c r="E38" s="254"/>
      <c r="F38" s="254"/>
      <c r="G38" s="254"/>
      <c r="H38" s="254"/>
      <c r="I38" s="254"/>
      <c r="J38" s="254"/>
      <c r="K38" s="254"/>
      <c r="L38" s="254"/>
      <c r="M38" s="254"/>
      <c r="N38" s="254"/>
      <c r="O38" s="254"/>
      <c r="P38" s="254"/>
      <c r="Q38" s="254"/>
      <c r="R38" s="255"/>
      <c r="S38" s="250" t="s">
        <v>293</v>
      </c>
      <c r="T38" s="263"/>
      <c r="U38" s="263"/>
      <c r="V38" s="263"/>
      <c r="W38" s="263"/>
      <c r="X38" s="263"/>
      <c r="Y38" s="263"/>
      <c r="Z38" s="263"/>
      <c r="AA38" s="263"/>
      <c r="AB38" s="263"/>
      <c r="AC38" s="263"/>
      <c r="AD38" s="263"/>
      <c r="AE38" s="263"/>
      <c r="AF38" s="263"/>
      <c r="AG38" s="263"/>
      <c r="AH38" s="263"/>
      <c r="AI38" s="264"/>
      <c r="AN38" s="243"/>
      <c r="AO38" s="243"/>
    </row>
    <row r="39" spans="1:41" s="236" customFormat="1" ht="18.75" customHeight="1" x14ac:dyDescent="0.15">
      <c r="A39" s="282"/>
      <c r="B39" s="283"/>
      <c r="C39" s="265" t="s">
        <v>294</v>
      </c>
      <c r="D39" s="266"/>
      <c r="E39" s="266"/>
      <c r="F39" s="266"/>
      <c r="G39" s="266"/>
      <c r="H39" s="266"/>
      <c r="I39" s="266"/>
      <c r="J39" s="266"/>
      <c r="K39" s="266"/>
      <c r="L39" s="266"/>
      <c r="M39" s="266"/>
      <c r="N39" s="266"/>
      <c r="O39" s="266"/>
      <c r="P39" s="266"/>
      <c r="Q39" s="266"/>
      <c r="R39" s="267"/>
      <c r="S39" s="290"/>
      <c r="T39" s="291"/>
      <c r="U39" s="291"/>
      <c r="V39" s="291"/>
      <c r="W39" s="291"/>
      <c r="X39" s="291"/>
      <c r="Y39" s="291"/>
      <c r="Z39" s="291"/>
      <c r="AA39" s="291"/>
      <c r="AB39" s="291"/>
      <c r="AC39" s="291"/>
      <c r="AD39" s="291"/>
      <c r="AE39" s="291"/>
      <c r="AF39" s="291"/>
      <c r="AG39" s="291"/>
      <c r="AH39" s="291"/>
      <c r="AI39" s="292"/>
      <c r="AN39" s="243"/>
      <c r="AO39" s="243"/>
    </row>
    <row r="40" spans="1:41" s="236" customFormat="1" ht="18.75" customHeight="1" x14ac:dyDescent="0.15">
      <c r="A40" s="282"/>
      <c r="B40" s="283"/>
      <c r="C40" s="262" t="s">
        <v>295</v>
      </c>
      <c r="D40" s="254"/>
      <c r="E40" s="254"/>
      <c r="F40" s="254"/>
      <c r="G40" s="254"/>
      <c r="H40" s="254"/>
      <c r="I40" s="254"/>
      <c r="J40" s="254"/>
      <c r="K40" s="254"/>
      <c r="L40" s="254"/>
      <c r="M40" s="254"/>
      <c r="N40" s="254"/>
      <c r="O40" s="254"/>
      <c r="P40" s="254"/>
      <c r="Q40" s="254"/>
      <c r="R40" s="255"/>
      <c r="S40" s="290"/>
      <c r="T40" s="291"/>
      <c r="U40" s="291"/>
      <c r="V40" s="291"/>
      <c r="W40" s="291"/>
      <c r="X40" s="291"/>
      <c r="Y40" s="291"/>
      <c r="Z40" s="291"/>
      <c r="AA40" s="291"/>
      <c r="AB40" s="291"/>
      <c r="AC40" s="291"/>
      <c r="AD40" s="291"/>
      <c r="AE40" s="291"/>
      <c r="AF40" s="291"/>
      <c r="AG40" s="291"/>
      <c r="AH40" s="291"/>
      <c r="AI40" s="292"/>
      <c r="AN40" s="243"/>
      <c r="AO40" s="243"/>
    </row>
    <row r="41" spans="1:41" s="236" customFormat="1" ht="18.75" customHeight="1" x14ac:dyDescent="0.15">
      <c r="A41" s="282"/>
      <c r="B41" s="283"/>
      <c r="C41" s="265" t="s">
        <v>296</v>
      </c>
      <c r="D41" s="266"/>
      <c r="E41" s="266"/>
      <c r="F41" s="266"/>
      <c r="G41" s="266"/>
      <c r="H41" s="266"/>
      <c r="I41" s="266"/>
      <c r="J41" s="266"/>
      <c r="K41" s="266"/>
      <c r="L41" s="266"/>
      <c r="M41" s="266"/>
      <c r="N41" s="266"/>
      <c r="O41" s="266"/>
      <c r="P41" s="266"/>
      <c r="Q41" s="247"/>
      <c r="R41" s="261"/>
      <c r="S41" s="290"/>
      <c r="T41" s="291"/>
      <c r="U41" s="291"/>
      <c r="V41" s="291"/>
      <c r="W41" s="291"/>
      <c r="X41" s="291"/>
      <c r="Y41" s="291"/>
      <c r="Z41" s="291"/>
      <c r="AA41" s="291"/>
      <c r="AB41" s="291"/>
      <c r="AC41" s="291"/>
      <c r="AD41" s="291"/>
      <c r="AE41" s="291"/>
      <c r="AF41" s="291"/>
      <c r="AG41" s="291"/>
      <c r="AH41" s="291"/>
      <c r="AI41" s="292"/>
      <c r="AN41" s="243"/>
      <c r="AO41" s="243"/>
    </row>
    <row r="42" spans="1:41" s="236" customFormat="1" ht="18.75" customHeight="1" x14ac:dyDescent="0.15">
      <c r="A42" s="282"/>
      <c r="B42" s="283"/>
      <c r="C42" s="246" t="s">
        <v>297</v>
      </c>
      <c r="D42" s="247"/>
      <c r="E42" s="247"/>
      <c r="F42" s="247"/>
      <c r="G42" s="247"/>
      <c r="H42" s="247"/>
      <c r="I42" s="247"/>
      <c r="J42" s="247"/>
      <c r="K42" s="247"/>
      <c r="L42" s="247"/>
      <c r="M42" s="247"/>
      <c r="N42" s="247"/>
      <c r="O42" s="247"/>
      <c r="P42" s="247"/>
      <c r="Q42" s="248"/>
      <c r="R42" s="249"/>
      <c r="S42" s="290"/>
      <c r="T42" s="291"/>
      <c r="U42" s="291"/>
      <c r="V42" s="291"/>
      <c r="W42" s="291"/>
      <c r="X42" s="291"/>
      <c r="Y42" s="291"/>
      <c r="Z42" s="291"/>
      <c r="AA42" s="291"/>
      <c r="AB42" s="291"/>
      <c r="AC42" s="291"/>
      <c r="AD42" s="291"/>
      <c r="AE42" s="291"/>
      <c r="AF42" s="291"/>
      <c r="AG42" s="291"/>
      <c r="AH42" s="291"/>
      <c r="AI42" s="292"/>
      <c r="AN42" s="243"/>
      <c r="AO42" s="243"/>
    </row>
    <row r="43" spans="1:41" s="236" customFormat="1" ht="18.75" customHeight="1" x14ac:dyDescent="0.15">
      <c r="A43" s="296"/>
      <c r="B43" s="297"/>
      <c r="C43" s="265" t="s">
        <v>298</v>
      </c>
      <c r="D43" s="266"/>
      <c r="E43" s="266"/>
      <c r="F43" s="266"/>
      <c r="G43" s="266"/>
      <c r="H43" s="266"/>
      <c r="I43" s="266"/>
      <c r="J43" s="266"/>
      <c r="K43" s="266"/>
      <c r="L43" s="266"/>
      <c r="M43" s="266"/>
      <c r="N43" s="266"/>
      <c r="O43" s="266"/>
      <c r="P43" s="266"/>
      <c r="Q43" s="266"/>
      <c r="R43" s="267"/>
      <c r="S43" s="290"/>
      <c r="T43" s="291"/>
      <c r="U43" s="291"/>
      <c r="V43" s="291"/>
      <c r="W43" s="291"/>
      <c r="X43" s="291"/>
      <c r="Y43" s="291"/>
      <c r="Z43" s="291"/>
      <c r="AA43" s="291"/>
      <c r="AB43" s="291"/>
      <c r="AC43" s="291"/>
      <c r="AD43" s="291"/>
      <c r="AE43" s="291"/>
      <c r="AF43" s="291"/>
      <c r="AG43" s="291"/>
      <c r="AH43" s="291"/>
      <c r="AI43" s="292"/>
      <c r="AN43" s="243"/>
      <c r="AO43" s="243"/>
    </row>
    <row r="44" spans="1:41" s="236" customFormat="1" ht="18.75" customHeight="1" x14ac:dyDescent="0.15">
      <c r="A44" s="282"/>
      <c r="B44" s="283"/>
      <c r="C44" s="246" t="s">
        <v>299</v>
      </c>
      <c r="D44" s="247"/>
      <c r="E44" s="247"/>
      <c r="F44" s="247"/>
      <c r="G44" s="247"/>
      <c r="H44" s="247"/>
      <c r="I44" s="247"/>
      <c r="J44" s="247"/>
      <c r="K44" s="247"/>
      <c r="L44" s="247"/>
      <c r="M44" s="247"/>
      <c r="N44" s="247"/>
      <c r="O44" s="247"/>
      <c r="P44" s="247"/>
      <c r="Q44" s="248"/>
      <c r="R44" s="249"/>
      <c r="S44" s="290"/>
      <c r="T44" s="291"/>
      <c r="U44" s="291"/>
      <c r="V44" s="291"/>
      <c r="W44" s="291"/>
      <c r="X44" s="291"/>
      <c r="Y44" s="291"/>
      <c r="Z44" s="291"/>
      <c r="AA44" s="291"/>
      <c r="AB44" s="291"/>
      <c r="AC44" s="291"/>
      <c r="AD44" s="291"/>
      <c r="AE44" s="291"/>
      <c r="AF44" s="291"/>
      <c r="AG44" s="291"/>
      <c r="AH44" s="291"/>
      <c r="AI44" s="292"/>
      <c r="AN44" s="243"/>
      <c r="AO44" s="243"/>
    </row>
    <row r="45" spans="1:41" s="236" customFormat="1" ht="18.75" customHeight="1" x14ac:dyDescent="0.15">
      <c r="A45" s="282"/>
      <c r="B45" s="283"/>
      <c r="C45" s="262" t="s">
        <v>300</v>
      </c>
      <c r="D45" s="254"/>
      <c r="E45" s="254"/>
      <c r="F45" s="254"/>
      <c r="G45" s="254"/>
      <c r="H45" s="254"/>
      <c r="I45" s="254"/>
      <c r="J45" s="254"/>
      <c r="K45" s="254"/>
      <c r="L45" s="254"/>
      <c r="M45" s="254"/>
      <c r="N45" s="254"/>
      <c r="O45" s="254"/>
      <c r="P45" s="254"/>
      <c r="Q45" s="254"/>
      <c r="R45" s="255"/>
      <c r="S45" s="290"/>
      <c r="T45" s="291"/>
      <c r="U45" s="291"/>
      <c r="V45" s="291"/>
      <c r="W45" s="291"/>
      <c r="X45" s="291"/>
      <c r="Y45" s="291"/>
      <c r="Z45" s="291"/>
      <c r="AA45" s="291"/>
      <c r="AB45" s="291"/>
      <c r="AC45" s="291"/>
      <c r="AD45" s="291"/>
      <c r="AE45" s="291"/>
      <c r="AF45" s="291"/>
      <c r="AG45" s="291"/>
      <c r="AH45" s="291"/>
      <c r="AI45" s="292"/>
      <c r="AN45" s="243"/>
      <c r="AO45" s="243"/>
    </row>
    <row r="46" spans="1:41" s="236" customFormat="1" ht="18.600000000000001" customHeight="1" x14ac:dyDescent="0.15">
      <c r="A46" s="282"/>
      <c r="B46" s="283"/>
      <c r="C46" s="246" t="s">
        <v>301</v>
      </c>
      <c r="D46" s="247"/>
      <c r="E46" s="247"/>
      <c r="F46" s="247"/>
      <c r="G46" s="247"/>
      <c r="H46" s="247"/>
      <c r="I46" s="247"/>
      <c r="J46" s="247"/>
      <c r="K46" s="247"/>
      <c r="L46" s="247"/>
      <c r="M46" s="247"/>
      <c r="N46" s="247"/>
      <c r="O46" s="247"/>
      <c r="P46" s="247"/>
      <c r="Q46" s="248"/>
      <c r="R46" s="249"/>
      <c r="S46" s="290"/>
      <c r="T46" s="291"/>
      <c r="U46" s="291"/>
      <c r="V46" s="291"/>
      <c r="W46" s="291"/>
      <c r="X46" s="291"/>
      <c r="Y46" s="291"/>
      <c r="Z46" s="291"/>
      <c r="AA46" s="291"/>
      <c r="AB46" s="291"/>
      <c r="AC46" s="291"/>
      <c r="AD46" s="291"/>
      <c r="AE46" s="291"/>
      <c r="AF46" s="291"/>
      <c r="AG46" s="291"/>
      <c r="AH46" s="291"/>
      <c r="AI46" s="292"/>
      <c r="AN46" s="243"/>
      <c r="AO46" s="243"/>
    </row>
    <row r="47" spans="1:41" s="236" customFormat="1" ht="18.600000000000001" customHeight="1" x14ac:dyDescent="0.15">
      <c r="A47" s="268"/>
      <c r="B47" s="269"/>
      <c r="C47" s="262" t="s">
        <v>302</v>
      </c>
      <c r="D47" s="254"/>
      <c r="E47" s="254"/>
      <c r="F47" s="254"/>
      <c r="G47" s="254"/>
      <c r="H47" s="254"/>
      <c r="I47" s="254"/>
      <c r="J47" s="254"/>
      <c r="K47" s="254"/>
      <c r="L47" s="254"/>
      <c r="M47" s="254"/>
      <c r="N47" s="254"/>
      <c r="O47" s="254"/>
      <c r="P47" s="254"/>
      <c r="Q47" s="254"/>
      <c r="R47" s="255"/>
      <c r="S47" s="290"/>
      <c r="T47" s="291"/>
      <c r="U47" s="291"/>
      <c r="V47" s="291"/>
      <c r="W47" s="291"/>
      <c r="X47" s="291"/>
      <c r="Y47" s="291"/>
      <c r="Z47" s="291"/>
      <c r="AA47" s="291"/>
      <c r="AB47" s="291"/>
      <c r="AC47" s="291"/>
      <c r="AD47" s="291"/>
      <c r="AE47" s="291"/>
      <c r="AF47" s="291"/>
      <c r="AG47" s="291"/>
      <c r="AH47" s="291"/>
      <c r="AI47" s="292"/>
      <c r="AN47" s="243"/>
      <c r="AO47" s="243"/>
    </row>
    <row r="48" spans="1:41" s="236" customFormat="1" ht="18.75" customHeight="1" x14ac:dyDescent="0.15">
      <c r="A48" s="284"/>
      <c r="B48" s="285"/>
      <c r="C48" s="262" t="s">
        <v>303</v>
      </c>
      <c r="D48" s="254"/>
      <c r="E48" s="254"/>
      <c r="F48" s="254"/>
      <c r="G48" s="254"/>
      <c r="H48" s="254"/>
      <c r="I48" s="254"/>
      <c r="J48" s="254"/>
      <c r="K48" s="254"/>
      <c r="L48" s="254"/>
      <c r="M48" s="254"/>
      <c r="N48" s="254"/>
      <c r="O48" s="254"/>
      <c r="P48" s="254"/>
      <c r="Q48" s="254"/>
      <c r="R48" s="255"/>
      <c r="S48" s="293"/>
      <c r="T48" s="294"/>
      <c r="U48" s="294"/>
      <c r="V48" s="294"/>
      <c r="W48" s="294"/>
      <c r="X48" s="294"/>
      <c r="Y48" s="294"/>
      <c r="Z48" s="294"/>
      <c r="AA48" s="294"/>
      <c r="AB48" s="294"/>
      <c r="AC48" s="294"/>
      <c r="AD48" s="294"/>
      <c r="AE48" s="294"/>
      <c r="AF48" s="294"/>
      <c r="AG48" s="294"/>
      <c r="AH48" s="294"/>
      <c r="AI48" s="295"/>
      <c r="AN48" s="243"/>
      <c r="AO48" s="243"/>
    </row>
    <row r="49" spans="1:73" s="236" customFormat="1" ht="14.25" customHeight="1" x14ac:dyDescent="0.15">
      <c r="A49" s="270" t="s">
        <v>16</v>
      </c>
      <c r="B49" s="247"/>
      <c r="C49" s="286" t="s">
        <v>304</v>
      </c>
      <c r="D49" s="288" t="s">
        <v>305</v>
      </c>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N49" s="243"/>
      <c r="AO49" s="243"/>
    </row>
    <row r="50" spans="1:73" s="236" customFormat="1" ht="14.25" customHeight="1" x14ac:dyDescent="0.15">
      <c r="A50" s="271"/>
      <c r="B50" s="247"/>
      <c r="C50" s="287"/>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N50" s="243"/>
      <c r="AO50" s="243"/>
    </row>
    <row r="51" spans="1:73" s="236" customFormat="1" ht="14.25" customHeight="1" x14ac:dyDescent="0.15">
      <c r="A51" s="247"/>
      <c r="B51" s="247"/>
      <c r="C51" s="287"/>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N51" s="243"/>
      <c r="AO51" s="243"/>
    </row>
    <row r="52" spans="1:73" s="236" customFormat="1" ht="14.25" customHeight="1" x14ac:dyDescent="0.15">
      <c r="A52" s="247"/>
      <c r="B52" s="247"/>
      <c r="C52" s="287"/>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N52" s="243"/>
      <c r="AO52" s="243"/>
    </row>
    <row r="53" spans="1:73" s="236" customFormat="1" ht="14.25" customHeight="1" x14ac:dyDescent="0.15">
      <c r="A53" s="247"/>
      <c r="B53" s="272"/>
      <c r="C53" s="287"/>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N53" s="243"/>
      <c r="AO53" s="243"/>
      <c r="AQ53" s="273"/>
      <c r="AR53" s="273"/>
      <c r="AS53" s="273"/>
      <c r="AT53" s="273"/>
      <c r="AU53" s="273"/>
      <c r="AV53" s="273"/>
      <c r="AW53" s="273"/>
      <c r="AX53" s="273"/>
      <c r="AY53" s="273"/>
      <c r="AZ53" s="273"/>
      <c r="BA53" s="273"/>
      <c r="BB53" s="273"/>
      <c r="BC53" s="273"/>
    </row>
    <row r="54" spans="1:73" s="236" customFormat="1" ht="14.25" customHeight="1" x14ac:dyDescent="0.15">
      <c r="A54" s="270"/>
      <c r="B54" s="247"/>
      <c r="C54" s="287"/>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O54" s="274"/>
      <c r="AP54" s="274"/>
      <c r="AQ54" s="274"/>
      <c r="AR54" s="274"/>
      <c r="AS54" s="274"/>
      <c r="AT54" s="274"/>
      <c r="AU54" s="243"/>
      <c r="AV54" s="243"/>
    </row>
    <row r="55" spans="1:73" s="236" customFormat="1" ht="14.25" customHeight="1" x14ac:dyDescent="0.15">
      <c r="A55" s="247"/>
      <c r="B55" s="247"/>
      <c r="C55" s="287"/>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row>
    <row r="56" spans="1:73" ht="14.25" customHeight="1" x14ac:dyDescent="0.15">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row>
    <row r="57" spans="1:73" ht="14.25" customHeight="1" x14ac:dyDescent="0.15">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row>
    <row r="58" spans="1:73" ht="20.100000000000001" customHeight="1" x14ac:dyDescent="0.15">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row>
    <row r="59" spans="1:73" ht="20.100000000000001" customHeight="1" x14ac:dyDescent="0.15">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1:73" ht="20.100000000000001" customHeight="1" x14ac:dyDescent="0.15">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73" ht="20.100000000000001" customHeight="1" x14ac:dyDescent="0.15">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73" ht="20.100000000000001" customHeight="1" x14ac:dyDescent="0.15">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1:73" ht="20.100000000000001" customHeight="1" x14ac:dyDescent="0.15">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12"/>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X25" sqref="X25"/>
    </sheetView>
  </sheetViews>
  <sheetFormatPr defaultColWidth="8.75" defaultRowHeight="12" x14ac:dyDescent="0.15"/>
  <cols>
    <col min="1" max="1" width="6.75" style="54" customWidth="1"/>
    <col min="2" max="19" width="5.125" style="54" customWidth="1"/>
    <col min="20" max="20" width="12.375" style="54" customWidth="1"/>
    <col min="21" max="16384" width="8.75" style="54"/>
  </cols>
  <sheetData>
    <row r="1" spans="1:20" ht="36" customHeight="1" thickBot="1" x14ac:dyDescent="0.2">
      <c r="A1" s="435" t="s">
        <v>156</v>
      </c>
      <c r="B1" s="435"/>
      <c r="C1" s="435"/>
      <c r="D1" s="435"/>
      <c r="E1" s="435"/>
      <c r="F1" s="435"/>
      <c r="G1" s="435"/>
      <c r="H1" s="435"/>
      <c r="I1" s="435"/>
      <c r="J1" s="435"/>
      <c r="K1" s="435"/>
      <c r="L1" s="435"/>
      <c r="M1" s="435"/>
      <c r="N1" s="435"/>
      <c r="O1" s="435"/>
      <c r="P1" s="435"/>
      <c r="Q1" s="435"/>
      <c r="R1" s="435"/>
      <c r="S1" s="435"/>
      <c r="T1" s="435"/>
    </row>
    <row r="2" spans="1:20" ht="15" customHeight="1" x14ac:dyDescent="0.15">
      <c r="A2" s="436" t="s">
        <v>143</v>
      </c>
      <c r="B2" s="439" t="s">
        <v>25</v>
      </c>
      <c r="C2" s="440"/>
      <c r="D2" s="441"/>
      <c r="E2" s="442"/>
      <c r="F2" s="442"/>
      <c r="G2" s="442"/>
      <c r="H2" s="442"/>
      <c r="I2" s="442"/>
      <c r="J2" s="442"/>
      <c r="K2" s="442"/>
      <c r="L2" s="442"/>
      <c r="M2" s="442"/>
      <c r="N2" s="442"/>
      <c r="O2" s="442"/>
      <c r="P2" s="442"/>
      <c r="Q2" s="442"/>
      <c r="R2" s="442"/>
      <c r="S2" s="442"/>
      <c r="T2" s="443"/>
    </row>
    <row r="3" spans="1:20" ht="15" customHeight="1" x14ac:dyDescent="0.15">
      <c r="A3" s="437"/>
      <c r="B3" s="444" t="s">
        <v>22</v>
      </c>
      <c r="C3" s="401"/>
      <c r="D3" s="445"/>
      <c r="E3" s="446"/>
      <c r="F3" s="446"/>
      <c r="G3" s="446"/>
      <c r="H3" s="446"/>
      <c r="I3" s="446"/>
      <c r="J3" s="446"/>
      <c r="K3" s="446"/>
      <c r="L3" s="446"/>
      <c r="M3" s="446"/>
      <c r="N3" s="446"/>
      <c r="O3" s="446"/>
      <c r="P3" s="446"/>
      <c r="Q3" s="446"/>
      <c r="R3" s="446"/>
      <c r="S3" s="446"/>
      <c r="T3" s="447"/>
    </row>
    <row r="4" spans="1:20" ht="30" customHeight="1" x14ac:dyDescent="0.15">
      <c r="A4" s="437"/>
      <c r="B4" s="339" t="s">
        <v>157</v>
      </c>
      <c r="C4" s="340"/>
      <c r="D4" s="403"/>
      <c r="E4" s="404"/>
      <c r="F4" s="404"/>
      <c r="G4" s="404"/>
      <c r="H4" s="404"/>
      <c r="I4" s="404"/>
      <c r="J4" s="404"/>
      <c r="K4" s="404"/>
      <c r="L4" s="404"/>
      <c r="M4" s="404"/>
      <c r="N4" s="404"/>
      <c r="O4" s="404"/>
      <c r="P4" s="404"/>
      <c r="Q4" s="404"/>
      <c r="R4" s="404"/>
      <c r="S4" s="404"/>
      <c r="T4" s="448"/>
    </row>
    <row r="5" spans="1:20" ht="15" customHeight="1" x14ac:dyDescent="0.15">
      <c r="A5" s="437"/>
      <c r="B5" s="398" t="s">
        <v>146</v>
      </c>
      <c r="C5" s="363"/>
      <c r="D5" s="449" t="s">
        <v>4</v>
      </c>
      <c r="E5" s="450"/>
      <c r="F5" s="451"/>
      <c r="G5" s="451"/>
      <c r="H5" s="57" t="s">
        <v>158</v>
      </c>
      <c r="I5" s="451"/>
      <c r="J5" s="451"/>
      <c r="K5" s="57" t="s">
        <v>159</v>
      </c>
      <c r="L5" s="362"/>
      <c r="M5" s="362"/>
      <c r="N5" s="362"/>
      <c r="O5" s="362"/>
      <c r="P5" s="362"/>
      <c r="Q5" s="362"/>
      <c r="R5" s="362"/>
      <c r="S5" s="362"/>
      <c r="T5" s="452"/>
    </row>
    <row r="6" spans="1:20" ht="15" customHeight="1" x14ac:dyDescent="0.15">
      <c r="A6" s="437"/>
      <c r="B6" s="399"/>
      <c r="C6" s="366"/>
      <c r="D6" s="453"/>
      <c r="E6" s="454"/>
      <c r="F6" s="454"/>
      <c r="G6" s="454"/>
      <c r="H6" s="55" t="s">
        <v>5</v>
      </c>
      <c r="I6" s="56" t="s">
        <v>6</v>
      </c>
      <c r="J6" s="454"/>
      <c r="K6" s="454"/>
      <c r="L6" s="454"/>
      <c r="M6" s="454"/>
      <c r="N6" s="454"/>
      <c r="O6" s="55" t="s">
        <v>7</v>
      </c>
      <c r="P6" s="56" t="s">
        <v>8</v>
      </c>
      <c r="Q6" s="455"/>
      <c r="R6" s="455"/>
      <c r="S6" s="455"/>
      <c r="T6" s="456"/>
    </row>
    <row r="7" spans="1:20" ht="15" customHeight="1" x14ac:dyDescent="0.15">
      <c r="A7" s="437"/>
      <c r="B7" s="399"/>
      <c r="C7" s="366"/>
      <c r="D7" s="453"/>
      <c r="E7" s="454"/>
      <c r="F7" s="454"/>
      <c r="G7" s="454"/>
      <c r="H7" s="55" t="s">
        <v>9</v>
      </c>
      <c r="I7" s="56" t="s">
        <v>10</v>
      </c>
      <c r="J7" s="454"/>
      <c r="K7" s="454"/>
      <c r="L7" s="454"/>
      <c r="M7" s="454"/>
      <c r="N7" s="454"/>
      <c r="O7" s="55" t="s">
        <v>11</v>
      </c>
      <c r="P7" s="56" t="s">
        <v>12</v>
      </c>
      <c r="Q7" s="455"/>
      <c r="R7" s="455"/>
      <c r="S7" s="455"/>
      <c r="T7" s="456"/>
    </row>
    <row r="8" spans="1:20" ht="18.95" customHeight="1" x14ac:dyDescent="0.15">
      <c r="A8" s="437"/>
      <c r="B8" s="395"/>
      <c r="C8" s="422"/>
      <c r="D8" s="420"/>
      <c r="E8" s="390"/>
      <c r="F8" s="390"/>
      <c r="G8" s="390"/>
      <c r="H8" s="390"/>
      <c r="I8" s="390"/>
      <c r="J8" s="390"/>
      <c r="K8" s="390"/>
      <c r="L8" s="390"/>
      <c r="M8" s="421"/>
      <c r="N8" s="421"/>
      <c r="O8" s="390"/>
      <c r="P8" s="390"/>
      <c r="Q8" s="390"/>
      <c r="R8" s="390"/>
      <c r="S8" s="390"/>
      <c r="T8" s="391"/>
    </row>
    <row r="9" spans="1:20" ht="15" customHeight="1" x14ac:dyDescent="0.15">
      <c r="A9" s="437"/>
      <c r="B9" s="398" t="s">
        <v>23</v>
      </c>
      <c r="C9" s="363"/>
      <c r="D9" s="339" t="s">
        <v>13</v>
      </c>
      <c r="E9" s="350"/>
      <c r="F9" s="423"/>
      <c r="G9" s="424"/>
      <c r="H9" s="424"/>
      <c r="I9" s="424"/>
      <c r="J9" s="424"/>
      <c r="K9" s="425" t="s">
        <v>14</v>
      </c>
      <c r="L9" s="425"/>
      <c r="M9" s="426"/>
      <c r="N9" s="427"/>
      <c r="O9" s="428" t="s">
        <v>160</v>
      </c>
      <c r="P9" s="429"/>
      <c r="Q9" s="423"/>
      <c r="R9" s="424"/>
      <c r="S9" s="424"/>
      <c r="T9" s="430"/>
    </row>
    <row r="10" spans="1:20" ht="15" customHeight="1" x14ac:dyDescent="0.15">
      <c r="A10" s="438"/>
      <c r="B10" s="395"/>
      <c r="C10" s="422"/>
      <c r="D10" s="431" t="s">
        <v>15</v>
      </c>
      <c r="E10" s="432"/>
      <c r="F10" s="433"/>
      <c r="G10" s="433"/>
      <c r="H10" s="433"/>
      <c r="I10" s="433"/>
      <c r="J10" s="433"/>
      <c r="K10" s="433"/>
      <c r="L10" s="433"/>
      <c r="M10" s="433"/>
      <c r="N10" s="433"/>
      <c r="O10" s="433"/>
      <c r="P10" s="433"/>
      <c r="Q10" s="433"/>
      <c r="R10" s="433"/>
      <c r="S10" s="433"/>
      <c r="T10" s="434"/>
    </row>
    <row r="11" spans="1:20" ht="15" customHeight="1" x14ac:dyDescent="0.15">
      <c r="A11" s="336" t="s">
        <v>144</v>
      </c>
      <c r="B11" s="339" t="s">
        <v>22</v>
      </c>
      <c r="C11" s="340"/>
      <c r="D11" s="341"/>
      <c r="E11" s="342"/>
      <c r="F11" s="342"/>
      <c r="G11" s="342"/>
      <c r="H11" s="342"/>
      <c r="I11" s="342"/>
      <c r="J11" s="342"/>
      <c r="K11" s="342"/>
      <c r="L11" s="343"/>
      <c r="M11" s="375" t="s">
        <v>161</v>
      </c>
      <c r="N11" s="376"/>
      <c r="O11" s="381" t="s">
        <v>4</v>
      </c>
      <c r="P11" s="382"/>
      <c r="Q11" s="58"/>
      <c r="R11" s="59" t="s">
        <v>147</v>
      </c>
      <c r="S11" s="60"/>
      <c r="T11" s="61" t="s">
        <v>162</v>
      </c>
    </row>
    <row r="12" spans="1:20" ht="15" customHeight="1" x14ac:dyDescent="0.15">
      <c r="A12" s="337"/>
      <c r="B12" s="339" t="s">
        <v>163</v>
      </c>
      <c r="C12" s="340"/>
      <c r="D12" s="383"/>
      <c r="E12" s="384"/>
      <c r="F12" s="384"/>
      <c r="G12" s="384"/>
      <c r="H12" s="384"/>
      <c r="I12" s="384"/>
      <c r="J12" s="384"/>
      <c r="K12" s="384"/>
      <c r="L12" s="385"/>
      <c r="M12" s="377"/>
      <c r="N12" s="378"/>
      <c r="O12" s="386"/>
      <c r="P12" s="387"/>
      <c r="Q12" s="387"/>
      <c r="R12" s="387"/>
      <c r="S12" s="387"/>
      <c r="T12" s="388"/>
    </row>
    <row r="13" spans="1:20" ht="15" customHeight="1" x14ac:dyDescent="0.15">
      <c r="A13" s="337"/>
      <c r="B13" s="339" t="s">
        <v>24</v>
      </c>
      <c r="C13" s="340"/>
      <c r="D13" s="392"/>
      <c r="E13" s="393"/>
      <c r="F13" s="393"/>
      <c r="G13" s="393"/>
      <c r="H13" s="393"/>
      <c r="I13" s="393"/>
      <c r="J13" s="393"/>
      <c r="K13" s="393"/>
      <c r="L13" s="394"/>
      <c r="M13" s="379"/>
      <c r="N13" s="380"/>
      <c r="O13" s="389"/>
      <c r="P13" s="390"/>
      <c r="Q13" s="390"/>
      <c r="R13" s="390"/>
      <c r="S13" s="390"/>
      <c r="T13" s="391"/>
    </row>
    <row r="14" spans="1:20" ht="15" customHeight="1" x14ac:dyDescent="0.15">
      <c r="A14" s="337"/>
      <c r="B14" s="395" t="s">
        <v>164</v>
      </c>
      <c r="C14" s="396"/>
      <c r="D14" s="396"/>
      <c r="E14" s="396"/>
      <c r="F14" s="396"/>
      <c r="G14" s="396"/>
      <c r="H14" s="396"/>
      <c r="I14" s="365"/>
      <c r="J14" s="365"/>
      <c r="K14" s="365"/>
      <c r="L14" s="365"/>
      <c r="M14" s="396"/>
      <c r="N14" s="396"/>
      <c r="O14" s="340"/>
      <c r="P14" s="340"/>
      <c r="Q14" s="340"/>
      <c r="R14" s="362"/>
      <c r="S14" s="362"/>
      <c r="T14" s="397"/>
    </row>
    <row r="15" spans="1:20" ht="15" customHeight="1" x14ac:dyDescent="0.15">
      <c r="A15" s="337"/>
      <c r="B15" s="398" t="s">
        <v>165</v>
      </c>
      <c r="C15" s="362"/>
      <c r="D15" s="362"/>
      <c r="E15" s="362"/>
      <c r="F15" s="362"/>
      <c r="G15" s="362"/>
      <c r="H15" s="362"/>
      <c r="I15" s="400" t="s">
        <v>166</v>
      </c>
      <c r="J15" s="401"/>
      <c r="K15" s="401"/>
      <c r="L15" s="402"/>
      <c r="M15" s="403"/>
      <c r="N15" s="404"/>
      <c r="O15" s="404"/>
      <c r="P15" s="404"/>
      <c r="Q15" s="405"/>
      <c r="R15" s="406" t="s">
        <v>167</v>
      </c>
      <c r="S15" s="406"/>
      <c r="T15" s="62"/>
    </row>
    <row r="16" spans="1:20" ht="15" customHeight="1" x14ac:dyDescent="0.15">
      <c r="A16" s="337"/>
      <c r="B16" s="399"/>
      <c r="C16" s="365"/>
      <c r="D16" s="365"/>
      <c r="E16" s="365"/>
      <c r="F16" s="365"/>
      <c r="G16" s="365"/>
      <c r="H16" s="365"/>
      <c r="I16" s="407" t="s">
        <v>168</v>
      </c>
      <c r="J16" s="408"/>
      <c r="K16" s="408"/>
      <c r="L16" s="409"/>
      <c r="M16" s="413"/>
      <c r="N16" s="414"/>
      <c r="O16" s="414"/>
      <c r="P16" s="414"/>
      <c r="Q16" s="414"/>
      <c r="R16" s="415"/>
      <c r="S16" s="415"/>
      <c r="T16" s="416"/>
    </row>
    <row r="17" spans="1:20" ht="15" customHeight="1" x14ac:dyDescent="0.15">
      <c r="A17" s="338"/>
      <c r="B17" s="395"/>
      <c r="C17" s="396"/>
      <c r="D17" s="396"/>
      <c r="E17" s="396"/>
      <c r="F17" s="396"/>
      <c r="G17" s="396"/>
      <c r="H17" s="396"/>
      <c r="I17" s="410"/>
      <c r="J17" s="411"/>
      <c r="K17" s="411"/>
      <c r="L17" s="412"/>
      <c r="M17" s="417"/>
      <c r="N17" s="418"/>
      <c r="O17" s="418"/>
      <c r="P17" s="418"/>
      <c r="Q17" s="418"/>
      <c r="R17" s="418"/>
      <c r="S17" s="418"/>
      <c r="T17" s="419"/>
    </row>
    <row r="18" spans="1:20" ht="15" customHeight="1" x14ac:dyDescent="0.15">
      <c r="A18" s="357" t="s">
        <v>169</v>
      </c>
      <c r="B18" s="358"/>
      <c r="C18" s="358"/>
      <c r="D18" s="358"/>
      <c r="E18" s="358"/>
      <c r="F18" s="358"/>
      <c r="G18" s="358"/>
      <c r="H18" s="358"/>
      <c r="I18" s="359"/>
      <c r="J18" s="359"/>
      <c r="K18" s="359"/>
      <c r="L18" s="359"/>
      <c r="M18" s="358"/>
      <c r="N18" s="358"/>
      <c r="O18" s="358"/>
      <c r="P18" s="358"/>
      <c r="Q18" s="358"/>
      <c r="R18" s="358"/>
      <c r="S18" s="358"/>
      <c r="T18" s="360"/>
    </row>
    <row r="19" spans="1:20" ht="15" customHeight="1" x14ac:dyDescent="0.15">
      <c r="A19" s="361" t="s">
        <v>170</v>
      </c>
      <c r="B19" s="362"/>
      <c r="C19" s="362"/>
      <c r="D19" s="362"/>
      <c r="E19" s="362"/>
      <c r="F19" s="362"/>
      <c r="G19" s="362"/>
      <c r="H19" s="363"/>
      <c r="I19" s="339" t="s">
        <v>171</v>
      </c>
      <c r="J19" s="340"/>
      <c r="K19" s="340"/>
      <c r="L19" s="340"/>
      <c r="M19" s="340"/>
      <c r="N19" s="340"/>
      <c r="O19" s="340"/>
      <c r="P19" s="340"/>
      <c r="Q19" s="367"/>
      <c r="R19" s="368"/>
      <c r="S19" s="368"/>
      <c r="T19" s="369"/>
    </row>
    <row r="20" spans="1:20" ht="15" customHeight="1" x14ac:dyDescent="0.15">
      <c r="A20" s="364"/>
      <c r="B20" s="365"/>
      <c r="C20" s="365"/>
      <c r="D20" s="365"/>
      <c r="E20" s="365"/>
      <c r="F20" s="365"/>
      <c r="G20" s="365"/>
      <c r="H20" s="366"/>
      <c r="I20" s="339" t="s">
        <v>172</v>
      </c>
      <c r="J20" s="340"/>
      <c r="K20" s="340"/>
      <c r="L20" s="345"/>
      <c r="M20" s="339" t="s">
        <v>173</v>
      </c>
      <c r="N20" s="340"/>
      <c r="O20" s="340"/>
      <c r="P20" s="340"/>
      <c r="Q20" s="370"/>
      <c r="R20" s="371"/>
      <c r="S20" s="371"/>
      <c r="T20" s="372"/>
    </row>
    <row r="21" spans="1:20" ht="15" customHeight="1" x14ac:dyDescent="0.15">
      <c r="A21" s="373"/>
      <c r="B21" s="339" t="s">
        <v>148</v>
      </c>
      <c r="C21" s="340"/>
      <c r="D21" s="340"/>
      <c r="E21" s="340"/>
      <c r="F21" s="340"/>
      <c r="G21" s="340"/>
      <c r="H21" s="345"/>
      <c r="I21" s="346"/>
      <c r="J21" s="347"/>
      <c r="K21" s="347"/>
      <c r="L21" s="348"/>
      <c r="M21" s="346"/>
      <c r="N21" s="347"/>
      <c r="O21" s="347"/>
      <c r="P21" s="347"/>
      <c r="Q21" s="370"/>
      <c r="R21" s="371"/>
      <c r="S21" s="371"/>
      <c r="T21" s="372"/>
    </row>
    <row r="22" spans="1:20" ht="15" customHeight="1" x14ac:dyDescent="0.15">
      <c r="A22" s="374"/>
      <c r="B22" s="339" t="s">
        <v>145</v>
      </c>
      <c r="C22" s="340"/>
      <c r="D22" s="340"/>
      <c r="E22" s="340"/>
      <c r="F22" s="340"/>
      <c r="G22" s="340"/>
      <c r="H22" s="345"/>
      <c r="I22" s="346"/>
      <c r="J22" s="347"/>
      <c r="K22" s="347"/>
      <c r="L22" s="348"/>
      <c r="M22" s="346"/>
      <c r="N22" s="347"/>
      <c r="O22" s="347"/>
      <c r="P22" s="347"/>
      <c r="Q22" s="370"/>
      <c r="R22" s="371"/>
      <c r="S22" s="371"/>
      <c r="T22" s="372"/>
    </row>
    <row r="23" spans="1:20" ht="15" customHeight="1" x14ac:dyDescent="0.15">
      <c r="A23" s="349" t="s">
        <v>174</v>
      </c>
      <c r="B23" s="340"/>
      <c r="C23" s="340"/>
      <c r="D23" s="340"/>
      <c r="E23" s="340"/>
      <c r="F23" s="340"/>
      <c r="G23" s="340"/>
      <c r="H23" s="350"/>
      <c r="I23" s="351"/>
      <c r="J23" s="351"/>
      <c r="K23" s="351"/>
      <c r="L23" s="351"/>
      <c r="M23" s="351"/>
      <c r="N23" s="351"/>
      <c r="O23" s="351"/>
      <c r="P23" s="63" t="s">
        <v>175</v>
      </c>
      <c r="Q23" s="64"/>
      <c r="R23" s="65"/>
      <c r="S23" s="65"/>
      <c r="T23" s="66"/>
    </row>
    <row r="24" spans="1:20" ht="15" customHeight="1" thickBot="1" x14ac:dyDescent="0.2">
      <c r="A24" s="352" t="s">
        <v>176</v>
      </c>
      <c r="B24" s="353"/>
      <c r="C24" s="353"/>
      <c r="D24" s="353"/>
      <c r="E24" s="353"/>
      <c r="F24" s="353"/>
      <c r="G24" s="353"/>
      <c r="H24" s="354"/>
      <c r="I24" s="355" t="s">
        <v>177</v>
      </c>
      <c r="J24" s="356"/>
      <c r="K24" s="356"/>
      <c r="L24" s="356"/>
      <c r="M24" s="356"/>
      <c r="N24" s="356"/>
      <c r="O24" s="356"/>
      <c r="P24" s="356"/>
      <c r="Q24" s="67"/>
      <c r="R24" s="68"/>
      <c r="S24" s="68"/>
      <c r="T24" s="69"/>
    </row>
    <row r="25" spans="1:20" ht="14.45" customHeight="1" x14ac:dyDescent="0.15">
      <c r="A25" s="70"/>
    </row>
    <row r="26" spans="1:20" ht="14.45" customHeight="1" x14ac:dyDescent="0.15">
      <c r="A26" s="70" t="s">
        <v>16</v>
      </c>
      <c r="B26" s="344" t="s">
        <v>178</v>
      </c>
      <c r="C26" s="344"/>
      <c r="D26" s="344"/>
      <c r="E26" s="344"/>
      <c r="F26" s="344"/>
      <c r="G26" s="344"/>
      <c r="H26" s="344"/>
      <c r="I26" s="344"/>
      <c r="J26" s="344"/>
      <c r="K26" s="344"/>
      <c r="L26" s="344"/>
      <c r="M26" s="344"/>
      <c r="N26" s="344"/>
      <c r="O26" s="344"/>
      <c r="P26" s="344"/>
      <c r="Q26" s="344"/>
      <c r="R26" s="344"/>
      <c r="S26" s="344"/>
      <c r="T26" s="344"/>
    </row>
    <row r="27" spans="1:20" ht="14.45" customHeight="1" x14ac:dyDescent="0.15">
      <c r="A27" s="71"/>
      <c r="B27" s="344"/>
      <c r="C27" s="344"/>
      <c r="D27" s="344"/>
      <c r="E27" s="344"/>
      <c r="F27" s="344"/>
      <c r="G27" s="344"/>
      <c r="H27" s="344"/>
      <c r="I27" s="344"/>
      <c r="J27" s="344"/>
      <c r="K27" s="344"/>
      <c r="L27" s="344"/>
      <c r="M27" s="344"/>
      <c r="N27" s="344"/>
      <c r="O27" s="344"/>
      <c r="P27" s="344"/>
      <c r="Q27" s="344"/>
      <c r="R27" s="344"/>
      <c r="S27" s="344"/>
      <c r="T27" s="344"/>
    </row>
    <row r="28" spans="1:20" ht="14.45" customHeight="1" x14ac:dyDescent="0.15">
      <c r="A28" s="72"/>
      <c r="B28" s="344"/>
      <c r="C28" s="344"/>
      <c r="D28" s="344"/>
      <c r="E28" s="344"/>
      <c r="F28" s="344"/>
      <c r="G28" s="344"/>
      <c r="H28" s="344"/>
      <c r="I28" s="344"/>
      <c r="J28" s="344"/>
      <c r="K28" s="344"/>
      <c r="L28" s="344"/>
      <c r="M28" s="344"/>
      <c r="N28" s="344"/>
      <c r="O28" s="344"/>
      <c r="P28" s="344"/>
      <c r="Q28" s="344"/>
      <c r="R28" s="344"/>
      <c r="S28" s="344"/>
      <c r="T28" s="344"/>
    </row>
    <row r="29" spans="1:20" x14ac:dyDescent="0.15">
      <c r="B29" s="65"/>
    </row>
  </sheetData>
  <mergeCells count="63">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1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sqref="A1:T1"/>
    </sheetView>
  </sheetViews>
  <sheetFormatPr defaultColWidth="8.75" defaultRowHeight="12" x14ac:dyDescent="0.15"/>
  <cols>
    <col min="1" max="1" width="6.75" style="54" customWidth="1"/>
    <col min="2" max="19" width="5.125" style="54" customWidth="1"/>
    <col min="20" max="20" width="12.375" style="54" customWidth="1"/>
    <col min="21" max="23" width="8" style="54" customWidth="1"/>
    <col min="24" max="16384" width="8.75" style="54"/>
  </cols>
  <sheetData>
    <row r="1" spans="1:20" ht="36" customHeight="1" thickBot="1" x14ac:dyDescent="0.2">
      <c r="A1" s="435" t="s">
        <v>306</v>
      </c>
      <c r="B1" s="435"/>
      <c r="C1" s="435"/>
      <c r="D1" s="435"/>
      <c r="E1" s="435"/>
      <c r="F1" s="435"/>
      <c r="G1" s="435"/>
      <c r="H1" s="435"/>
      <c r="I1" s="435"/>
      <c r="J1" s="435"/>
      <c r="K1" s="435"/>
      <c r="L1" s="435"/>
      <c r="M1" s="435"/>
      <c r="N1" s="435"/>
      <c r="O1" s="435"/>
      <c r="P1" s="435"/>
      <c r="Q1" s="435"/>
      <c r="R1" s="435"/>
      <c r="S1" s="435"/>
      <c r="T1" s="435"/>
    </row>
    <row r="2" spans="1:20" ht="14.45" customHeight="1" x14ac:dyDescent="0.15">
      <c r="A2" s="436" t="s">
        <v>143</v>
      </c>
      <c r="B2" s="480" t="s">
        <v>25</v>
      </c>
      <c r="C2" s="481"/>
      <c r="D2" s="482"/>
      <c r="E2" s="483"/>
      <c r="F2" s="483"/>
      <c r="G2" s="483"/>
      <c r="H2" s="483"/>
      <c r="I2" s="483"/>
      <c r="J2" s="483"/>
      <c r="K2" s="483"/>
      <c r="L2" s="483"/>
      <c r="M2" s="483"/>
      <c r="N2" s="483"/>
      <c r="O2" s="483"/>
      <c r="P2" s="483"/>
      <c r="Q2" s="483"/>
      <c r="R2" s="483"/>
      <c r="S2" s="483"/>
      <c r="T2" s="484"/>
    </row>
    <row r="3" spans="1:20" ht="15" customHeight="1" x14ac:dyDescent="0.15">
      <c r="A3" s="437"/>
      <c r="B3" s="339" t="s">
        <v>22</v>
      </c>
      <c r="C3" s="340"/>
      <c r="D3" s="403"/>
      <c r="E3" s="404"/>
      <c r="F3" s="404"/>
      <c r="G3" s="404"/>
      <c r="H3" s="404"/>
      <c r="I3" s="404"/>
      <c r="J3" s="404"/>
      <c r="K3" s="404"/>
      <c r="L3" s="404"/>
      <c r="M3" s="404"/>
      <c r="N3" s="404"/>
      <c r="O3" s="404"/>
      <c r="P3" s="404"/>
      <c r="Q3" s="404"/>
      <c r="R3" s="404"/>
      <c r="S3" s="404"/>
      <c r="T3" s="448"/>
    </row>
    <row r="4" spans="1:20" ht="30" customHeight="1" x14ac:dyDescent="0.15">
      <c r="A4" s="437"/>
      <c r="B4" s="339" t="s">
        <v>157</v>
      </c>
      <c r="C4" s="340"/>
      <c r="D4" s="403"/>
      <c r="E4" s="404"/>
      <c r="F4" s="404"/>
      <c r="G4" s="404"/>
      <c r="H4" s="404"/>
      <c r="I4" s="404"/>
      <c r="J4" s="404"/>
      <c r="K4" s="404"/>
      <c r="L4" s="404"/>
      <c r="M4" s="404"/>
      <c r="N4" s="404"/>
      <c r="O4" s="404"/>
      <c r="P4" s="404"/>
      <c r="Q4" s="404"/>
      <c r="R4" s="404"/>
      <c r="S4" s="404"/>
      <c r="T4" s="448"/>
    </row>
    <row r="5" spans="1:20" ht="15" customHeight="1" x14ac:dyDescent="0.15">
      <c r="A5" s="437"/>
      <c r="B5" s="398" t="s">
        <v>146</v>
      </c>
      <c r="C5" s="363"/>
      <c r="D5" s="449" t="s">
        <v>4</v>
      </c>
      <c r="E5" s="450"/>
      <c r="F5" s="451"/>
      <c r="G5" s="451"/>
      <c r="H5" s="231" t="s">
        <v>158</v>
      </c>
      <c r="I5" s="451"/>
      <c r="J5" s="451"/>
      <c r="K5" s="231" t="s">
        <v>159</v>
      </c>
      <c r="L5" s="362"/>
      <c r="M5" s="362"/>
      <c r="N5" s="362"/>
      <c r="O5" s="362"/>
      <c r="P5" s="362"/>
      <c r="Q5" s="362"/>
      <c r="R5" s="362"/>
      <c r="S5" s="362"/>
      <c r="T5" s="452"/>
    </row>
    <row r="6" spans="1:20" ht="15" customHeight="1" x14ac:dyDescent="0.15">
      <c r="A6" s="437"/>
      <c r="B6" s="399"/>
      <c r="C6" s="366"/>
      <c r="D6" s="453"/>
      <c r="E6" s="454"/>
      <c r="F6" s="454"/>
      <c r="G6" s="454"/>
      <c r="H6" s="55" t="s">
        <v>5</v>
      </c>
      <c r="I6" s="232" t="s">
        <v>6</v>
      </c>
      <c r="J6" s="454"/>
      <c r="K6" s="454"/>
      <c r="L6" s="454"/>
      <c r="M6" s="454"/>
      <c r="N6" s="454"/>
      <c r="O6" s="55" t="s">
        <v>7</v>
      </c>
      <c r="P6" s="232" t="s">
        <v>8</v>
      </c>
      <c r="Q6" s="455"/>
      <c r="R6" s="455"/>
      <c r="S6" s="455"/>
      <c r="T6" s="456"/>
    </row>
    <row r="7" spans="1:20" ht="15" customHeight="1" x14ac:dyDescent="0.15">
      <c r="A7" s="437"/>
      <c r="B7" s="399"/>
      <c r="C7" s="366"/>
      <c r="D7" s="453"/>
      <c r="E7" s="454"/>
      <c r="F7" s="454"/>
      <c r="G7" s="454"/>
      <c r="H7" s="55" t="s">
        <v>9</v>
      </c>
      <c r="I7" s="232" t="s">
        <v>10</v>
      </c>
      <c r="J7" s="454"/>
      <c r="K7" s="454"/>
      <c r="L7" s="454"/>
      <c r="M7" s="454"/>
      <c r="N7" s="454"/>
      <c r="O7" s="55" t="s">
        <v>11</v>
      </c>
      <c r="P7" s="232" t="s">
        <v>12</v>
      </c>
      <c r="Q7" s="455"/>
      <c r="R7" s="455"/>
      <c r="S7" s="455"/>
      <c r="T7" s="456"/>
    </row>
    <row r="8" spans="1:20" ht="18.95" customHeight="1" x14ac:dyDescent="0.15">
      <c r="A8" s="437"/>
      <c r="B8" s="395"/>
      <c r="C8" s="422"/>
      <c r="D8" s="420" t="s">
        <v>307</v>
      </c>
      <c r="E8" s="390"/>
      <c r="F8" s="390"/>
      <c r="G8" s="390"/>
      <c r="H8" s="390"/>
      <c r="I8" s="390"/>
      <c r="J8" s="390"/>
      <c r="K8" s="390"/>
      <c r="L8" s="390"/>
      <c r="M8" s="421"/>
      <c r="N8" s="421"/>
      <c r="O8" s="390"/>
      <c r="P8" s="390"/>
      <c r="Q8" s="390"/>
      <c r="R8" s="390"/>
      <c r="S8" s="390"/>
      <c r="T8" s="391"/>
    </row>
    <row r="9" spans="1:20" ht="15" customHeight="1" x14ac:dyDescent="0.15">
      <c r="A9" s="437"/>
      <c r="B9" s="398" t="s">
        <v>23</v>
      </c>
      <c r="C9" s="363"/>
      <c r="D9" s="339" t="s">
        <v>13</v>
      </c>
      <c r="E9" s="350"/>
      <c r="F9" s="423"/>
      <c r="G9" s="424"/>
      <c r="H9" s="424"/>
      <c r="I9" s="424"/>
      <c r="J9" s="424"/>
      <c r="K9" s="425" t="s">
        <v>14</v>
      </c>
      <c r="L9" s="425"/>
      <c r="M9" s="426"/>
      <c r="N9" s="427"/>
      <c r="O9" s="428" t="s">
        <v>160</v>
      </c>
      <c r="P9" s="429"/>
      <c r="Q9" s="423"/>
      <c r="R9" s="424"/>
      <c r="S9" s="424"/>
      <c r="T9" s="430"/>
    </row>
    <row r="10" spans="1:20" ht="15" customHeight="1" x14ac:dyDescent="0.15">
      <c r="A10" s="438"/>
      <c r="B10" s="395"/>
      <c r="C10" s="422"/>
      <c r="D10" s="431" t="s">
        <v>15</v>
      </c>
      <c r="E10" s="432"/>
      <c r="F10" s="433"/>
      <c r="G10" s="433"/>
      <c r="H10" s="433"/>
      <c r="I10" s="433"/>
      <c r="J10" s="433"/>
      <c r="K10" s="433"/>
      <c r="L10" s="433"/>
      <c r="M10" s="433"/>
      <c r="N10" s="433"/>
      <c r="O10" s="433"/>
      <c r="P10" s="433"/>
      <c r="Q10" s="433"/>
      <c r="R10" s="433"/>
      <c r="S10" s="433"/>
      <c r="T10" s="434"/>
    </row>
    <row r="11" spans="1:20" ht="15" customHeight="1" x14ac:dyDescent="0.15">
      <c r="A11" s="336" t="s">
        <v>144</v>
      </c>
      <c r="B11" s="339" t="s">
        <v>22</v>
      </c>
      <c r="C11" s="340"/>
      <c r="D11" s="341"/>
      <c r="E11" s="342"/>
      <c r="F11" s="342"/>
      <c r="G11" s="342"/>
      <c r="H11" s="342"/>
      <c r="I11" s="342"/>
      <c r="J11" s="342"/>
      <c r="K11" s="342"/>
      <c r="L11" s="343"/>
      <c r="M11" s="375" t="s">
        <v>161</v>
      </c>
      <c r="N11" s="376"/>
      <c r="O11" s="381" t="s">
        <v>4</v>
      </c>
      <c r="P11" s="382"/>
      <c r="Q11" s="58"/>
      <c r="R11" s="59" t="s">
        <v>147</v>
      </c>
      <c r="S11" s="60"/>
      <c r="T11" s="61" t="s">
        <v>162</v>
      </c>
    </row>
    <row r="12" spans="1:20" ht="15" customHeight="1" x14ac:dyDescent="0.15">
      <c r="A12" s="337"/>
      <c r="B12" s="339" t="s">
        <v>163</v>
      </c>
      <c r="C12" s="340"/>
      <c r="D12" s="383"/>
      <c r="E12" s="384"/>
      <c r="F12" s="384"/>
      <c r="G12" s="384"/>
      <c r="H12" s="384"/>
      <c r="I12" s="384"/>
      <c r="J12" s="384"/>
      <c r="K12" s="384"/>
      <c r="L12" s="385"/>
      <c r="M12" s="377"/>
      <c r="N12" s="378"/>
      <c r="O12" s="386"/>
      <c r="P12" s="387"/>
      <c r="Q12" s="387"/>
      <c r="R12" s="387"/>
      <c r="S12" s="387"/>
      <c r="T12" s="388"/>
    </row>
    <row r="13" spans="1:20" ht="15" customHeight="1" x14ac:dyDescent="0.15">
      <c r="A13" s="337"/>
      <c r="B13" s="339" t="s">
        <v>24</v>
      </c>
      <c r="C13" s="340"/>
      <c r="D13" s="392"/>
      <c r="E13" s="393"/>
      <c r="F13" s="393"/>
      <c r="G13" s="393"/>
      <c r="H13" s="393"/>
      <c r="I13" s="393"/>
      <c r="J13" s="393"/>
      <c r="K13" s="393"/>
      <c r="L13" s="394"/>
      <c r="M13" s="379"/>
      <c r="N13" s="380"/>
      <c r="O13" s="389"/>
      <c r="P13" s="390"/>
      <c r="Q13" s="390"/>
      <c r="R13" s="390"/>
      <c r="S13" s="390"/>
      <c r="T13" s="391"/>
    </row>
    <row r="14" spans="1:20" ht="15" customHeight="1" x14ac:dyDescent="0.15">
      <c r="A14" s="337"/>
      <c r="B14" s="399" t="s">
        <v>308</v>
      </c>
      <c r="C14" s="365"/>
      <c r="D14" s="365"/>
      <c r="E14" s="365"/>
      <c r="F14" s="365"/>
      <c r="G14" s="365"/>
      <c r="H14" s="365"/>
      <c r="I14" s="365"/>
      <c r="J14" s="365"/>
      <c r="K14" s="365"/>
      <c r="L14" s="365"/>
      <c r="M14" s="365"/>
      <c r="N14" s="366"/>
      <c r="O14" s="362"/>
      <c r="P14" s="362"/>
      <c r="Q14" s="362"/>
      <c r="R14" s="362"/>
      <c r="S14" s="362"/>
      <c r="T14" s="452"/>
    </row>
    <row r="15" spans="1:20" ht="15" customHeight="1" x14ac:dyDescent="0.15">
      <c r="A15" s="337"/>
      <c r="B15" s="398" t="s">
        <v>309</v>
      </c>
      <c r="C15" s="362"/>
      <c r="D15" s="362"/>
      <c r="E15" s="362"/>
      <c r="F15" s="362"/>
      <c r="G15" s="362"/>
      <c r="H15" s="428" t="s">
        <v>166</v>
      </c>
      <c r="I15" s="465"/>
      <c r="J15" s="465"/>
      <c r="K15" s="465"/>
      <c r="L15" s="429"/>
      <c r="M15" s="466"/>
      <c r="N15" s="467"/>
      <c r="O15" s="467"/>
      <c r="P15" s="467"/>
      <c r="Q15" s="467"/>
      <c r="R15" s="467"/>
      <c r="S15" s="467"/>
      <c r="T15" s="468"/>
    </row>
    <row r="16" spans="1:20" ht="15" customHeight="1" x14ac:dyDescent="0.15">
      <c r="A16" s="337"/>
      <c r="B16" s="399"/>
      <c r="C16" s="365"/>
      <c r="D16" s="365"/>
      <c r="E16" s="365"/>
      <c r="F16" s="365"/>
      <c r="G16" s="365"/>
      <c r="H16" s="469" t="s">
        <v>168</v>
      </c>
      <c r="I16" s="470"/>
      <c r="J16" s="470"/>
      <c r="K16" s="470"/>
      <c r="L16" s="471"/>
      <c r="M16" s="475"/>
      <c r="N16" s="415"/>
      <c r="O16" s="415"/>
      <c r="P16" s="415"/>
      <c r="Q16" s="415"/>
      <c r="R16" s="415"/>
      <c r="S16" s="415"/>
      <c r="T16" s="476"/>
    </row>
    <row r="17" spans="1:20" ht="15" customHeight="1" x14ac:dyDescent="0.15">
      <c r="A17" s="337"/>
      <c r="B17" s="399"/>
      <c r="C17" s="464"/>
      <c r="D17" s="464"/>
      <c r="E17" s="464"/>
      <c r="F17" s="464"/>
      <c r="G17" s="464"/>
      <c r="H17" s="472"/>
      <c r="I17" s="473"/>
      <c r="J17" s="473"/>
      <c r="K17" s="473"/>
      <c r="L17" s="474"/>
      <c r="M17" s="477"/>
      <c r="N17" s="478"/>
      <c r="O17" s="478"/>
      <c r="P17" s="478"/>
      <c r="Q17" s="478"/>
      <c r="R17" s="478"/>
      <c r="S17" s="478"/>
      <c r="T17" s="479"/>
    </row>
    <row r="18" spans="1:20" ht="15" customHeight="1" x14ac:dyDescent="0.15">
      <c r="A18" s="461" t="s">
        <v>169</v>
      </c>
      <c r="B18" s="462"/>
      <c r="C18" s="462"/>
      <c r="D18" s="462"/>
      <c r="E18" s="462"/>
      <c r="F18" s="462"/>
      <c r="G18" s="462"/>
      <c r="H18" s="462"/>
      <c r="I18" s="462"/>
      <c r="J18" s="462"/>
      <c r="K18" s="462"/>
      <c r="L18" s="462"/>
      <c r="M18" s="462"/>
      <c r="N18" s="462"/>
      <c r="O18" s="462"/>
      <c r="P18" s="462"/>
      <c r="Q18" s="462"/>
      <c r="R18" s="462"/>
      <c r="S18" s="462"/>
      <c r="T18" s="463"/>
    </row>
    <row r="19" spans="1:20" ht="15" customHeight="1" x14ac:dyDescent="0.15">
      <c r="A19" s="364" t="s">
        <v>170</v>
      </c>
      <c r="B19" s="464"/>
      <c r="C19" s="464"/>
      <c r="D19" s="464"/>
      <c r="E19" s="464"/>
      <c r="F19" s="464"/>
      <c r="G19" s="464"/>
      <c r="H19" s="395" t="s">
        <v>310</v>
      </c>
      <c r="I19" s="396"/>
      <c r="J19" s="396"/>
      <c r="K19" s="396"/>
      <c r="L19" s="396"/>
      <c r="M19" s="422"/>
      <c r="N19" s="275"/>
      <c r="O19" s="276"/>
      <c r="P19" s="276"/>
      <c r="Q19" s="276"/>
      <c r="R19" s="276"/>
      <c r="S19" s="276"/>
      <c r="T19" s="277"/>
    </row>
    <row r="20" spans="1:20" ht="15" customHeight="1" x14ac:dyDescent="0.15">
      <c r="A20" s="364"/>
      <c r="B20" s="365"/>
      <c r="C20" s="365"/>
      <c r="D20" s="365"/>
      <c r="E20" s="365"/>
      <c r="F20" s="365"/>
      <c r="G20" s="365"/>
      <c r="H20" s="339" t="s">
        <v>311</v>
      </c>
      <c r="I20" s="340"/>
      <c r="J20" s="345"/>
      <c r="K20" s="339" t="s">
        <v>312</v>
      </c>
      <c r="L20" s="340"/>
      <c r="M20" s="345"/>
      <c r="N20" s="275"/>
      <c r="O20" s="278"/>
      <c r="P20" s="278"/>
      <c r="Q20" s="278"/>
      <c r="R20" s="278"/>
      <c r="S20" s="278"/>
      <c r="T20" s="277"/>
    </row>
    <row r="21" spans="1:20" ht="15" customHeight="1" x14ac:dyDescent="0.15">
      <c r="A21" s="373"/>
      <c r="B21" s="339" t="s">
        <v>148</v>
      </c>
      <c r="C21" s="340"/>
      <c r="D21" s="340"/>
      <c r="E21" s="340"/>
      <c r="F21" s="340"/>
      <c r="G21" s="340"/>
      <c r="H21" s="346"/>
      <c r="I21" s="347"/>
      <c r="J21" s="348"/>
      <c r="K21" s="346"/>
      <c r="L21" s="347"/>
      <c r="M21" s="348"/>
      <c r="N21" s="64"/>
      <c r="O21" s="65"/>
      <c r="P21" s="65"/>
      <c r="Q21" s="65"/>
      <c r="R21" s="65"/>
      <c r="S21" s="65"/>
      <c r="T21" s="277"/>
    </row>
    <row r="22" spans="1:20" ht="15" customHeight="1" x14ac:dyDescent="0.15">
      <c r="A22" s="374"/>
      <c r="B22" s="339" t="s">
        <v>145</v>
      </c>
      <c r="C22" s="340"/>
      <c r="D22" s="340"/>
      <c r="E22" s="340"/>
      <c r="F22" s="340"/>
      <c r="G22" s="340"/>
      <c r="H22" s="346"/>
      <c r="I22" s="347"/>
      <c r="J22" s="348"/>
      <c r="K22" s="346"/>
      <c r="L22" s="347"/>
      <c r="M22" s="348"/>
      <c r="N22" s="64"/>
      <c r="O22" s="65"/>
      <c r="P22" s="65"/>
      <c r="Q22" s="65"/>
      <c r="R22" s="65"/>
      <c r="S22" s="65"/>
      <c r="T22" s="277"/>
    </row>
    <row r="23" spans="1:20" ht="15" customHeight="1" x14ac:dyDescent="0.15">
      <c r="A23" s="349" t="s">
        <v>174</v>
      </c>
      <c r="B23" s="340"/>
      <c r="C23" s="340"/>
      <c r="D23" s="340"/>
      <c r="E23" s="340"/>
      <c r="F23" s="340"/>
      <c r="G23" s="350"/>
      <c r="H23" s="457"/>
      <c r="I23" s="340"/>
      <c r="J23" s="340"/>
      <c r="K23" s="340"/>
      <c r="L23" s="340"/>
      <c r="M23" s="230" t="s">
        <v>175</v>
      </c>
      <c r="N23" s="279"/>
      <c r="O23" s="280"/>
      <c r="P23" s="281"/>
      <c r="Q23" s="65"/>
      <c r="R23" s="65"/>
      <c r="S23" s="65"/>
      <c r="T23" s="66"/>
    </row>
    <row r="24" spans="1:20" ht="15" customHeight="1" thickBot="1" x14ac:dyDescent="0.2">
      <c r="A24" s="352" t="s">
        <v>176</v>
      </c>
      <c r="B24" s="353"/>
      <c r="C24" s="353"/>
      <c r="D24" s="353"/>
      <c r="E24" s="353"/>
      <c r="F24" s="353"/>
      <c r="G24" s="458"/>
      <c r="H24" s="459" t="s">
        <v>177</v>
      </c>
      <c r="I24" s="356"/>
      <c r="J24" s="356"/>
      <c r="K24" s="356"/>
      <c r="L24" s="356"/>
      <c r="M24" s="356"/>
      <c r="N24" s="356"/>
      <c r="O24" s="356"/>
      <c r="P24" s="356"/>
      <c r="Q24" s="356"/>
      <c r="R24" s="356"/>
      <c r="S24" s="356"/>
      <c r="T24" s="460"/>
    </row>
    <row r="25" spans="1:20" ht="14.45" customHeight="1" x14ac:dyDescent="0.15">
      <c r="A25" s="70"/>
    </row>
    <row r="26" spans="1:20" ht="14.45" customHeight="1" x14ac:dyDescent="0.15">
      <c r="A26" s="70" t="s">
        <v>16</v>
      </c>
      <c r="B26" s="344" t="s">
        <v>178</v>
      </c>
      <c r="C26" s="344"/>
      <c r="D26" s="344"/>
      <c r="E26" s="344"/>
      <c r="F26" s="344"/>
      <c r="G26" s="344"/>
      <c r="H26" s="344"/>
      <c r="I26" s="344"/>
      <c r="J26" s="344"/>
      <c r="K26" s="344"/>
      <c r="L26" s="344"/>
      <c r="M26" s="344"/>
      <c r="N26" s="344"/>
      <c r="O26" s="344"/>
      <c r="P26" s="344"/>
      <c r="Q26" s="344"/>
      <c r="R26" s="344"/>
      <c r="S26" s="344"/>
      <c r="T26" s="344"/>
    </row>
    <row r="27" spans="1:20" ht="14.45" customHeight="1" x14ac:dyDescent="0.15">
      <c r="A27" s="71"/>
      <c r="B27" s="344"/>
      <c r="C27" s="344"/>
      <c r="D27" s="344"/>
      <c r="E27" s="344"/>
      <c r="F27" s="344"/>
      <c r="G27" s="344"/>
      <c r="H27" s="344"/>
      <c r="I27" s="344"/>
      <c r="J27" s="344"/>
      <c r="K27" s="344"/>
      <c r="L27" s="344"/>
      <c r="M27" s="344"/>
      <c r="N27" s="344"/>
      <c r="O27" s="344"/>
      <c r="P27" s="344"/>
      <c r="Q27" s="344"/>
      <c r="R27" s="344"/>
      <c r="S27" s="344"/>
      <c r="T27" s="344"/>
    </row>
    <row r="28" spans="1:20" ht="14.45" customHeight="1" x14ac:dyDescent="0.15">
      <c r="A28" s="72"/>
      <c r="B28" s="344"/>
      <c r="C28" s="344"/>
      <c r="D28" s="344"/>
      <c r="E28" s="344"/>
      <c r="F28" s="344"/>
      <c r="G28" s="344"/>
      <c r="H28" s="344"/>
      <c r="I28" s="344"/>
      <c r="J28" s="344"/>
      <c r="K28" s="344"/>
      <c r="L28" s="344"/>
      <c r="M28" s="344"/>
      <c r="N28" s="344"/>
      <c r="O28" s="344"/>
      <c r="P28" s="344"/>
      <c r="Q28" s="344"/>
      <c r="R28" s="344"/>
      <c r="S28" s="344"/>
      <c r="T28" s="344"/>
    </row>
    <row r="29" spans="1:20" x14ac:dyDescent="0.15">
      <c r="B29" s="65"/>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1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x14ac:dyDescent="0.15"/>
  <cols>
    <col min="1" max="1" width="1.375" style="168" customWidth="1"/>
    <col min="2" max="56" width="5.625" style="168" customWidth="1"/>
    <col min="57" max="16384" width="4.5" style="168"/>
  </cols>
  <sheetData>
    <row r="1" spans="1:57" s="164" customFormat="1" ht="20.25" customHeight="1" x14ac:dyDescent="0.15">
      <c r="A1" s="73"/>
      <c r="B1" s="73"/>
      <c r="C1" s="74" t="s">
        <v>26</v>
      </c>
      <c r="D1" s="74"/>
      <c r="E1" s="73"/>
      <c r="F1" s="73"/>
      <c r="G1" s="75" t="s">
        <v>179</v>
      </c>
      <c r="H1" s="73"/>
      <c r="I1" s="73"/>
      <c r="J1" s="74"/>
      <c r="K1" s="74"/>
      <c r="L1" s="74"/>
      <c r="M1" s="74"/>
      <c r="N1" s="73"/>
      <c r="O1" s="73"/>
      <c r="P1" s="73"/>
      <c r="Q1" s="73"/>
      <c r="R1" s="73"/>
      <c r="S1" s="73"/>
      <c r="T1" s="73"/>
      <c r="U1" s="73"/>
      <c r="V1" s="73"/>
      <c r="W1" s="73"/>
      <c r="X1" s="73"/>
      <c r="Y1" s="73"/>
      <c r="Z1" s="73"/>
      <c r="AA1" s="73"/>
      <c r="AB1" s="73"/>
      <c r="AC1" s="73"/>
      <c r="AD1" s="73"/>
      <c r="AE1" s="73"/>
      <c r="AF1" s="73"/>
      <c r="AG1" s="73"/>
      <c r="AH1" s="73"/>
      <c r="AI1" s="73"/>
      <c r="AJ1" s="73"/>
      <c r="AK1" s="76" t="s">
        <v>128</v>
      </c>
      <c r="AL1" s="76" t="s">
        <v>29</v>
      </c>
      <c r="AM1" s="598" t="s">
        <v>180</v>
      </c>
      <c r="AN1" s="598"/>
      <c r="AO1" s="598"/>
      <c r="AP1" s="598"/>
      <c r="AQ1" s="598"/>
      <c r="AR1" s="598"/>
      <c r="AS1" s="598"/>
      <c r="AT1" s="598"/>
      <c r="AU1" s="598"/>
      <c r="AV1" s="598"/>
      <c r="AW1" s="598"/>
      <c r="AX1" s="598"/>
      <c r="AY1" s="598"/>
      <c r="AZ1" s="598"/>
      <c r="BA1" s="598"/>
      <c r="BB1" s="77" t="s">
        <v>27</v>
      </c>
      <c r="BC1" s="73"/>
      <c r="BD1" s="73"/>
    </row>
    <row r="2" spans="1:57" s="166" customFormat="1" ht="20.25" customHeight="1" x14ac:dyDescent="0.15">
      <c r="A2" s="79"/>
      <c r="B2" s="79"/>
      <c r="C2" s="79"/>
      <c r="D2" s="75"/>
      <c r="E2" s="79"/>
      <c r="F2" s="79"/>
      <c r="G2" s="79"/>
      <c r="H2" s="75"/>
      <c r="I2" s="76"/>
      <c r="J2" s="76"/>
      <c r="K2" s="76"/>
      <c r="L2" s="76"/>
      <c r="M2" s="76"/>
      <c r="N2" s="79"/>
      <c r="O2" s="79"/>
      <c r="P2" s="79"/>
      <c r="Q2" s="79"/>
      <c r="R2" s="79"/>
      <c r="S2" s="79"/>
      <c r="T2" s="76" t="s">
        <v>28</v>
      </c>
      <c r="U2" s="599">
        <v>6</v>
      </c>
      <c r="V2" s="599"/>
      <c r="W2" s="76" t="s">
        <v>29</v>
      </c>
      <c r="X2" s="600">
        <f>IF(U2=0,"",YEAR(DATE(2018+U2,1,1)))</f>
        <v>2024</v>
      </c>
      <c r="Y2" s="600"/>
      <c r="Z2" s="79" t="s">
        <v>30</v>
      </c>
      <c r="AA2" s="79" t="s">
        <v>31</v>
      </c>
      <c r="AB2" s="599">
        <v>4</v>
      </c>
      <c r="AC2" s="599"/>
      <c r="AD2" s="79" t="s">
        <v>33</v>
      </c>
      <c r="AE2" s="79"/>
      <c r="AF2" s="79"/>
      <c r="AG2" s="79"/>
      <c r="AH2" s="79"/>
      <c r="AI2" s="79"/>
      <c r="AJ2" s="77"/>
      <c r="AK2" s="76" t="s">
        <v>181</v>
      </c>
      <c r="AL2" s="76" t="s">
        <v>29</v>
      </c>
      <c r="AM2" s="599"/>
      <c r="AN2" s="599"/>
      <c r="AO2" s="599"/>
      <c r="AP2" s="599"/>
      <c r="AQ2" s="599"/>
      <c r="AR2" s="599"/>
      <c r="AS2" s="599"/>
      <c r="AT2" s="599"/>
      <c r="AU2" s="599"/>
      <c r="AV2" s="599"/>
      <c r="AW2" s="599"/>
      <c r="AX2" s="599"/>
      <c r="AY2" s="599"/>
      <c r="AZ2" s="599"/>
      <c r="BA2" s="599"/>
      <c r="BB2" s="77" t="s">
        <v>27</v>
      </c>
      <c r="BC2" s="76"/>
      <c r="BD2" s="76"/>
      <c r="BE2" s="165"/>
    </row>
    <row r="3" spans="1:57" s="166" customFormat="1" ht="20.25" customHeight="1" x14ac:dyDescent="0.15">
      <c r="A3" s="79"/>
      <c r="B3" s="79"/>
      <c r="C3" s="79"/>
      <c r="D3" s="75"/>
      <c r="E3" s="79"/>
      <c r="F3" s="79"/>
      <c r="G3" s="79"/>
      <c r="H3" s="75"/>
      <c r="I3" s="76"/>
      <c r="J3" s="76"/>
      <c r="K3" s="76"/>
      <c r="L3" s="76"/>
      <c r="M3" s="76"/>
      <c r="N3" s="79"/>
      <c r="O3" s="79"/>
      <c r="P3" s="79"/>
      <c r="Q3" s="79"/>
      <c r="R3" s="79"/>
      <c r="S3" s="79"/>
      <c r="T3" s="82"/>
      <c r="U3" s="83"/>
      <c r="V3" s="83"/>
      <c r="W3" s="84"/>
      <c r="X3" s="83"/>
      <c r="Y3" s="83"/>
      <c r="Z3" s="85"/>
      <c r="AA3" s="85"/>
      <c r="AB3" s="83"/>
      <c r="AC3" s="83"/>
      <c r="AD3" s="86"/>
      <c r="AE3" s="79"/>
      <c r="AF3" s="79"/>
      <c r="AG3" s="79"/>
      <c r="AH3" s="79"/>
      <c r="AI3" s="79"/>
      <c r="AJ3" s="77"/>
      <c r="AK3" s="76"/>
      <c r="AL3" s="76"/>
      <c r="AM3" s="87"/>
      <c r="AN3" s="87"/>
      <c r="AO3" s="87"/>
      <c r="AP3" s="87"/>
      <c r="AQ3" s="87"/>
      <c r="AR3" s="87"/>
      <c r="AS3" s="87"/>
      <c r="AT3" s="87"/>
      <c r="AU3" s="87"/>
      <c r="AV3" s="87"/>
      <c r="AW3" s="87"/>
      <c r="AX3" s="87"/>
      <c r="AY3" s="88" t="s">
        <v>34</v>
      </c>
      <c r="AZ3" s="601" t="s">
        <v>35</v>
      </c>
      <c r="BA3" s="601"/>
      <c r="BB3" s="601"/>
      <c r="BC3" s="601"/>
      <c r="BD3" s="76"/>
      <c r="BE3" s="165"/>
    </row>
    <row r="4" spans="1:57" s="166" customFormat="1" ht="20.25" customHeight="1" x14ac:dyDescent="0.15">
      <c r="A4" s="79"/>
      <c r="B4" s="89"/>
      <c r="C4" s="89"/>
      <c r="D4" s="89"/>
      <c r="E4" s="89"/>
      <c r="F4" s="89"/>
      <c r="G4" s="89"/>
      <c r="H4" s="89"/>
      <c r="I4" s="89"/>
      <c r="J4" s="90"/>
      <c r="K4" s="91"/>
      <c r="L4" s="91"/>
      <c r="M4" s="91"/>
      <c r="N4" s="91"/>
      <c r="O4" s="91"/>
      <c r="P4" s="92"/>
      <c r="Q4" s="91"/>
      <c r="R4" s="91"/>
      <c r="S4" s="93"/>
      <c r="T4" s="79"/>
      <c r="U4" s="79"/>
      <c r="V4" s="79"/>
      <c r="W4" s="79"/>
      <c r="X4" s="79"/>
      <c r="Y4" s="79"/>
      <c r="Z4" s="85"/>
      <c r="AA4" s="85"/>
      <c r="AB4" s="83"/>
      <c r="AC4" s="83"/>
      <c r="AD4" s="86"/>
      <c r="AE4" s="79"/>
      <c r="AF4" s="79"/>
      <c r="AG4" s="79"/>
      <c r="AH4" s="79"/>
      <c r="AI4" s="79"/>
      <c r="AJ4" s="77"/>
      <c r="AK4" s="76"/>
      <c r="AL4" s="76"/>
      <c r="AM4" s="87"/>
      <c r="AN4" s="87"/>
      <c r="AO4" s="87"/>
      <c r="AP4" s="87"/>
      <c r="AQ4" s="87"/>
      <c r="AR4" s="87"/>
      <c r="AS4" s="87"/>
      <c r="AT4" s="87"/>
      <c r="AU4" s="87"/>
      <c r="AV4" s="87"/>
      <c r="AW4" s="87"/>
      <c r="AX4" s="87"/>
      <c r="AY4" s="88" t="s">
        <v>36</v>
      </c>
      <c r="AZ4" s="601" t="s">
        <v>37</v>
      </c>
      <c r="BA4" s="601"/>
      <c r="BB4" s="601"/>
      <c r="BC4" s="601"/>
      <c r="BD4" s="76"/>
      <c r="BE4" s="165"/>
    </row>
    <row r="5" spans="1:57" s="166" customFormat="1" ht="20.25" customHeight="1" x14ac:dyDescent="0.15">
      <c r="A5" s="79"/>
      <c r="B5" s="94"/>
      <c r="C5" s="94"/>
      <c r="D5" s="94"/>
      <c r="E5" s="94"/>
      <c r="F5" s="94"/>
      <c r="G5" s="94"/>
      <c r="H5" s="94"/>
      <c r="I5" s="94"/>
      <c r="J5" s="95"/>
      <c r="K5" s="96"/>
      <c r="L5" s="97"/>
      <c r="M5" s="97"/>
      <c r="N5" s="97"/>
      <c r="O5" s="97"/>
      <c r="P5" s="94"/>
      <c r="Q5" s="98"/>
      <c r="R5" s="98"/>
      <c r="S5" s="99"/>
      <c r="T5" s="79"/>
      <c r="U5" s="79"/>
      <c r="V5" s="79"/>
      <c r="W5" s="79"/>
      <c r="X5" s="79"/>
      <c r="Y5" s="79"/>
      <c r="Z5" s="85"/>
      <c r="AA5" s="85"/>
      <c r="AB5" s="83"/>
      <c r="AC5" s="83"/>
      <c r="AD5" s="100"/>
      <c r="AE5" s="100"/>
      <c r="AF5" s="100"/>
      <c r="AG5" s="100"/>
      <c r="AH5" s="79"/>
      <c r="AI5" s="79"/>
      <c r="AJ5" s="100" t="s">
        <v>182</v>
      </c>
      <c r="AK5" s="100"/>
      <c r="AL5" s="100"/>
      <c r="AM5" s="100"/>
      <c r="AN5" s="100"/>
      <c r="AO5" s="100"/>
      <c r="AP5" s="100"/>
      <c r="AQ5" s="100"/>
      <c r="AR5" s="89"/>
      <c r="AS5" s="89"/>
      <c r="AT5" s="101"/>
      <c r="AU5" s="100"/>
      <c r="AV5" s="564">
        <v>40</v>
      </c>
      <c r="AW5" s="565"/>
      <c r="AX5" s="101" t="s">
        <v>38</v>
      </c>
      <c r="AY5" s="100"/>
      <c r="AZ5" s="564">
        <v>160</v>
      </c>
      <c r="BA5" s="565"/>
      <c r="BB5" s="101" t="s">
        <v>39</v>
      </c>
      <c r="BC5" s="100"/>
      <c r="BD5" s="79"/>
      <c r="BE5" s="165"/>
    </row>
    <row r="6" spans="1:57" s="166" customFormat="1" ht="20.25" customHeight="1" x14ac:dyDescent="0.15">
      <c r="A6" s="79"/>
      <c r="B6" s="94"/>
      <c r="C6" s="94"/>
      <c r="D6" s="94"/>
      <c r="E6" s="94"/>
      <c r="F6" s="94"/>
      <c r="G6" s="94"/>
      <c r="H6" s="94"/>
      <c r="I6" s="94"/>
      <c r="J6" s="95"/>
      <c r="K6" s="96"/>
      <c r="L6" s="97"/>
      <c r="M6" s="97"/>
      <c r="N6" s="97"/>
      <c r="O6" s="97"/>
      <c r="P6" s="94"/>
      <c r="Q6" s="98"/>
      <c r="R6" s="98"/>
      <c r="S6" s="99"/>
      <c r="T6" s="79"/>
      <c r="U6" s="79"/>
      <c r="V6" s="79"/>
      <c r="W6" s="79"/>
      <c r="X6" s="79"/>
      <c r="Y6" s="79"/>
      <c r="Z6" s="85"/>
      <c r="AA6" s="85"/>
      <c r="AB6" s="83"/>
      <c r="AC6" s="83"/>
      <c r="AD6" s="100"/>
      <c r="AE6" s="100"/>
      <c r="AF6" s="100"/>
      <c r="AG6" s="100"/>
      <c r="AH6" s="79"/>
      <c r="AI6" s="79"/>
      <c r="AJ6" s="100"/>
      <c r="AK6" s="100"/>
      <c r="AL6" s="100"/>
      <c r="AM6" s="100"/>
      <c r="AN6" s="100"/>
      <c r="AO6" s="100"/>
      <c r="AP6" s="100"/>
      <c r="AQ6" s="99" t="s">
        <v>183</v>
      </c>
      <c r="AR6" s="100"/>
      <c r="AS6" s="103"/>
      <c r="AT6" s="103"/>
      <c r="AU6" s="103"/>
      <c r="AV6" s="100"/>
      <c r="AW6" s="100"/>
      <c r="AX6" s="104"/>
      <c r="AY6" s="100"/>
      <c r="AZ6" s="564">
        <v>100</v>
      </c>
      <c r="BA6" s="565"/>
      <c r="BB6" s="105" t="s">
        <v>184</v>
      </c>
      <c r="BC6" s="100"/>
      <c r="BD6" s="79"/>
      <c r="BE6" s="165"/>
    </row>
    <row r="7" spans="1:57" s="166" customFormat="1" ht="20.25" customHeight="1" x14ac:dyDescent="0.15">
      <c r="A7" s="79"/>
      <c r="B7" s="94"/>
      <c r="C7" s="94"/>
      <c r="D7" s="94"/>
      <c r="E7" s="94"/>
      <c r="F7" s="94"/>
      <c r="G7" s="94"/>
      <c r="H7" s="94"/>
      <c r="I7" s="94"/>
      <c r="J7" s="94"/>
      <c r="K7" s="106"/>
      <c r="L7" s="106"/>
      <c r="M7" s="106"/>
      <c r="N7" s="94"/>
      <c r="O7" s="107"/>
      <c r="P7" s="108"/>
      <c r="Q7" s="108"/>
      <c r="R7" s="109"/>
      <c r="S7" s="110"/>
      <c r="T7" s="79"/>
      <c r="U7" s="79"/>
      <c r="V7" s="79"/>
      <c r="W7" s="79"/>
      <c r="X7" s="79"/>
      <c r="Y7" s="79"/>
      <c r="Z7" s="85"/>
      <c r="AA7" s="85"/>
      <c r="AB7" s="83"/>
      <c r="AC7" s="83"/>
      <c r="AD7" s="111"/>
      <c r="AE7" s="73"/>
      <c r="AF7" s="73"/>
      <c r="AG7" s="73"/>
      <c r="AH7" s="79"/>
      <c r="AI7" s="79"/>
      <c r="AJ7" s="79"/>
      <c r="AK7" s="79"/>
      <c r="AL7" s="73"/>
      <c r="AM7" s="73"/>
      <c r="AN7" s="112"/>
      <c r="AO7" s="113"/>
      <c r="AP7" s="113"/>
      <c r="AQ7" s="114"/>
      <c r="AR7" s="114"/>
      <c r="AS7" s="114"/>
      <c r="AT7" s="114"/>
      <c r="AU7" s="114"/>
      <c r="AV7" s="114"/>
      <c r="AW7" s="100" t="s">
        <v>40</v>
      </c>
      <c r="AX7" s="100"/>
      <c r="AY7" s="100"/>
      <c r="AZ7" s="566">
        <f>DAY(EOMONTH(DATE(X2,AB2,1),0))</f>
        <v>30</v>
      </c>
      <c r="BA7" s="567"/>
      <c r="BB7" s="101" t="s">
        <v>41</v>
      </c>
      <c r="BC7" s="79"/>
      <c r="BD7" s="79"/>
      <c r="BE7" s="165"/>
    </row>
    <row r="8" spans="1:57" ht="5.0999999999999996" customHeight="1" thickBot="1" x14ac:dyDescent="0.2">
      <c r="A8" s="115"/>
      <c r="B8" s="115"/>
      <c r="C8" s="116"/>
      <c r="D8" s="116"/>
      <c r="E8" s="115"/>
      <c r="F8" s="115"/>
      <c r="G8" s="117"/>
      <c r="H8" s="115"/>
      <c r="I8" s="115"/>
      <c r="J8" s="115"/>
      <c r="K8" s="115"/>
      <c r="L8" s="115"/>
      <c r="M8" s="115"/>
      <c r="N8" s="115"/>
      <c r="O8" s="115"/>
      <c r="P8" s="115"/>
      <c r="Q8" s="115"/>
      <c r="R8" s="115"/>
      <c r="S8" s="116"/>
      <c r="T8" s="115"/>
      <c r="U8" s="115"/>
      <c r="V8" s="115"/>
      <c r="W8" s="115"/>
      <c r="X8" s="115"/>
      <c r="Y8" s="115"/>
      <c r="Z8" s="115"/>
      <c r="AA8" s="115"/>
      <c r="AB8" s="115"/>
      <c r="AC8" s="115"/>
      <c r="AD8" s="115"/>
      <c r="AE8" s="115"/>
      <c r="AF8" s="115"/>
      <c r="AG8" s="115"/>
      <c r="AH8" s="115"/>
      <c r="AI8" s="115"/>
      <c r="AJ8" s="116"/>
      <c r="AK8" s="115"/>
      <c r="AL8" s="115"/>
      <c r="AM8" s="115"/>
      <c r="AN8" s="115"/>
      <c r="AO8" s="115"/>
      <c r="AP8" s="115"/>
      <c r="AQ8" s="115"/>
      <c r="AR8" s="115"/>
      <c r="AS8" s="115"/>
      <c r="AT8" s="115"/>
      <c r="AU8" s="115"/>
      <c r="AV8" s="115"/>
      <c r="AW8" s="115"/>
      <c r="AX8" s="115"/>
      <c r="AY8" s="115"/>
      <c r="AZ8" s="115"/>
      <c r="BA8" s="115"/>
      <c r="BB8" s="115"/>
      <c r="BC8" s="118"/>
      <c r="BD8" s="118"/>
      <c r="BE8" s="167"/>
    </row>
    <row r="9" spans="1:57" ht="20.25" customHeight="1" thickBot="1" x14ac:dyDescent="0.2">
      <c r="A9" s="115"/>
      <c r="B9" s="568" t="s">
        <v>42</v>
      </c>
      <c r="C9" s="571" t="s">
        <v>185</v>
      </c>
      <c r="D9" s="572"/>
      <c r="E9" s="577" t="s">
        <v>186</v>
      </c>
      <c r="F9" s="572"/>
      <c r="G9" s="577" t="s">
        <v>187</v>
      </c>
      <c r="H9" s="571"/>
      <c r="I9" s="571"/>
      <c r="J9" s="571"/>
      <c r="K9" s="572"/>
      <c r="L9" s="577" t="s">
        <v>188</v>
      </c>
      <c r="M9" s="571"/>
      <c r="N9" s="571"/>
      <c r="O9" s="580"/>
      <c r="P9" s="583" t="s">
        <v>189</v>
      </c>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5" t="str">
        <f>IF(AZ3="４週","(10)1～4週目の勤務時間数合計","(10)1か月の勤務時間数合計")</f>
        <v>(10)1～4週目の勤務時間数合計</v>
      </c>
      <c r="AV9" s="586"/>
      <c r="AW9" s="585" t="s">
        <v>190</v>
      </c>
      <c r="AX9" s="586"/>
      <c r="AY9" s="593" t="s">
        <v>191</v>
      </c>
      <c r="AZ9" s="593"/>
      <c r="BA9" s="593"/>
      <c r="BB9" s="593"/>
      <c r="BC9" s="593"/>
      <c r="BD9" s="593"/>
    </row>
    <row r="10" spans="1:57" ht="20.25" customHeight="1" thickBot="1" x14ac:dyDescent="0.2">
      <c r="A10" s="115"/>
      <c r="B10" s="569"/>
      <c r="C10" s="573"/>
      <c r="D10" s="574"/>
      <c r="E10" s="578"/>
      <c r="F10" s="574"/>
      <c r="G10" s="578"/>
      <c r="H10" s="573"/>
      <c r="I10" s="573"/>
      <c r="J10" s="573"/>
      <c r="K10" s="574"/>
      <c r="L10" s="578"/>
      <c r="M10" s="573"/>
      <c r="N10" s="573"/>
      <c r="O10" s="581"/>
      <c r="P10" s="595" t="s">
        <v>43</v>
      </c>
      <c r="Q10" s="596"/>
      <c r="R10" s="596"/>
      <c r="S10" s="596"/>
      <c r="T10" s="596"/>
      <c r="U10" s="596"/>
      <c r="V10" s="597"/>
      <c r="W10" s="595" t="s">
        <v>44</v>
      </c>
      <c r="X10" s="596"/>
      <c r="Y10" s="596"/>
      <c r="Z10" s="596"/>
      <c r="AA10" s="596"/>
      <c r="AB10" s="596"/>
      <c r="AC10" s="597"/>
      <c r="AD10" s="595" t="s">
        <v>45</v>
      </c>
      <c r="AE10" s="596"/>
      <c r="AF10" s="596"/>
      <c r="AG10" s="596"/>
      <c r="AH10" s="596"/>
      <c r="AI10" s="596"/>
      <c r="AJ10" s="597"/>
      <c r="AK10" s="595" t="s">
        <v>46</v>
      </c>
      <c r="AL10" s="596"/>
      <c r="AM10" s="596"/>
      <c r="AN10" s="596"/>
      <c r="AO10" s="596"/>
      <c r="AP10" s="596"/>
      <c r="AQ10" s="597"/>
      <c r="AR10" s="595" t="s">
        <v>47</v>
      </c>
      <c r="AS10" s="596"/>
      <c r="AT10" s="597"/>
      <c r="AU10" s="587"/>
      <c r="AV10" s="588"/>
      <c r="AW10" s="587"/>
      <c r="AX10" s="588"/>
      <c r="AY10" s="593"/>
      <c r="AZ10" s="593"/>
      <c r="BA10" s="593"/>
      <c r="BB10" s="593"/>
      <c r="BC10" s="593"/>
      <c r="BD10" s="593"/>
    </row>
    <row r="11" spans="1:57" ht="20.25" customHeight="1" thickBot="1" x14ac:dyDescent="0.2">
      <c r="A11" s="115"/>
      <c r="B11" s="569"/>
      <c r="C11" s="573"/>
      <c r="D11" s="574"/>
      <c r="E11" s="578"/>
      <c r="F11" s="574"/>
      <c r="G11" s="578"/>
      <c r="H11" s="573"/>
      <c r="I11" s="573"/>
      <c r="J11" s="573"/>
      <c r="K11" s="574"/>
      <c r="L11" s="578"/>
      <c r="M11" s="573"/>
      <c r="N11" s="573"/>
      <c r="O11" s="581"/>
      <c r="P11" s="121">
        <f>DAY(DATE($X$2,$AB$2,1))</f>
        <v>1</v>
      </c>
      <c r="Q11" s="122">
        <f>DAY(DATE($X$2,$AB$2,2))</f>
        <v>2</v>
      </c>
      <c r="R11" s="122">
        <f>DAY(DATE($X$2,$AB$2,3))</f>
        <v>3</v>
      </c>
      <c r="S11" s="122">
        <f>DAY(DATE($X$2,$AB$2,4))</f>
        <v>4</v>
      </c>
      <c r="T11" s="122">
        <f>DAY(DATE($X$2,$AB$2,5))</f>
        <v>5</v>
      </c>
      <c r="U11" s="122">
        <f>DAY(DATE($X$2,$AB$2,6))</f>
        <v>6</v>
      </c>
      <c r="V11" s="123">
        <f>DAY(DATE($X$2,$AB$2,7))</f>
        <v>7</v>
      </c>
      <c r="W11" s="121">
        <f>DAY(DATE($X$2,$AB$2,8))</f>
        <v>8</v>
      </c>
      <c r="X11" s="122">
        <f>DAY(DATE($X$2,$AB$2,9))</f>
        <v>9</v>
      </c>
      <c r="Y11" s="122">
        <f>DAY(DATE($X$2,$AB$2,10))</f>
        <v>10</v>
      </c>
      <c r="Z11" s="122">
        <f>DAY(DATE($X$2,$AB$2,11))</f>
        <v>11</v>
      </c>
      <c r="AA11" s="122">
        <f>DAY(DATE($X$2,$AB$2,12))</f>
        <v>12</v>
      </c>
      <c r="AB11" s="122">
        <f>DAY(DATE($X$2,$AB$2,13))</f>
        <v>13</v>
      </c>
      <c r="AC11" s="123">
        <f>DAY(DATE($X$2,$AB$2,14))</f>
        <v>14</v>
      </c>
      <c r="AD11" s="121">
        <f>DAY(DATE($X$2,$AB$2,15))</f>
        <v>15</v>
      </c>
      <c r="AE11" s="122">
        <f>DAY(DATE($X$2,$AB$2,16))</f>
        <v>16</v>
      </c>
      <c r="AF11" s="122">
        <f>DAY(DATE($X$2,$AB$2,17))</f>
        <v>17</v>
      </c>
      <c r="AG11" s="122">
        <f>DAY(DATE($X$2,$AB$2,18))</f>
        <v>18</v>
      </c>
      <c r="AH11" s="122">
        <f>DAY(DATE($X$2,$AB$2,19))</f>
        <v>19</v>
      </c>
      <c r="AI11" s="122">
        <f>DAY(DATE($X$2,$AB$2,20))</f>
        <v>20</v>
      </c>
      <c r="AJ11" s="123">
        <f>DAY(DATE($X$2,$AB$2,21))</f>
        <v>21</v>
      </c>
      <c r="AK11" s="121">
        <f>DAY(DATE($X$2,$AB$2,22))</f>
        <v>22</v>
      </c>
      <c r="AL11" s="122">
        <f>DAY(DATE($X$2,$AB$2,23))</f>
        <v>23</v>
      </c>
      <c r="AM11" s="122">
        <f>DAY(DATE($X$2,$AB$2,24))</f>
        <v>24</v>
      </c>
      <c r="AN11" s="122">
        <f>DAY(DATE($X$2,$AB$2,25))</f>
        <v>25</v>
      </c>
      <c r="AO11" s="122">
        <f>DAY(DATE($X$2,$AB$2,26))</f>
        <v>26</v>
      </c>
      <c r="AP11" s="122">
        <f>DAY(DATE($X$2,$AB$2,27))</f>
        <v>27</v>
      </c>
      <c r="AQ11" s="123">
        <f>DAY(DATE($X$2,$AB$2,28))</f>
        <v>28</v>
      </c>
      <c r="AR11" s="121" t="str">
        <f>IF(AZ3="暦月",IF(DAY(DATE($X$2,$AB$2,29))=29,29,""),"")</f>
        <v/>
      </c>
      <c r="AS11" s="122" t="str">
        <f>IF(AZ3="暦月",IF(DAY(DATE($X$2,$AB$2,30))=30,30,""),"")</f>
        <v/>
      </c>
      <c r="AT11" s="169" t="str">
        <f>IF(AZ3="暦月",IF(DAY(DATE($X$2,$AB$2,31))=31,31,""),"")</f>
        <v/>
      </c>
      <c r="AU11" s="587"/>
      <c r="AV11" s="588"/>
      <c r="AW11" s="587"/>
      <c r="AX11" s="588"/>
      <c r="AY11" s="593"/>
      <c r="AZ11" s="593"/>
      <c r="BA11" s="593"/>
      <c r="BB11" s="593"/>
      <c r="BC11" s="593"/>
      <c r="BD11" s="593"/>
    </row>
    <row r="12" spans="1:57" ht="20.25" hidden="1" customHeight="1" thickBot="1" x14ac:dyDescent="0.2">
      <c r="A12" s="115"/>
      <c r="B12" s="569"/>
      <c r="C12" s="573"/>
      <c r="D12" s="574"/>
      <c r="E12" s="578"/>
      <c r="F12" s="574"/>
      <c r="G12" s="578"/>
      <c r="H12" s="573"/>
      <c r="I12" s="573"/>
      <c r="J12" s="573"/>
      <c r="K12" s="574"/>
      <c r="L12" s="578"/>
      <c r="M12" s="573"/>
      <c r="N12" s="573"/>
      <c r="O12" s="581"/>
      <c r="P12" s="121">
        <f>WEEKDAY(DATE($X$2,$AB$2,1))</f>
        <v>2</v>
      </c>
      <c r="Q12" s="122">
        <f>WEEKDAY(DATE($X$2,$AB$2,2))</f>
        <v>3</v>
      </c>
      <c r="R12" s="122">
        <f>WEEKDAY(DATE($X$2,$AB$2,3))</f>
        <v>4</v>
      </c>
      <c r="S12" s="122">
        <f>WEEKDAY(DATE($X$2,$AB$2,4))</f>
        <v>5</v>
      </c>
      <c r="T12" s="122">
        <f>WEEKDAY(DATE($X$2,$AB$2,5))</f>
        <v>6</v>
      </c>
      <c r="U12" s="122">
        <f>WEEKDAY(DATE($X$2,$AB$2,6))</f>
        <v>7</v>
      </c>
      <c r="V12" s="123">
        <f>WEEKDAY(DATE($X$2,$AB$2,7))</f>
        <v>1</v>
      </c>
      <c r="W12" s="121">
        <f>WEEKDAY(DATE($X$2,$AB$2,8))</f>
        <v>2</v>
      </c>
      <c r="X12" s="122">
        <f>WEEKDAY(DATE($X$2,$AB$2,9))</f>
        <v>3</v>
      </c>
      <c r="Y12" s="122">
        <f>WEEKDAY(DATE($X$2,$AB$2,10))</f>
        <v>4</v>
      </c>
      <c r="Z12" s="122">
        <f>WEEKDAY(DATE($X$2,$AB$2,11))</f>
        <v>5</v>
      </c>
      <c r="AA12" s="122">
        <f>WEEKDAY(DATE($X$2,$AB$2,12))</f>
        <v>6</v>
      </c>
      <c r="AB12" s="122">
        <f>WEEKDAY(DATE($X$2,$AB$2,13))</f>
        <v>7</v>
      </c>
      <c r="AC12" s="123">
        <f>WEEKDAY(DATE($X$2,$AB$2,14))</f>
        <v>1</v>
      </c>
      <c r="AD12" s="121">
        <f>WEEKDAY(DATE($X$2,$AB$2,15))</f>
        <v>2</v>
      </c>
      <c r="AE12" s="122">
        <f>WEEKDAY(DATE($X$2,$AB$2,16))</f>
        <v>3</v>
      </c>
      <c r="AF12" s="122">
        <f>WEEKDAY(DATE($X$2,$AB$2,17))</f>
        <v>4</v>
      </c>
      <c r="AG12" s="122">
        <f>WEEKDAY(DATE($X$2,$AB$2,18))</f>
        <v>5</v>
      </c>
      <c r="AH12" s="122">
        <f>WEEKDAY(DATE($X$2,$AB$2,19))</f>
        <v>6</v>
      </c>
      <c r="AI12" s="122">
        <f>WEEKDAY(DATE($X$2,$AB$2,20))</f>
        <v>7</v>
      </c>
      <c r="AJ12" s="123">
        <f>WEEKDAY(DATE($X$2,$AB$2,21))</f>
        <v>1</v>
      </c>
      <c r="AK12" s="121">
        <f>WEEKDAY(DATE($X$2,$AB$2,22))</f>
        <v>2</v>
      </c>
      <c r="AL12" s="122">
        <f>WEEKDAY(DATE($X$2,$AB$2,23))</f>
        <v>3</v>
      </c>
      <c r="AM12" s="122">
        <f>WEEKDAY(DATE($X$2,$AB$2,24))</f>
        <v>4</v>
      </c>
      <c r="AN12" s="122">
        <f>WEEKDAY(DATE($X$2,$AB$2,25))</f>
        <v>5</v>
      </c>
      <c r="AO12" s="122">
        <f>WEEKDAY(DATE($X$2,$AB$2,26))</f>
        <v>6</v>
      </c>
      <c r="AP12" s="122">
        <f>WEEKDAY(DATE($X$2,$AB$2,27))</f>
        <v>7</v>
      </c>
      <c r="AQ12" s="123">
        <f>WEEKDAY(DATE($X$2,$AB$2,28))</f>
        <v>1</v>
      </c>
      <c r="AR12" s="121">
        <f>IF(AR11=29,WEEKDAY(DATE($X$2,$AB$2,29)),0)</f>
        <v>0</v>
      </c>
      <c r="AS12" s="122">
        <f>IF(AS11=30,WEEKDAY(DATE($X$2,$AB$2,30)),0)</f>
        <v>0</v>
      </c>
      <c r="AT12" s="169">
        <f>IF(AT11=31,WEEKDAY(DATE($X$2,$AB$2,31)),0)</f>
        <v>0</v>
      </c>
      <c r="AU12" s="589"/>
      <c r="AV12" s="590"/>
      <c r="AW12" s="589"/>
      <c r="AX12" s="590"/>
      <c r="AY12" s="594"/>
      <c r="AZ12" s="594"/>
      <c r="BA12" s="594"/>
      <c r="BB12" s="594"/>
      <c r="BC12" s="594"/>
      <c r="BD12" s="594"/>
    </row>
    <row r="13" spans="1:57" ht="20.25" customHeight="1" thickBot="1" x14ac:dyDescent="0.2">
      <c r="A13" s="115"/>
      <c r="B13" s="570"/>
      <c r="C13" s="575"/>
      <c r="D13" s="576"/>
      <c r="E13" s="579"/>
      <c r="F13" s="576"/>
      <c r="G13" s="579"/>
      <c r="H13" s="575"/>
      <c r="I13" s="575"/>
      <c r="J13" s="575"/>
      <c r="K13" s="576"/>
      <c r="L13" s="579"/>
      <c r="M13" s="575"/>
      <c r="N13" s="575"/>
      <c r="O13" s="582"/>
      <c r="P13" s="124" t="str">
        <f>IF(P12=1,"日",IF(P12=2,"月",IF(P12=3,"火",IF(P12=4,"水",IF(P12=5,"木",IF(P12=6,"金","土"))))))</f>
        <v>月</v>
      </c>
      <c r="Q13" s="125" t="str">
        <f t="shared" ref="Q13:AQ13" si="0">IF(Q12=1,"日",IF(Q12=2,"月",IF(Q12=3,"火",IF(Q12=4,"水",IF(Q12=5,"木",IF(Q12=6,"金","土"))))))</f>
        <v>火</v>
      </c>
      <c r="R13" s="125" t="str">
        <f t="shared" si="0"/>
        <v>水</v>
      </c>
      <c r="S13" s="125" t="str">
        <f t="shared" si="0"/>
        <v>木</v>
      </c>
      <c r="T13" s="125" t="str">
        <f t="shared" si="0"/>
        <v>金</v>
      </c>
      <c r="U13" s="125" t="str">
        <f t="shared" si="0"/>
        <v>土</v>
      </c>
      <c r="V13" s="126" t="str">
        <f t="shared" si="0"/>
        <v>日</v>
      </c>
      <c r="W13" s="124" t="str">
        <f t="shared" si="0"/>
        <v>月</v>
      </c>
      <c r="X13" s="125" t="str">
        <f t="shared" si="0"/>
        <v>火</v>
      </c>
      <c r="Y13" s="125" t="str">
        <f t="shared" si="0"/>
        <v>水</v>
      </c>
      <c r="Z13" s="125" t="str">
        <f t="shared" si="0"/>
        <v>木</v>
      </c>
      <c r="AA13" s="125" t="str">
        <f t="shared" si="0"/>
        <v>金</v>
      </c>
      <c r="AB13" s="125" t="str">
        <f t="shared" si="0"/>
        <v>土</v>
      </c>
      <c r="AC13" s="126" t="str">
        <f t="shared" si="0"/>
        <v>日</v>
      </c>
      <c r="AD13" s="124" t="str">
        <f t="shared" si="0"/>
        <v>月</v>
      </c>
      <c r="AE13" s="125" t="str">
        <f t="shared" si="0"/>
        <v>火</v>
      </c>
      <c r="AF13" s="125" t="str">
        <f t="shared" si="0"/>
        <v>水</v>
      </c>
      <c r="AG13" s="125" t="str">
        <f t="shared" si="0"/>
        <v>木</v>
      </c>
      <c r="AH13" s="125" t="str">
        <f t="shared" si="0"/>
        <v>金</v>
      </c>
      <c r="AI13" s="125" t="str">
        <f t="shared" si="0"/>
        <v>土</v>
      </c>
      <c r="AJ13" s="126" t="str">
        <f t="shared" si="0"/>
        <v>日</v>
      </c>
      <c r="AK13" s="124" t="str">
        <f t="shared" si="0"/>
        <v>月</v>
      </c>
      <c r="AL13" s="125" t="str">
        <f t="shared" si="0"/>
        <v>火</v>
      </c>
      <c r="AM13" s="125" t="str">
        <f t="shared" si="0"/>
        <v>水</v>
      </c>
      <c r="AN13" s="125" t="str">
        <f t="shared" si="0"/>
        <v>木</v>
      </c>
      <c r="AO13" s="125" t="str">
        <f t="shared" si="0"/>
        <v>金</v>
      </c>
      <c r="AP13" s="125" t="str">
        <f t="shared" si="0"/>
        <v>土</v>
      </c>
      <c r="AQ13" s="126" t="str">
        <f t="shared" si="0"/>
        <v>日</v>
      </c>
      <c r="AR13" s="125" t="str">
        <f>IF(AR12=1,"日",IF(AR12=2,"月",IF(AR12=3,"火",IF(AR12=4,"水",IF(AR12=5,"木",IF(AR12=6,"金",IF(AR12=0,"","土")))))))</f>
        <v/>
      </c>
      <c r="AS13" s="125" t="str">
        <f>IF(AS12=1,"日",IF(AS12=2,"月",IF(AS12=3,"火",IF(AS12=4,"水",IF(AS12=5,"木",IF(AS12=6,"金",IF(AS12=0,"","土")))))))</f>
        <v/>
      </c>
      <c r="AT13" s="170" t="str">
        <f>IF(AT12=1,"日",IF(AT12=2,"月",IF(AT12=3,"火",IF(AT12=4,"水",IF(AT12=5,"木",IF(AT12=6,"金",IF(AT12=0,"","土")))))))</f>
        <v/>
      </c>
      <c r="AU13" s="591"/>
      <c r="AV13" s="592"/>
      <c r="AW13" s="591"/>
      <c r="AX13" s="592"/>
      <c r="AY13" s="594"/>
      <c r="AZ13" s="594"/>
      <c r="BA13" s="594"/>
      <c r="BB13" s="594"/>
      <c r="BC13" s="594"/>
      <c r="BD13" s="594"/>
    </row>
    <row r="14" spans="1:57" ht="39.950000000000003" customHeight="1" x14ac:dyDescent="0.15">
      <c r="A14" s="115"/>
      <c r="B14" s="127">
        <v>1</v>
      </c>
      <c r="C14" s="550"/>
      <c r="D14" s="551"/>
      <c r="E14" s="552"/>
      <c r="F14" s="553"/>
      <c r="G14" s="554"/>
      <c r="H14" s="555"/>
      <c r="I14" s="555"/>
      <c r="J14" s="555"/>
      <c r="K14" s="556"/>
      <c r="L14" s="557"/>
      <c r="M14" s="558"/>
      <c r="N14" s="558"/>
      <c r="O14" s="559"/>
      <c r="P14" s="128"/>
      <c r="Q14" s="129"/>
      <c r="R14" s="129"/>
      <c r="S14" s="129"/>
      <c r="T14" s="129"/>
      <c r="U14" s="129"/>
      <c r="V14" s="130"/>
      <c r="W14" s="128"/>
      <c r="X14" s="129"/>
      <c r="Y14" s="129"/>
      <c r="Z14" s="129"/>
      <c r="AA14" s="129"/>
      <c r="AB14" s="129"/>
      <c r="AC14" s="130"/>
      <c r="AD14" s="128"/>
      <c r="AE14" s="129"/>
      <c r="AF14" s="129"/>
      <c r="AG14" s="129"/>
      <c r="AH14" s="129"/>
      <c r="AI14" s="129"/>
      <c r="AJ14" s="130"/>
      <c r="AK14" s="128"/>
      <c r="AL14" s="129"/>
      <c r="AM14" s="129"/>
      <c r="AN14" s="129"/>
      <c r="AO14" s="129"/>
      <c r="AP14" s="129"/>
      <c r="AQ14" s="130"/>
      <c r="AR14" s="128"/>
      <c r="AS14" s="129"/>
      <c r="AT14" s="130"/>
      <c r="AU14" s="560">
        <f>IF($AZ$3="４週",SUM(P14:AQ14),IF($AZ$3="暦月",SUM(P14:AT14),""))</f>
        <v>0</v>
      </c>
      <c r="AV14" s="561"/>
      <c r="AW14" s="562">
        <f t="shared" ref="AW14:AW31" si="1">IF($AZ$3="４週",AU14/4,IF($AZ$3="暦月",AU14/($AZ$7/7),""))</f>
        <v>0</v>
      </c>
      <c r="AX14" s="563"/>
      <c r="AY14" s="547"/>
      <c r="AZ14" s="548"/>
      <c r="BA14" s="548"/>
      <c r="BB14" s="548"/>
      <c r="BC14" s="548"/>
      <c r="BD14" s="549"/>
    </row>
    <row r="15" spans="1:57" ht="39.950000000000003" customHeight="1" x14ac:dyDescent="0.15">
      <c r="A15" s="115"/>
      <c r="B15" s="131">
        <f t="shared" ref="B15:B31" si="2">B14+1</f>
        <v>2</v>
      </c>
      <c r="C15" s="533"/>
      <c r="D15" s="534"/>
      <c r="E15" s="535"/>
      <c r="F15" s="536"/>
      <c r="G15" s="537"/>
      <c r="H15" s="538"/>
      <c r="I15" s="538"/>
      <c r="J15" s="538"/>
      <c r="K15" s="539"/>
      <c r="L15" s="540"/>
      <c r="M15" s="541"/>
      <c r="N15" s="541"/>
      <c r="O15" s="54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543">
        <f>IF($AZ$3="４週",SUM(P15:AQ15),IF($AZ$3="暦月",SUM(P15:AT15),""))</f>
        <v>0</v>
      </c>
      <c r="AV15" s="544"/>
      <c r="AW15" s="545">
        <f t="shared" si="1"/>
        <v>0</v>
      </c>
      <c r="AX15" s="546"/>
      <c r="AY15" s="513"/>
      <c r="AZ15" s="514"/>
      <c r="BA15" s="514"/>
      <c r="BB15" s="514"/>
      <c r="BC15" s="514"/>
      <c r="BD15" s="515"/>
    </row>
    <row r="16" spans="1:57" ht="39.950000000000003" customHeight="1" x14ac:dyDescent="0.15">
      <c r="A16" s="115"/>
      <c r="B16" s="131">
        <f t="shared" si="2"/>
        <v>3</v>
      </c>
      <c r="C16" s="533"/>
      <c r="D16" s="534"/>
      <c r="E16" s="535"/>
      <c r="F16" s="536"/>
      <c r="G16" s="537"/>
      <c r="H16" s="538"/>
      <c r="I16" s="538"/>
      <c r="J16" s="538"/>
      <c r="K16" s="539"/>
      <c r="L16" s="540"/>
      <c r="M16" s="541"/>
      <c r="N16" s="541"/>
      <c r="O16" s="54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543">
        <f>IF($AZ$3="４週",SUM(P16:AQ16),IF($AZ$3="暦月",SUM(P16:AT16),""))</f>
        <v>0</v>
      </c>
      <c r="AV16" s="544"/>
      <c r="AW16" s="545">
        <f t="shared" si="1"/>
        <v>0</v>
      </c>
      <c r="AX16" s="546"/>
      <c r="AY16" s="513"/>
      <c r="AZ16" s="514"/>
      <c r="BA16" s="514"/>
      <c r="BB16" s="514"/>
      <c r="BC16" s="514"/>
      <c r="BD16" s="515"/>
    </row>
    <row r="17" spans="1:56" ht="39.950000000000003" customHeight="1" x14ac:dyDescent="0.15">
      <c r="A17" s="115"/>
      <c r="B17" s="131">
        <f t="shared" si="2"/>
        <v>4</v>
      </c>
      <c r="C17" s="533"/>
      <c r="D17" s="534"/>
      <c r="E17" s="535"/>
      <c r="F17" s="536"/>
      <c r="G17" s="537"/>
      <c r="H17" s="538"/>
      <c r="I17" s="538"/>
      <c r="J17" s="538"/>
      <c r="K17" s="539"/>
      <c r="L17" s="540"/>
      <c r="M17" s="541"/>
      <c r="N17" s="541"/>
      <c r="O17" s="54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543">
        <f>IF($AZ$3="４週",SUM(P17:AQ17),IF($AZ$3="暦月",SUM(P17:AT17),""))</f>
        <v>0</v>
      </c>
      <c r="AV17" s="544"/>
      <c r="AW17" s="545">
        <f t="shared" si="1"/>
        <v>0</v>
      </c>
      <c r="AX17" s="546"/>
      <c r="AY17" s="513"/>
      <c r="AZ17" s="514"/>
      <c r="BA17" s="514"/>
      <c r="BB17" s="514"/>
      <c r="BC17" s="514"/>
      <c r="BD17" s="515"/>
    </row>
    <row r="18" spans="1:56" ht="39.950000000000003" customHeight="1" x14ac:dyDescent="0.15">
      <c r="A18" s="115"/>
      <c r="B18" s="131">
        <f t="shared" si="2"/>
        <v>5</v>
      </c>
      <c r="C18" s="533"/>
      <c r="D18" s="534"/>
      <c r="E18" s="535"/>
      <c r="F18" s="536"/>
      <c r="G18" s="537"/>
      <c r="H18" s="538"/>
      <c r="I18" s="538"/>
      <c r="J18" s="538"/>
      <c r="K18" s="539"/>
      <c r="L18" s="540"/>
      <c r="M18" s="541"/>
      <c r="N18" s="541"/>
      <c r="O18" s="54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543">
        <f t="shared" ref="AU18:AU31" si="3">IF($AZ$3="４週",SUM(P18:AQ18),IF($AZ$3="暦月",SUM(P18:AT18),""))</f>
        <v>0</v>
      </c>
      <c r="AV18" s="544"/>
      <c r="AW18" s="545">
        <f t="shared" si="1"/>
        <v>0</v>
      </c>
      <c r="AX18" s="546"/>
      <c r="AY18" s="513"/>
      <c r="AZ18" s="514"/>
      <c r="BA18" s="514"/>
      <c r="BB18" s="514"/>
      <c r="BC18" s="514"/>
      <c r="BD18" s="515"/>
    </row>
    <row r="19" spans="1:56" ht="39.950000000000003" customHeight="1" x14ac:dyDescent="0.15">
      <c r="A19" s="115"/>
      <c r="B19" s="131">
        <f t="shared" si="2"/>
        <v>6</v>
      </c>
      <c r="C19" s="533"/>
      <c r="D19" s="534"/>
      <c r="E19" s="535"/>
      <c r="F19" s="536"/>
      <c r="G19" s="537"/>
      <c r="H19" s="538"/>
      <c r="I19" s="538"/>
      <c r="J19" s="538"/>
      <c r="K19" s="539"/>
      <c r="L19" s="540"/>
      <c r="M19" s="541"/>
      <c r="N19" s="541"/>
      <c r="O19" s="54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543">
        <f t="shared" si="3"/>
        <v>0</v>
      </c>
      <c r="AV19" s="544"/>
      <c r="AW19" s="545">
        <f t="shared" si="1"/>
        <v>0</v>
      </c>
      <c r="AX19" s="546"/>
      <c r="AY19" s="513"/>
      <c r="AZ19" s="514"/>
      <c r="BA19" s="514"/>
      <c r="BB19" s="514"/>
      <c r="BC19" s="514"/>
      <c r="BD19" s="515"/>
    </row>
    <row r="20" spans="1:56" ht="39.950000000000003" customHeight="1" x14ac:dyDescent="0.15">
      <c r="A20" s="115"/>
      <c r="B20" s="131">
        <f t="shared" si="2"/>
        <v>7</v>
      </c>
      <c r="C20" s="533"/>
      <c r="D20" s="534"/>
      <c r="E20" s="535"/>
      <c r="F20" s="536"/>
      <c r="G20" s="537"/>
      <c r="H20" s="538"/>
      <c r="I20" s="538"/>
      <c r="J20" s="538"/>
      <c r="K20" s="539"/>
      <c r="L20" s="540"/>
      <c r="M20" s="541"/>
      <c r="N20" s="541"/>
      <c r="O20" s="54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543">
        <f>IF($AZ$3="４週",SUM(P20:AQ20),IF($AZ$3="暦月",SUM(P20:AT20),""))</f>
        <v>0</v>
      </c>
      <c r="AV20" s="544"/>
      <c r="AW20" s="545">
        <f t="shared" si="1"/>
        <v>0</v>
      </c>
      <c r="AX20" s="546"/>
      <c r="AY20" s="513"/>
      <c r="AZ20" s="514"/>
      <c r="BA20" s="514"/>
      <c r="BB20" s="514"/>
      <c r="BC20" s="514"/>
      <c r="BD20" s="515"/>
    </row>
    <row r="21" spans="1:56" ht="39.950000000000003" customHeight="1" x14ac:dyDescent="0.15">
      <c r="A21" s="115"/>
      <c r="B21" s="131">
        <f t="shared" si="2"/>
        <v>8</v>
      </c>
      <c r="C21" s="533"/>
      <c r="D21" s="534"/>
      <c r="E21" s="535"/>
      <c r="F21" s="536"/>
      <c r="G21" s="537"/>
      <c r="H21" s="538"/>
      <c r="I21" s="538"/>
      <c r="J21" s="538"/>
      <c r="K21" s="539"/>
      <c r="L21" s="540"/>
      <c r="M21" s="541"/>
      <c r="N21" s="541"/>
      <c r="O21" s="54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543">
        <f t="shared" si="3"/>
        <v>0</v>
      </c>
      <c r="AV21" s="544"/>
      <c r="AW21" s="545">
        <f t="shared" si="1"/>
        <v>0</v>
      </c>
      <c r="AX21" s="546"/>
      <c r="AY21" s="513"/>
      <c r="AZ21" s="514"/>
      <c r="BA21" s="514"/>
      <c r="BB21" s="514"/>
      <c r="BC21" s="514"/>
      <c r="BD21" s="515"/>
    </row>
    <row r="22" spans="1:56" ht="39.950000000000003" customHeight="1" x14ac:dyDescent="0.15">
      <c r="A22" s="115"/>
      <c r="B22" s="131">
        <f t="shared" si="2"/>
        <v>9</v>
      </c>
      <c r="C22" s="533"/>
      <c r="D22" s="534"/>
      <c r="E22" s="535"/>
      <c r="F22" s="536"/>
      <c r="G22" s="537"/>
      <c r="H22" s="538"/>
      <c r="I22" s="538"/>
      <c r="J22" s="538"/>
      <c r="K22" s="539"/>
      <c r="L22" s="540"/>
      <c r="M22" s="541"/>
      <c r="N22" s="541"/>
      <c r="O22" s="54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543">
        <f t="shared" si="3"/>
        <v>0</v>
      </c>
      <c r="AV22" s="544"/>
      <c r="AW22" s="545">
        <f t="shared" si="1"/>
        <v>0</v>
      </c>
      <c r="AX22" s="546"/>
      <c r="AY22" s="513"/>
      <c r="AZ22" s="514"/>
      <c r="BA22" s="514"/>
      <c r="BB22" s="514"/>
      <c r="BC22" s="514"/>
      <c r="BD22" s="515"/>
    </row>
    <row r="23" spans="1:56" ht="39.950000000000003" customHeight="1" x14ac:dyDescent="0.15">
      <c r="A23" s="115"/>
      <c r="B23" s="131">
        <f t="shared" si="2"/>
        <v>10</v>
      </c>
      <c r="C23" s="533"/>
      <c r="D23" s="534"/>
      <c r="E23" s="535"/>
      <c r="F23" s="536"/>
      <c r="G23" s="537"/>
      <c r="H23" s="538"/>
      <c r="I23" s="538"/>
      <c r="J23" s="538"/>
      <c r="K23" s="539"/>
      <c r="L23" s="540"/>
      <c r="M23" s="541"/>
      <c r="N23" s="541"/>
      <c r="O23" s="54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543">
        <f t="shared" si="3"/>
        <v>0</v>
      </c>
      <c r="AV23" s="544"/>
      <c r="AW23" s="545">
        <f t="shared" si="1"/>
        <v>0</v>
      </c>
      <c r="AX23" s="546"/>
      <c r="AY23" s="513"/>
      <c r="AZ23" s="514"/>
      <c r="BA23" s="514"/>
      <c r="BB23" s="514"/>
      <c r="BC23" s="514"/>
      <c r="BD23" s="515"/>
    </row>
    <row r="24" spans="1:56" ht="39.950000000000003" customHeight="1" x14ac:dyDescent="0.15">
      <c r="A24" s="115"/>
      <c r="B24" s="131">
        <f t="shared" si="2"/>
        <v>11</v>
      </c>
      <c r="C24" s="533"/>
      <c r="D24" s="534"/>
      <c r="E24" s="535"/>
      <c r="F24" s="536"/>
      <c r="G24" s="537"/>
      <c r="H24" s="538"/>
      <c r="I24" s="538"/>
      <c r="J24" s="538"/>
      <c r="K24" s="539"/>
      <c r="L24" s="540"/>
      <c r="M24" s="541"/>
      <c r="N24" s="541"/>
      <c r="O24" s="54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543">
        <f t="shared" si="3"/>
        <v>0</v>
      </c>
      <c r="AV24" s="544"/>
      <c r="AW24" s="545">
        <f t="shared" si="1"/>
        <v>0</v>
      </c>
      <c r="AX24" s="546"/>
      <c r="AY24" s="513"/>
      <c r="AZ24" s="514"/>
      <c r="BA24" s="514"/>
      <c r="BB24" s="514"/>
      <c r="BC24" s="514"/>
      <c r="BD24" s="515"/>
    </row>
    <row r="25" spans="1:56" ht="39.950000000000003" customHeight="1" x14ac:dyDescent="0.15">
      <c r="A25" s="115"/>
      <c r="B25" s="131">
        <f t="shared" si="2"/>
        <v>12</v>
      </c>
      <c r="C25" s="533"/>
      <c r="D25" s="534"/>
      <c r="E25" s="535"/>
      <c r="F25" s="536"/>
      <c r="G25" s="537"/>
      <c r="H25" s="538"/>
      <c r="I25" s="538"/>
      <c r="J25" s="538"/>
      <c r="K25" s="539"/>
      <c r="L25" s="540"/>
      <c r="M25" s="541"/>
      <c r="N25" s="541"/>
      <c r="O25" s="54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543">
        <f t="shared" si="3"/>
        <v>0</v>
      </c>
      <c r="AV25" s="544"/>
      <c r="AW25" s="545">
        <f t="shared" si="1"/>
        <v>0</v>
      </c>
      <c r="AX25" s="546"/>
      <c r="AY25" s="513"/>
      <c r="AZ25" s="514"/>
      <c r="BA25" s="514"/>
      <c r="BB25" s="514"/>
      <c r="BC25" s="514"/>
      <c r="BD25" s="515"/>
    </row>
    <row r="26" spans="1:56" ht="39.950000000000003" customHeight="1" x14ac:dyDescent="0.15">
      <c r="A26" s="115"/>
      <c r="B26" s="131">
        <f t="shared" si="2"/>
        <v>13</v>
      </c>
      <c r="C26" s="533"/>
      <c r="D26" s="534"/>
      <c r="E26" s="535"/>
      <c r="F26" s="536"/>
      <c r="G26" s="537"/>
      <c r="H26" s="538"/>
      <c r="I26" s="538"/>
      <c r="J26" s="538"/>
      <c r="K26" s="539"/>
      <c r="L26" s="540"/>
      <c r="M26" s="541"/>
      <c r="N26" s="541"/>
      <c r="O26" s="54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543">
        <f t="shared" si="3"/>
        <v>0</v>
      </c>
      <c r="AV26" s="544"/>
      <c r="AW26" s="545">
        <f t="shared" si="1"/>
        <v>0</v>
      </c>
      <c r="AX26" s="546"/>
      <c r="AY26" s="513"/>
      <c r="AZ26" s="514"/>
      <c r="BA26" s="514"/>
      <c r="BB26" s="514"/>
      <c r="BC26" s="514"/>
      <c r="BD26" s="515"/>
    </row>
    <row r="27" spans="1:56" ht="39.950000000000003" customHeight="1" x14ac:dyDescent="0.15">
      <c r="A27" s="115"/>
      <c r="B27" s="131">
        <f t="shared" si="2"/>
        <v>14</v>
      </c>
      <c r="C27" s="533"/>
      <c r="D27" s="534"/>
      <c r="E27" s="535"/>
      <c r="F27" s="536"/>
      <c r="G27" s="537"/>
      <c r="H27" s="538"/>
      <c r="I27" s="538"/>
      <c r="J27" s="538"/>
      <c r="K27" s="539"/>
      <c r="L27" s="540"/>
      <c r="M27" s="541"/>
      <c r="N27" s="541"/>
      <c r="O27" s="54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543">
        <f t="shared" si="3"/>
        <v>0</v>
      </c>
      <c r="AV27" s="544"/>
      <c r="AW27" s="545">
        <f t="shared" si="1"/>
        <v>0</v>
      </c>
      <c r="AX27" s="546"/>
      <c r="AY27" s="513"/>
      <c r="AZ27" s="514"/>
      <c r="BA27" s="514"/>
      <c r="BB27" s="514"/>
      <c r="BC27" s="514"/>
      <c r="BD27" s="515"/>
    </row>
    <row r="28" spans="1:56" ht="39.950000000000003" customHeight="1" x14ac:dyDescent="0.15">
      <c r="A28" s="115"/>
      <c r="B28" s="131">
        <f t="shared" si="2"/>
        <v>15</v>
      </c>
      <c r="C28" s="533"/>
      <c r="D28" s="534"/>
      <c r="E28" s="535"/>
      <c r="F28" s="536"/>
      <c r="G28" s="537"/>
      <c r="H28" s="538"/>
      <c r="I28" s="538"/>
      <c r="J28" s="538"/>
      <c r="K28" s="539"/>
      <c r="L28" s="540"/>
      <c r="M28" s="541"/>
      <c r="N28" s="541"/>
      <c r="O28" s="54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543">
        <f t="shared" si="3"/>
        <v>0</v>
      </c>
      <c r="AV28" s="544"/>
      <c r="AW28" s="545">
        <f t="shared" si="1"/>
        <v>0</v>
      </c>
      <c r="AX28" s="546"/>
      <c r="AY28" s="513"/>
      <c r="AZ28" s="514"/>
      <c r="BA28" s="514"/>
      <c r="BB28" s="514"/>
      <c r="BC28" s="514"/>
      <c r="BD28" s="515"/>
    </row>
    <row r="29" spans="1:56" ht="39.950000000000003" customHeight="1" x14ac:dyDescent="0.15">
      <c r="A29" s="115"/>
      <c r="B29" s="131">
        <f t="shared" si="2"/>
        <v>16</v>
      </c>
      <c r="C29" s="533"/>
      <c r="D29" s="534"/>
      <c r="E29" s="535"/>
      <c r="F29" s="536"/>
      <c r="G29" s="537"/>
      <c r="H29" s="538"/>
      <c r="I29" s="538"/>
      <c r="J29" s="538"/>
      <c r="K29" s="539"/>
      <c r="L29" s="540"/>
      <c r="M29" s="541"/>
      <c r="N29" s="541"/>
      <c r="O29" s="54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543">
        <f t="shared" si="3"/>
        <v>0</v>
      </c>
      <c r="AV29" s="544"/>
      <c r="AW29" s="545">
        <f t="shared" si="1"/>
        <v>0</v>
      </c>
      <c r="AX29" s="546"/>
      <c r="AY29" s="513"/>
      <c r="AZ29" s="514"/>
      <c r="BA29" s="514"/>
      <c r="BB29" s="514"/>
      <c r="BC29" s="514"/>
      <c r="BD29" s="515"/>
    </row>
    <row r="30" spans="1:56" ht="39.950000000000003" customHeight="1" x14ac:dyDescent="0.15">
      <c r="A30" s="115"/>
      <c r="B30" s="131">
        <f t="shared" si="2"/>
        <v>17</v>
      </c>
      <c r="C30" s="533"/>
      <c r="D30" s="534"/>
      <c r="E30" s="535"/>
      <c r="F30" s="536"/>
      <c r="G30" s="537"/>
      <c r="H30" s="538"/>
      <c r="I30" s="538"/>
      <c r="J30" s="538"/>
      <c r="K30" s="539"/>
      <c r="L30" s="540"/>
      <c r="M30" s="541"/>
      <c r="N30" s="541"/>
      <c r="O30" s="54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543">
        <f t="shared" si="3"/>
        <v>0</v>
      </c>
      <c r="AV30" s="544"/>
      <c r="AW30" s="545">
        <f t="shared" si="1"/>
        <v>0</v>
      </c>
      <c r="AX30" s="546"/>
      <c r="AY30" s="513"/>
      <c r="AZ30" s="514"/>
      <c r="BA30" s="514"/>
      <c r="BB30" s="514"/>
      <c r="BC30" s="514"/>
      <c r="BD30" s="515"/>
    </row>
    <row r="31" spans="1:56" ht="39.950000000000003" customHeight="1" thickBot="1" x14ac:dyDescent="0.2">
      <c r="A31" s="115"/>
      <c r="B31" s="135">
        <f t="shared" si="2"/>
        <v>18</v>
      </c>
      <c r="C31" s="516"/>
      <c r="D31" s="517"/>
      <c r="E31" s="518"/>
      <c r="F31" s="519"/>
      <c r="G31" s="520"/>
      <c r="H31" s="521"/>
      <c r="I31" s="521"/>
      <c r="J31" s="521"/>
      <c r="K31" s="522"/>
      <c r="L31" s="523"/>
      <c r="M31" s="524"/>
      <c r="N31" s="524"/>
      <c r="O31" s="525"/>
      <c r="P31" s="136"/>
      <c r="Q31" s="137"/>
      <c r="R31" s="137"/>
      <c r="S31" s="137"/>
      <c r="T31" s="137"/>
      <c r="U31" s="137"/>
      <c r="V31" s="138"/>
      <c r="W31" s="136"/>
      <c r="X31" s="137"/>
      <c r="Y31" s="137"/>
      <c r="Z31" s="137"/>
      <c r="AA31" s="137"/>
      <c r="AB31" s="137"/>
      <c r="AC31" s="138"/>
      <c r="AD31" s="136"/>
      <c r="AE31" s="137"/>
      <c r="AF31" s="137"/>
      <c r="AG31" s="137"/>
      <c r="AH31" s="137"/>
      <c r="AI31" s="137"/>
      <c r="AJ31" s="138"/>
      <c r="AK31" s="136"/>
      <c r="AL31" s="137"/>
      <c r="AM31" s="137"/>
      <c r="AN31" s="137"/>
      <c r="AO31" s="137"/>
      <c r="AP31" s="137"/>
      <c r="AQ31" s="138"/>
      <c r="AR31" s="136"/>
      <c r="AS31" s="137"/>
      <c r="AT31" s="138"/>
      <c r="AU31" s="526">
        <f t="shared" si="3"/>
        <v>0</v>
      </c>
      <c r="AV31" s="527"/>
      <c r="AW31" s="528">
        <f t="shared" si="1"/>
        <v>0</v>
      </c>
      <c r="AX31" s="529"/>
      <c r="AY31" s="530"/>
      <c r="AZ31" s="531"/>
      <c r="BA31" s="531"/>
      <c r="BB31" s="531"/>
      <c r="BC31" s="531"/>
      <c r="BD31" s="532"/>
    </row>
    <row r="32" spans="1:56" ht="20.25" customHeight="1" x14ac:dyDescent="0.15">
      <c r="A32" s="115"/>
      <c r="B32" s="115"/>
      <c r="C32" s="139"/>
      <c r="D32" s="140"/>
      <c r="E32" s="141"/>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71"/>
      <c r="AD32" s="117"/>
      <c r="AE32" s="117"/>
      <c r="AF32" s="117"/>
      <c r="AG32" s="117"/>
      <c r="AH32" s="117"/>
      <c r="AI32" s="117"/>
      <c r="AJ32" s="117"/>
      <c r="AK32" s="117"/>
      <c r="AL32" s="117"/>
      <c r="AM32" s="117"/>
      <c r="AN32" s="117"/>
      <c r="AO32" s="117"/>
      <c r="AP32" s="117"/>
      <c r="AQ32" s="117"/>
      <c r="AR32" s="117"/>
      <c r="AS32" s="117"/>
      <c r="AT32" s="117"/>
      <c r="AU32" s="117"/>
      <c r="AV32" s="115"/>
      <c r="AW32" s="115"/>
      <c r="AX32" s="115"/>
      <c r="AY32" s="115"/>
      <c r="AZ32" s="115"/>
      <c r="BA32" s="115"/>
      <c r="BB32" s="115"/>
      <c r="BC32" s="115"/>
      <c r="BD32" s="115"/>
    </row>
    <row r="33" spans="1:56" ht="20.25" customHeight="1" x14ac:dyDescent="0.15">
      <c r="A33" s="115"/>
      <c r="B33" s="143" t="s">
        <v>197</v>
      </c>
      <c r="C33" s="143"/>
      <c r="D33" s="143"/>
      <c r="E33" s="143"/>
      <c r="F33" s="143"/>
      <c r="G33" s="143"/>
      <c r="H33" s="143"/>
      <c r="I33" s="143"/>
      <c r="J33" s="143"/>
      <c r="K33" s="143"/>
      <c r="L33" s="144"/>
      <c r="M33" s="143"/>
      <c r="N33" s="143"/>
      <c r="O33" s="143"/>
      <c r="P33" s="143"/>
      <c r="Q33" s="143"/>
      <c r="R33" s="143"/>
      <c r="S33" s="143"/>
      <c r="T33" s="143" t="s">
        <v>198</v>
      </c>
      <c r="U33" s="143"/>
      <c r="V33" s="143"/>
      <c r="W33" s="143"/>
      <c r="X33" s="143"/>
      <c r="Y33" s="143"/>
      <c r="Z33" s="145"/>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row>
    <row r="34" spans="1:56" ht="20.25" customHeight="1" x14ac:dyDescent="0.15">
      <c r="A34" s="115"/>
      <c r="B34" s="143"/>
      <c r="C34" s="511" t="s">
        <v>199</v>
      </c>
      <c r="D34" s="511"/>
      <c r="E34" s="511" t="s">
        <v>200</v>
      </c>
      <c r="F34" s="511"/>
      <c r="G34" s="511"/>
      <c r="H34" s="511"/>
      <c r="I34" s="143"/>
      <c r="J34" s="512" t="s">
        <v>201</v>
      </c>
      <c r="K34" s="512"/>
      <c r="L34" s="512"/>
      <c r="M34" s="512"/>
      <c r="N34" s="111"/>
      <c r="O34" s="111"/>
      <c r="P34" s="146" t="s">
        <v>202</v>
      </c>
      <c r="Q34" s="146"/>
      <c r="R34" s="143"/>
      <c r="S34" s="143"/>
      <c r="T34" s="486" t="s">
        <v>103</v>
      </c>
      <c r="U34" s="488"/>
      <c r="V34" s="486" t="s">
        <v>116</v>
      </c>
      <c r="W34" s="487"/>
      <c r="X34" s="487"/>
      <c r="Y34" s="488"/>
      <c r="Z34" s="145"/>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row>
    <row r="35" spans="1:56" ht="20.25" customHeight="1" x14ac:dyDescent="0.15">
      <c r="A35" s="115"/>
      <c r="B35" s="143"/>
      <c r="C35" s="485"/>
      <c r="D35" s="485"/>
      <c r="E35" s="485" t="s">
        <v>203</v>
      </c>
      <c r="F35" s="485"/>
      <c r="G35" s="485" t="s">
        <v>204</v>
      </c>
      <c r="H35" s="485"/>
      <c r="I35" s="143"/>
      <c r="J35" s="485" t="s">
        <v>203</v>
      </c>
      <c r="K35" s="485"/>
      <c r="L35" s="485" t="s">
        <v>204</v>
      </c>
      <c r="M35" s="485"/>
      <c r="N35" s="111"/>
      <c r="O35" s="111"/>
      <c r="P35" s="146" t="s">
        <v>205</v>
      </c>
      <c r="Q35" s="146"/>
      <c r="R35" s="143"/>
      <c r="S35" s="143"/>
      <c r="T35" s="486" t="s">
        <v>115</v>
      </c>
      <c r="U35" s="488"/>
      <c r="V35" s="486" t="s">
        <v>114</v>
      </c>
      <c r="W35" s="487"/>
      <c r="X35" s="487"/>
      <c r="Y35" s="488"/>
      <c r="Z35" s="14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row>
    <row r="36" spans="1:56" ht="20.25" customHeight="1" x14ac:dyDescent="0.15">
      <c r="A36" s="115"/>
      <c r="B36" s="143"/>
      <c r="C36" s="486" t="s">
        <v>115</v>
      </c>
      <c r="D36" s="488"/>
      <c r="E36" s="503">
        <f>SUMIFS($AU$14:$AV$31,$C$14:$D$31,"介護支援専門員",$E$14:$F$31,"A")</f>
        <v>0</v>
      </c>
      <c r="F36" s="504"/>
      <c r="G36" s="505">
        <f>SUMIFS($AW$14:$AX$31,$C$14:$D$31,"介護支援専門員",$E$14:$F$31,"A")</f>
        <v>0</v>
      </c>
      <c r="H36" s="506"/>
      <c r="I36" s="148"/>
      <c r="J36" s="507">
        <v>0</v>
      </c>
      <c r="K36" s="508"/>
      <c r="L36" s="507">
        <v>0</v>
      </c>
      <c r="M36" s="508"/>
      <c r="N36" s="149"/>
      <c r="O36" s="149"/>
      <c r="P36" s="507">
        <v>0</v>
      </c>
      <c r="Q36" s="508"/>
      <c r="R36" s="143"/>
      <c r="S36" s="143"/>
      <c r="T36" s="486" t="s">
        <v>113</v>
      </c>
      <c r="U36" s="488"/>
      <c r="V36" s="486" t="s">
        <v>112</v>
      </c>
      <c r="W36" s="487"/>
      <c r="X36" s="487"/>
      <c r="Y36" s="488"/>
      <c r="Z36" s="150"/>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row>
    <row r="37" spans="1:56" ht="20.25" customHeight="1" x14ac:dyDescent="0.15">
      <c r="A37" s="115"/>
      <c r="B37" s="143"/>
      <c r="C37" s="486" t="s">
        <v>113</v>
      </c>
      <c r="D37" s="488"/>
      <c r="E37" s="503">
        <f>SUMIFS($AU$14:$AV$31,$C$14:$D$31,"介護支援専門員",$E$14:$F$31,"B")</f>
        <v>0</v>
      </c>
      <c r="F37" s="504"/>
      <c r="G37" s="505">
        <f>SUMIFS($AW$14:$AX$31,$C$14:$D$31,"介護支援専門員",$E$14:$F$31,"B")</f>
        <v>0</v>
      </c>
      <c r="H37" s="506"/>
      <c r="I37" s="148"/>
      <c r="J37" s="507">
        <v>0</v>
      </c>
      <c r="K37" s="508"/>
      <c r="L37" s="507">
        <v>0</v>
      </c>
      <c r="M37" s="508"/>
      <c r="N37" s="149"/>
      <c r="O37" s="149"/>
      <c r="P37" s="507">
        <v>0</v>
      </c>
      <c r="Q37" s="508"/>
      <c r="R37" s="143"/>
      <c r="S37" s="143"/>
      <c r="T37" s="486" t="s">
        <v>111</v>
      </c>
      <c r="U37" s="488"/>
      <c r="V37" s="486" t="s">
        <v>110</v>
      </c>
      <c r="W37" s="487"/>
      <c r="X37" s="487"/>
      <c r="Y37" s="488"/>
      <c r="Z37" s="150"/>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row>
    <row r="38" spans="1:56" ht="20.25" customHeight="1" x14ac:dyDescent="0.15">
      <c r="A38" s="115"/>
      <c r="B38" s="143"/>
      <c r="C38" s="486" t="s">
        <v>111</v>
      </c>
      <c r="D38" s="488"/>
      <c r="E38" s="503">
        <f>SUMIFS($AU$14:$AV$31,$C$14:$D$31,"介護支援専門員",$E$14:$F$31,"C")</f>
        <v>0</v>
      </c>
      <c r="F38" s="504"/>
      <c r="G38" s="505">
        <f>SUMIFS($AW$14:$AX$31,$C$14:$D$31,"介護支援専門員",$E$14:$F$31,"C")</f>
        <v>0</v>
      </c>
      <c r="H38" s="506"/>
      <c r="I38" s="148"/>
      <c r="J38" s="507">
        <v>0</v>
      </c>
      <c r="K38" s="508"/>
      <c r="L38" s="509">
        <v>0</v>
      </c>
      <c r="M38" s="510"/>
      <c r="N38" s="149"/>
      <c r="O38" s="149"/>
      <c r="P38" s="503" t="s">
        <v>104</v>
      </c>
      <c r="Q38" s="504"/>
      <c r="R38" s="143"/>
      <c r="S38" s="143"/>
      <c r="T38" s="486" t="s">
        <v>109</v>
      </c>
      <c r="U38" s="488"/>
      <c r="V38" s="486" t="s">
        <v>206</v>
      </c>
      <c r="W38" s="487"/>
      <c r="X38" s="487"/>
      <c r="Y38" s="488"/>
      <c r="Z38" s="151"/>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row>
    <row r="39" spans="1:56" ht="20.25" customHeight="1" x14ac:dyDescent="0.15">
      <c r="A39" s="115"/>
      <c r="B39" s="143"/>
      <c r="C39" s="486" t="s">
        <v>109</v>
      </c>
      <c r="D39" s="488"/>
      <c r="E39" s="503">
        <f>SUMIFS($AU$14:$AV$31,$C$14:$D$31,"介護支援専門員",$E$14:$F$31,"D")</f>
        <v>0</v>
      </c>
      <c r="F39" s="504"/>
      <c r="G39" s="505">
        <f>SUMIFS($AW$14:$AX$31,$C$14:$D$31,"介護支援専門員",$E$14:$F$31,"D")</f>
        <v>0</v>
      </c>
      <c r="H39" s="506"/>
      <c r="I39" s="148"/>
      <c r="J39" s="507">
        <v>0</v>
      </c>
      <c r="K39" s="508"/>
      <c r="L39" s="509">
        <v>0</v>
      </c>
      <c r="M39" s="510"/>
      <c r="N39" s="149"/>
      <c r="O39" s="149"/>
      <c r="P39" s="503" t="s">
        <v>104</v>
      </c>
      <c r="Q39" s="504"/>
      <c r="R39" s="143"/>
      <c r="S39" s="143"/>
      <c r="T39" s="143"/>
      <c r="U39" s="501"/>
      <c r="V39" s="501"/>
      <c r="W39" s="502"/>
      <c r="X39" s="502"/>
      <c r="Y39" s="152"/>
      <c r="Z39" s="152"/>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row>
    <row r="40" spans="1:56" ht="20.25" customHeight="1" x14ac:dyDescent="0.15">
      <c r="A40" s="115"/>
      <c r="B40" s="143"/>
      <c r="C40" s="486" t="s">
        <v>207</v>
      </c>
      <c r="D40" s="488"/>
      <c r="E40" s="503">
        <f>SUM(E36:F39)</f>
        <v>0</v>
      </c>
      <c r="F40" s="504"/>
      <c r="G40" s="505">
        <f>SUM(G36:H39)</f>
        <v>0</v>
      </c>
      <c r="H40" s="506"/>
      <c r="I40" s="148"/>
      <c r="J40" s="503">
        <f>SUM(J36:K39)</f>
        <v>0</v>
      </c>
      <c r="K40" s="504"/>
      <c r="L40" s="503">
        <f>SUM(L36:M39)</f>
        <v>0</v>
      </c>
      <c r="M40" s="504"/>
      <c r="N40" s="149"/>
      <c r="O40" s="149"/>
      <c r="P40" s="503">
        <f>SUM(P36:Q37)</f>
        <v>0</v>
      </c>
      <c r="Q40" s="504"/>
      <c r="R40" s="143"/>
      <c r="S40" s="143"/>
      <c r="T40" s="143"/>
      <c r="U40" s="501"/>
      <c r="V40" s="501"/>
      <c r="W40" s="502"/>
      <c r="X40" s="502"/>
      <c r="Y40" s="153"/>
      <c r="Z40" s="153"/>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row>
    <row r="41" spans="1:56" ht="20.25" customHeight="1" x14ac:dyDescent="0.15">
      <c r="A41" s="115"/>
      <c r="B41" s="143"/>
      <c r="C41" s="143"/>
      <c r="D41" s="143"/>
      <c r="E41" s="143"/>
      <c r="F41" s="143"/>
      <c r="G41" s="143"/>
      <c r="H41" s="143"/>
      <c r="I41" s="143"/>
      <c r="J41" s="143"/>
      <c r="K41" s="143"/>
      <c r="L41" s="144"/>
      <c r="M41" s="143"/>
      <c r="N41" s="143"/>
      <c r="O41" s="143"/>
      <c r="P41" s="143"/>
      <c r="Q41" s="143"/>
      <c r="R41" s="143"/>
      <c r="S41" s="143"/>
      <c r="T41" s="143"/>
      <c r="U41" s="145"/>
      <c r="V41" s="145"/>
      <c r="W41" s="145"/>
      <c r="X41" s="145"/>
      <c r="Y41" s="145"/>
      <c r="Z41" s="145"/>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row>
    <row r="42" spans="1:56" ht="20.25" customHeight="1" x14ac:dyDescent="0.15">
      <c r="A42" s="115"/>
      <c r="B42" s="143"/>
      <c r="C42" s="144" t="s">
        <v>208</v>
      </c>
      <c r="D42" s="143"/>
      <c r="E42" s="143"/>
      <c r="F42" s="143"/>
      <c r="G42" s="143"/>
      <c r="H42" s="143"/>
      <c r="I42" s="154" t="s">
        <v>209</v>
      </c>
      <c r="J42" s="495" t="s">
        <v>210</v>
      </c>
      <c r="K42" s="496"/>
      <c r="L42" s="155"/>
      <c r="M42" s="154"/>
      <c r="N42" s="143"/>
      <c r="O42" s="143"/>
      <c r="P42" s="143"/>
      <c r="Q42" s="143"/>
      <c r="R42" s="143"/>
      <c r="S42" s="143"/>
      <c r="T42" s="143"/>
      <c r="U42" s="156"/>
      <c r="V42" s="145"/>
      <c r="W42" s="145"/>
      <c r="X42" s="145"/>
      <c r="Y42" s="145"/>
      <c r="Z42" s="145"/>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row>
    <row r="43" spans="1:56" ht="20.25" customHeight="1" x14ac:dyDescent="0.15">
      <c r="A43" s="115"/>
      <c r="B43" s="143"/>
      <c r="C43" s="143" t="s">
        <v>211</v>
      </c>
      <c r="D43" s="143"/>
      <c r="E43" s="143"/>
      <c r="F43" s="143"/>
      <c r="G43" s="143"/>
      <c r="H43" s="143" t="s">
        <v>212</v>
      </c>
      <c r="I43" s="143"/>
      <c r="J43" s="143"/>
      <c r="K43" s="143"/>
      <c r="L43" s="144"/>
      <c r="M43" s="143"/>
      <c r="N43" s="143"/>
      <c r="O43" s="143"/>
      <c r="P43" s="143"/>
      <c r="Q43" s="143"/>
      <c r="R43" s="143"/>
      <c r="S43" s="143"/>
      <c r="T43" s="143"/>
      <c r="U43" s="145"/>
      <c r="V43" s="145"/>
      <c r="W43" s="145"/>
      <c r="X43" s="145"/>
      <c r="Y43" s="145"/>
      <c r="Z43" s="145"/>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row>
    <row r="44" spans="1:56" ht="20.25" customHeight="1" x14ac:dyDescent="0.15">
      <c r="A44" s="115"/>
      <c r="B44" s="143"/>
      <c r="C44" s="143" t="str">
        <f>IF($J$42="週","対象時間数（週平均）","対象時間数（当月合計）")</f>
        <v>対象時間数（週平均）</v>
      </c>
      <c r="D44" s="143"/>
      <c r="E44" s="143"/>
      <c r="F44" s="143"/>
      <c r="G44" s="143"/>
      <c r="H44" s="143" t="str">
        <f>IF($J$42="週","週に勤務すべき時間数","当月に勤務すべき時間数")</f>
        <v>週に勤務すべき時間数</v>
      </c>
      <c r="I44" s="143"/>
      <c r="J44" s="143"/>
      <c r="K44" s="143"/>
      <c r="L44" s="144"/>
      <c r="M44" s="485" t="s">
        <v>213</v>
      </c>
      <c r="N44" s="485"/>
      <c r="O44" s="485"/>
      <c r="P44" s="485"/>
      <c r="Q44" s="143"/>
      <c r="R44" s="143"/>
      <c r="S44" s="143"/>
      <c r="T44" s="143"/>
      <c r="U44" s="145"/>
      <c r="V44" s="145"/>
      <c r="W44" s="145"/>
      <c r="X44" s="145"/>
      <c r="Y44" s="145"/>
      <c r="Z44" s="145"/>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row>
    <row r="45" spans="1:56" ht="20.25" customHeight="1" x14ac:dyDescent="0.15">
      <c r="A45" s="115"/>
      <c r="B45" s="143"/>
      <c r="C45" s="497">
        <f>IF($J$42="週",L40,J40)</f>
        <v>0</v>
      </c>
      <c r="D45" s="498"/>
      <c r="E45" s="498"/>
      <c r="F45" s="499"/>
      <c r="G45" s="157" t="s">
        <v>214</v>
      </c>
      <c r="H45" s="486">
        <f>IF($J$42="週",$AV$5,$AZ$5)</f>
        <v>40</v>
      </c>
      <c r="I45" s="487"/>
      <c r="J45" s="487"/>
      <c r="K45" s="488"/>
      <c r="L45" s="157" t="s">
        <v>215</v>
      </c>
      <c r="M45" s="489">
        <f>ROUNDDOWN(C45/H45,1)</f>
        <v>0</v>
      </c>
      <c r="N45" s="490"/>
      <c r="O45" s="490"/>
      <c r="P45" s="491"/>
      <c r="Q45" s="143"/>
      <c r="R45" s="143"/>
      <c r="S45" s="143"/>
      <c r="T45" s="143"/>
      <c r="U45" s="500"/>
      <c r="V45" s="500"/>
      <c r="W45" s="500"/>
      <c r="X45" s="500"/>
      <c r="Y45" s="150"/>
      <c r="Z45" s="145"/>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row>
    <row r="46" spans="1:56" ht="20.25" customHeight="1" x14ac:dyDescent="0.15">
      <c r="A46" s="115"/>
      <c r="B46" s="143"/>
      <c r="C46" s="143"/>
      <c r="D46" s="143"/>
      <c r="E46" s="143"/>
      <c r="F46" s="143"/>
      <c r="G46" s="143"/>
      <c r="H46" s="143"/>
      <c r="I46" s="143"/>
      <c r="J46" s="143"/>
      <c r="K46" s="143"/>
      <c r="L46" s="144"/>
      <c r="M46" s="143" t="s">
        <v>216</v>
      </c>
      <c r="N46" s="143"/>
      <c r="O46" s="143"/>
      <c r="P46" s="143"/>
      <c r="Q46" s="143"/>
      <c r="R46" s="143"/>
      <c r="S46" s="143"/>
      <c r="T46" s="143"/>
      <c r="U46" s="145"/>
      <c r="V46" s="145"/>
      <c r="W46" s="145"/>
      <c r="X46" s="145"/>
      <c r="Y46" s="145"/>
      <c r="Z46" s="145"/>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row>
    <row r="47" spans="1:56" ht="20.25" customHeight="1" x14ac:dyDescent="0.15">
      <c r="A47" s="115"/>
      <c r="B47" s="143"/>
      <c r="C47" s="143" t="s">
        <v>217</v>
      </c>
      <c r="D47" s="143"/>
      <c r="E47" s="143"/>
      <c r="F47" s="143"/>
      <c r="G47" s="143"/>
      <c r="H47" s="143"/>
      <c r="I47" s="143"/>
      <c r="J47" s="143"/>
      <c r="K47" s="143"/>
      <c r="L47" s="144"/>
      <c r="M47" s="143"/>
      <c r="N47" s="143"/>
      <c r="O47" s="143"/>
      <c r="P47" s="143"/>
      <c r="Q47" s="143"/>
      <c r="R47" s="143"/>
      <c r="S47" s="143"/>
      <c r="T47" s="143"/>
      <c r="U47" s="143"/>
      <c r="V47" s="158"/>
      <c r="W47" s="159"/>
      <c r="X47" s="159"/>
      <c r="Y47" s="143"/>
      <c r="Z47" s="143"/>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row>
    <row r="48" spans="1:56" ht="20.25" customHeight="1" x14ac:dyDescent="0.15">
      <c r="A48" s="115"/>
      <c r="B48" s="143"/>
      <c r="C48" s="143" t="s">
        <v>202</v>
      </c>
      <c r="D48" s="143"/>
      <c r="E48" s="143"/>
      <c r="F48" s="143"/>
      <c r="G48" s="143"/>
      <c r="H48" s="143"/>
      <c r="I48" s="143"/>
      <c r="J48" s="143"/>
      <c r="K48" s="143"/>
      <c r="L48" s="144"/>
      <c r="M48" s="157"/>
      <c r="N48" s="157"/>
      <c r="O48" s="157"/>
      <c r="P48" s="157"/>
      <c r="Q48" s="143"/>
      <c r="R48" s="143"/>
      <c r="S48" s="143"/>
      <c r="T48" s="143"/>
      <c r="U48" s="143"/>
      <c r="V48" s="158"/>
      <c r="W48" s="159"/>
      <c r="X48" s="159"/>
      <c r="Y48" s="143"/>
      <c r="Z48" s="143"/>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row>
    <row r="49" spans="1:58" ht="20.25" customHeight="1" x14ac:dyDescent="0.15">
      <c r="A49" s="115"/>
      <c r="B49" s="143"/>
      <c r="C49" s="111" t="s">
        <v>218</v>
      </c>
      <c r="D49" s="111"/>
      <c r="E49" s="111"/>
      <c r="F49" s="111"/>
      <c r="G49" s="111"/>
      <c r="H49" s="143" t="s">
        <v>219</v>
      </c>
      <c r="I49" s="111"/>
      <c r="J49" s="111"/>
      <c r="K49" s="111"/>
      <c r="L49" s="111"/>
      <c r="M49" s="485" t="s">
        <v>207</v>
      </c>
      <c r="N49" s="485"/>
      <c r="O49" s="485"/>
      <c r="P49" s="485"/>
      <c r="Q49" s="143"/>
      <c r="R49" s="143"/>
      <c r="S49" s="143"/>
      <c r="T49" s="143"/>
      <c r="U49" s="143"/>
      <c r="V49" s="158"/>
      <c r="W49" s="159"/>
      <c r="X49" s="159"/>
      <c r="Y49" s="143"/>
      <c r="Z49" s="143"/>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row>
    <row r="50" spans="1:58" ht="20.25" customHeight="1" x14ac:dyDescent="0.15">
      <c r="A50" s="115"/>
      <c r="B50" s="143"/>
      <c r="C50" s="486">
        <f>P40</f>
        <v>0</v>
      </c>
      <c r="D50" s="487"/>
      <c r="E50" s="487"/>
      <c r="F50" s="488"/>
      <c r="G50" s="157" t="s">
        <v>220</v>
      </c>
      <c r="H50" s="489">
        <f>M45</f>
        <v>0</v>
      </c>
      <c r="I50" s="490"/>
      <c r="J50" s="490"/>
      <c r="K50" s="491"/>
      <c r="L50" s="157" t="s">
        <v>215</v>
      </c>
      <c r="M50" s="492">
        <f>ROUNDDOWN(C50+H50,1)</f>
        <v>0</v>
      </c>
      <c r="N50" s="493"/>
      <c r="O50" s="493"/>
      <c r="P50" s="494"/>
      <c r="Q50" s="143"/>
      <c r="R50" s="143"/>
      <c r="S50" s="143"/>
      <c r="T50" s="143"/>
      <c r="U50" s="143"/>
      <c r="V50" s="158"/>
      <c r="W50" s="159"/>
      <c r="X50" s="159"/>
      <c r="Y50" s="143"/>
      <c r="Z50" s="143"/>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row>
    <row r="51" spans="1:58" ht="20.25" customHeight="1" x14ac:dyDescent="0.15">
      <c r="A51" s="115"/>
      <c r="B51" s="143"/>
      <c r="C51" s="143"/>
      <c r="D51" s="143"/>
      <c r="E51" s="143"/>
      <c r="F51" s="143"/>
      <c r="G51" s="143"/>
      <c r="H51" s="143"/>
      <c r="I51" s="143"/>
      <c r="J51" s="143"/>
      <c r="K51" s="143"/>
      <c r="L51" s="143"/>
      <c r="M51" s="143"/>
      <c r="N51" s="144"/>
      <c r="O51" s="143"/>
      <c r="P51" s="143"/>
      <c r="Q51" s="143"/>
      <c r="R51" s="143"/>
      <c r="S51" s="143"/>
      <c r="T51" s="143"/>
      <c r="U51" s="143"/>
      <c r="V51" s="158"/>
      <c r="W51" s="159"/>
      <c r="X51" s="159"/>
      <c r="Y51" s="143"/>
      <c r="Z51" s="143"/>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row>
    <row r="52" spans="1:58" ht="20.25" customHeight="1" x14ac:dyDescent="0.15">
      <c r="C52" s="172"/>
      <c r="D52" s="172"/>
      <c r="E52" s="173"/>
      <c r="F52" s="173"/>
      <c r="G52" s="173"/>
      <c r="H52" s="173"/>
      <c r="I52" s="173"/>
      <c r="J52" s="173"/>
      <c r="K52" s="173"/>
      <c r="L52" s="173"/>
      <c r="M52" s="173"/>
      <c r="N52" s="173"/>
      <c r="O52" s="173"/>
      <c r="P52" s="173"/>
      <c r="Q52" s="173"/>
      <c r="R52" s="173"/>
      <c r="S52" s="173"/>
      <c r="T52" s="172"/>
      <c r="U52" s="173"/>
      <c r="V52" s="173"/>
      <c r="W52" s="173"/>
      <c r="X52" s="173"/>
      <c r="Y52" s="173"/>
      <c r="Z52" s="173"/>
      <c r="AA52" s="173"/>
      <c r="AB52" s="173"/>
      <c r="AC52" s="173"/>
      <c r="AD52" s="173"/>
      <c r="AE52" s="173"/>
      <c r="AF52" s="173"/>
      <c r="AJ52" s="174"/>
      <c r="AK52" s="175"/>
      <c r="AL52" s="175"/>
      <c r="AM52" s="173"/>
      <c r="AN52" s="173"/>
      <c r="AO52" s="173"/>
      <c r="AP52" s="173"/>
      <c r="AQ52" s="173"/>
      <c r="AR52" s="173"/>
      <c r="AS52" s="173"/>
      <c r="AT52" s="173"/>
      <c r="AU52" s="173"/>
      <c r="AV52" s="173"/>
      <c r="AW52" s="173"/>
      <c r="AX52" s="173"/>
      <c r="AY52" s="173"/>
      <c r="AZ52" s="173"/>
      <c r="BA52" s="173"/>
      <c r="BB52" s="173"/>
      <c r="BC52" s="173"/>
      <c r="BD52" s="173"/>
      <c r="BE52" s="175"/>
    </row>
    <row r="53" spans="1:58" ht="20.25" customHeight="1" x14ac:dyDescent="0.15">
      <c r="A53" s="173"/>
      <c r="B53" s="173"/>
      <c r="C53" s="172"/>
      <c r="D53" s="172"/>
      <c r="E53" s="173"/>
      <c r="F53" s="173"/>
      <c r="G53" s="173"/>
      <c r="H53" s="173"/>
      <c r="I53" s="173"/>
      <c r="J53" s="173"/>
      <c r="K53" s="173"/>
      <c r="L53" s="173"/>
      <c r="M53" s="173"/>
      <c r="N53" s="173"/>
      <c r="O53" s="173"/>
      <c r="P53" s="173"/>
      <c r="Q53" s="173"/>
      <c r="R53" s="173"/>
      <c r="S53" s="173"/>
      <c r="T53" s="173"/>
      <c r="U53" s="172"/>
      <c r="V53" s="173"/>
      <c r="W53" s="173"/>
      <c r="X53" s="173"/>
      <c r="Y53" s="173"/>
      <c r="Z53" s="173"/>
      <c r="AA53" s="173"/>
      <c r="AB53" s="173"/>
      <c r="AC53" s="173"/>
      <c r="AD53" s="173"/>
      <c r="AE53" s="173"/>
      <c r="AF53" s="173"/>
      <c r="AG53" s="173"/>
      <c r="AK53" s="174"/>
      <c r="AL53" s="175"/>
      <c r="AM53" s="175"/>
      <c r="AN53" s="173"/>
      <c r="AO53" s="173"/>
      <c r="AP53" s="173"/>
      <c r="AQ53" s="173"/>
      <c r="AR53" s="173"/>
      <c r="AS53" s="173"/>
      <c r="AT53" s="173"/>
      <c r="AU53" s="173"/>
      <c r="AV53" s="173"/>
      <c r="AW53" s="173"/>
      <c r="AX53" s="173"/>
      <c r="AY53" s="173"/>
      <c r="AZ53" s="173"/>
      <c r="BA53" s="173"/>
      <c r="BB53" s="173"/>
      <c r="BC53" s="173"/>
      <c r="BD53" s="173"/>
      <c r="BE53" s="173"/>
      <c r="BF53" s="175"/>
    </row>
    <row r="54" spans="1:58" ht="20.25" customHeight="1" x14ac:dyDescent="0.15">
      <c r="A54" s="173"/>
      <c r="B54" s="173"/>
      <c r="C54" s="173"/>
      <c r="D54" s="172"/>
      <c r="E54" s="173"/>
      <c r="F54" s="173"/>
      <c r="G54" s="173"/>
      <c r="H54" s="173"/>
      <c r="I54" s="173"/>
      <c r="J54" s="173"/>
      <c r="K54" s="173"/>
      <c r="L54" s="173"/>
      <c r="M54" s="173"/>
      <c r="N54" s="173"/>
      <c r="O54" s="173"/>
      <c r="P54" s="173"/>
      <c r="Q54" s="173"/>
      <c r="R54" s="173"/>
      <c r="S54" s="173"/>
      <c r="T54" s="173"/>
      <c r="U54" s="172"/>
      <c r="V54" s="173"/>
      <c r="W54" s="173"/>
      <c r="X54" s="173"/>
      <c r="Y54" s="173"/>
      <c r="Z54" s="173"/>
      <c r="AA54" s="173"/>
      <c r="AB54" s="173"/>
      <c r="AC54" s="173"/>
      <c r="AD54" s="173"/>
      <c r="AE54" s="173"/>
      <c r="AF54" s="173"/>
      <c r="AG54" s="173"/>
      <c r="AK54" s="174"/>
      <c r="AL54" s="175"/>
      <c r="AM54" s="175"/>
      <c r="AN54" s="173"/>
      <c r="AO54" s="173"/>
      <c r="AP54" s="173"/>
      <c r="AQ54" s="173"/>
      <c r="AR54" s="173"/>
      <c r="AS54" s="173"/>
      <c r="AT54" s="173"/>
      <c r="AU54" s="173"/>
      <c r="AV54" s="173"/>
      <c r="AW54" s="173"/>
      <c r="AX54" s="173"/>
      <c r="AY54" s="173"/>
      <c r="AZ54" s="173"/>
      <c r="BA54" s="173"/>
      <c r="BB54" s="173"/>
      <c r="BC54" s="173"/>
      <c r="BD54" s="173"/>
      <c r="BE54" s="173"/>
      <c r="BF54" s="175"/>
    </row>
    <row r="55" spans="1:58" ht="20.25" customHeight="1" x14ac:dyDescent="0.15">
      <c r="A55" s="173"/>
      <c r="B55" s="173"/>
      <c r="C55" s="172"/>
      <c r="D55" s="172"/>
      <c r="E55" s="173"/>
      <c r="F55" s="173"/>
      <c r="G55" s="173"/>
      <c r="H55" s="173"/>
      <c r="I55" s="173"/>
      <c r="J55" s="173"/>
      <c r="K55" s="173"/>
      <c r="L55" s="173"/>
      <c r="M55" s="173"/>
      <c r="N55" s="173"/>
      <c r="O55" s="173"/>
      <c r="P55" s="173"/>
      <c r="Q55" s="173"/>
      <c r="R55" s="173"/>
      <c r="S55" s="173"/>
      <c r="T55" s="173"/>
      <c r="U55" s="172"/>
      <c r="V55" s="173"/>
      <c r="W55" s="173"/>
      <c r="X55" s="173"/>
      <c r="Y55" s="173"/>
      <c r="Z55" s="173"/>
      <c r="AA55" s="173"/>
      <c r="AB55" s="173"/>
      <c r="AC55" s="173"/>
      <c r="AD55" s="173"/>
      <c r="AE55" s="173"/>
      <c r="AF55" s="173"/>
      <c r="AG55" s="173"/>
      <c r="AK55" s="174"/>
      <c r="AL55" s="175"/>
      <c r="AM55" s="175"/>
      <c r="AN55" s="173"/>
      <c r="AO55" s="173"/>
      <c r="AP55" s="173"/>
      <c r="AQ55" s="173"/>
      <c r="AR55" s="173"/>
      <c r="AS55" s="173"/>
      <c r="AT55" s="173"/>
      <c r="AU55" s="173"/>
      <c r="AV55" s="173"/>
      <c r="AW55" s="173"/>
      <c r="AX55" s="173"/>
      <c r="AY55" s="173"/>
      <c r="AZ55" s="173"/>
      <c r="BA55" s="173"/>
      <c r="BB55" s="173"/>
      <c r="BC55" s="173"/>
      <c r="BD55" s="173"/>
      <c r="BE55" s="173"/>
      <c r="BF55" s="175"/>
    </row>
    <row r="56" spans="1:58" ht="20.25" customHeight="1" x14ac:dyDescent="0.15">
      <c r="C56" s="174"/>
      <c r="D56" s="174"/>
      <c r="E56" s="174"/>
      <c r="F56" s="174"/>
      <c r="G56" s="174"/>
      <c r="H56" s="174"/>
      <c r="I56" s="174"/>
      <c r="J56" s="174"/>
      <c r="K56" s="174"/>
      <c r="L56" s="174"/>
      <c r="M56" s="174"/>
      <c r="N56" s="174"/>
      <c r="O56" s="174"/>
      <c r="P56" s="174"/>
      <c r="Q56" s="174"/>
      <c r="R56" s="174"/>
      <c r="S56" s="174"/>
      <c r="T56" s="174"/>
      <c r="U56" s="175"/>
      <c r="V56" s="175"/>
      <c r="W56" s="174"/>
      <c r="X56" s="174"/>
      <c r="Y56" s="174"/>
      <c r="Z56" s="174"/>
      <c r="AA56" s="174"/>
      <c r="AB56" s="174"/>
      <c r="AC56" s="174"/>
      <c r="AD56" s="174"/>
      <c r="AE56" s="174"/>
      <c r="AF56" s="174"/>
      <c r="AG56" s="174"/>
      <c r="AH56" s="174"/>
      <c r="AI56" s="174"/>
      <c r="AJ56" s="174"/>
      <c r="AK56" s="174"/>
      <c r="AL56" s="175"/>
      <c r="AM56" s="175"/>
      <c r="AN56" s="173"/>
      <c r="AO56" s="173"/>
      <c r="AP56" s="173"/>
      <c r="AQ56" s="173"/>
      <c r="AR56" s="173"/>
      <c r="AS56" s="173"/>
      <c r="AT56" s="173"/>
      <c r="AU56" s="173"/>
      <c r="AV56" s="173"/>
      <c r="AW56" s="173"/>
      <c r="AX56" s="173"/>
      <c r="AY56" s="173"/>
      <c r="AZ56" s="173"/>
      <c r="BA56" s="173"/>
      <c r="BB56" s="173"/>
      <c r="BC56" s="173"/>
      <c r="BD56" s="173"/>
      <c r="BE56" s="173"/>
      <c r="BF56" s="175"/>
    </row>
    <row r="57" spans="1:58" ht="20.25" customHeight="1" x14ac:dyDescent="0.15">
      <c r="C57" s="174"/>
      <c r="D57" s="174"/>
      <c r="E57" s="174"/>
      <c r="F57" s="174"/>
      <c r="G57" s="174"/>
      <c r="H57" s="174"/>
      <c r="I57" s="174"/>
      <c r="J57" s="174"/>
      <c r="K57" s="174"/>
      <c r="L57" s="174"/>
      <c r="M57" s="174"/>
      <c r="N57" s="174"/>
      <c r="O57" s="174"/>
      <c r="P57" s="174"/>
      <c r="Q57" s="174"/>
      <c r="R57" s="174"/>
      <c r="S57" s="174"/>
      <c r="T57" s="174"/>
      <c r="U57" s="175"/>
      <c r="V57" s="175"/>
      <c r="W57" s="174"/>
      <c r="X57" s="174"/>
      <c r="Y57" s="174"/>
      <c r="Z57" s="174"/>
      <c r="AA57" s="174"/>
      <c r="AB57" s="174"/>
      <c r="AC57" s="174"/>
      <c r="AD57" s="174"/>
      <c r="AE57" s="174"/>
      <c r="AF57" s="174"/>
      <c r="AG57" s="174"/>
      <c r="AH57" s="174"/>
      <c r="AI57" s="174"/>
      <c r="AJ57" s="174"/>
      <c r="AK57" s="174"/>
      <c r="AL57" s="175"/>
      <c r="AM57" s="175"/>
      <c r="AN57" s="173"/>
      <c r="AO57" s="173"/>
      <c r="AP57" s="173"/>
      <c r="AQ57" s="173"/>
      <c r="AR57" s="173"/>
      <c r="AS57" s="173"/>
      <c r="AT57" s="173"/>
      <c r="AU57" s="173"/>
      <c r="AV57" s="173"/>
      <c r="AW57" s="173"/>
      <c r="AX57" s="173"/>
      <c r="AY57" s="173"/>
      <c r="AZ57" s="173"/>
      <c r="BA57" s="173"/>
      <c r="BB57" s="173"/>
      <c r="BC57" s="173"/>
      <c r="BD57" s="173"/>
      <c r="BE57" s="173"/>
      <c r="BF57" s="175"/>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2"/>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50" zoomScaleNormal="50" zoomScaleSheetLayoutView="75" workbookViewId="0">
      <selection activeCell="G14" sqref="G14:K14"/>
    </sheetView>
  </sheetViews>
  <sheetFormatPr defaultColWidth="4.5" defaultRowHeight="20.25" customHeight="1" x14ac:dyDescent="0.15"/>
  <cols>
    <col min="1" max="1" width="1.375" style="168" customWidth="1"/>
    <col min="2" max="56" width="5.625" style="168" customWidth="1"/>
    <col min="57" max="16384" width="4.5" style="168"/>
  </cols>
  <sheetData>
    <row r="1" spans="1:57" s="164" customFormat="1" ht="20.25" customHeight="1" x14ac:dyDescent="0.15">
      <c r="A1" s="73"/>
      <c r="B1" s="73"/>
      <c r="C1" s="74" t="s">
        <v>26</v>
      </c>
      <c r="D1" s="74"/>
      <c r="E1" s="73"/>
      <c r="F1" s="73"/>
      <c r="G1" s="75" t="s">
        <v>179</v>
      </c>
      <c r="H1" s="73"/>
      <c r="I1" s="73"/>
      <c r="J1" s="74"/>
      <c r="K1" s="74"/>
      <c r="L1" s="74"/>
      <c r="M1" s="74"/>
      <c r="N1" s="73"/>
      <c r="O1" s="73"/>
      <c r="P1" s="73"/>
      <c r="Q1" s="73"/>
      <c r="R1" s="73"/>
      <c r="S1" s="73"/>
      <c r="T1" s="73"/>
      <c r="U1" s="73"/>
      <c r="V1" s="73"/>
      <c r="W1" s="73"/>
      <c r="X1" s="73"/>
      <c r="Y1" s="73"/>
      <c r="Z1" s="73"/>
      <c r="AA1" s="73"/>
      <c r="AB1" s="73"/>
      <c r="AC1" s="73"/>
      <c r="AD1" s="73"/>
      <c r="AE1" s="73"/>
      <c r="AF1" s="73"/>
      <c r="AG1" s="73"/>
      <c r="AH1" s="73"/>
      <c r="AI1" s="73"/>
      <c r="AJ1" s="73"/>
      <c r="AK1" s="76" t="s">
        <v>128</v>
      </c>
      <c r="AL1" s="76" t="s">
        <v>29</v>
      </c>
      <c r="AM1" s="598" t="s">
        <v>180</v>
      </c>
      <c r="AN1" s="598"/>
      <c r="AO1" s="598"/>
      <c r="AP1" s="598"/>
      <c r="AQ1" s="598"/>
      <c r="AR1" s="598"/>
      <c r="AS1" s="598"/>
      <c r="AT1" s="598"/>
      <c r="AU1" s="598"/>
      <c r="AV1" s="598"/>
      <c r="AW1" s="598"/>
      <c r="AX1" s="598"/>
      <c r="AY1" s="598"/>
      <c r="AZ1" s="598"/>
      <c r="BA1" s="598"/>
      <c r="BB1" s="77" t="s">
        <v>27</v>
      </c>
      <c r="BC1" s="73"/>
      <c r="BD1" s="73"/>
    </row>
    <row r="2" spans="1:57" s="166" customFormat="1" ht="20.25" customHeight="1" x14ac:dyDescent="0.15">
      <c r="A2" s="79"/>
      <c r="B2" s="79"/>
      <c r="C2" s="79"/>
      <c r="D2" s="75"/>
      <c r="E2" s="79"/>
      <c r="F2" s="79"/>
      <c r="G2" s="79"/>
      <c r="H2" s="75"/>
      <c r="I2" s="76"/>
      <c r="J2" s="76"/>
      <c r="K2" s="76"/>
      <c r="L2" s="76"/>
      <c r="M2" s="76"/>
      <c r="N2" s="79"/>
      <c r="O2" s="79"/>
      <c r="P2" s="79"/>
      <c r="Q2" s="79"/>
      <c r="R2" s="79"/>
      <c r="S2" s="79"/>
      <c r="T2" s="76" t="s">
        <v>28</v>
      </c>
      <c r="U2" s="599">
        <v>6</v>
      </c>
      <c r="V2" s="599"/>
      <c r="W2" s="76" t="s">
        <v>29</v>
      </c>
      <c r="X2" s="600">
        <f>IF(U2=0,"",YEAR(DATE(2018+U2,1,1)))</f>
        <v>2024</v>
      </c>
      <c r="Y2" s="600"/>
      <c r="Z2" s="79" t="s">
        <v>30</v>
      </c>
      <c r="AA2" s="79" t="s">
        <v>31</v>
      </c>
      <c r="AB2" s="599">
        <v>4</v>
      </c>
      <c r="AC2" s="599"/>
      <c r="AD2" s="79" t="s">
        <v>33</v>
      </c>
      <c r="AE2" s="79"/>
      <c r="AF2" s="79"/>
      <c r="AG2" s="79"/>
      <c r="AH2" s="79"/>
      <c r="AI2" s="79"/>
      <c r="AJ2" s="77"/>
      <c r="AK2" s="76" t="s">
        <v>181</v>
      </c>
      <c r="AL2" s="76" t="s">
        <v>29</v>
      </c>
      <c r="AM2" s="599"/>
      <c r="AN2" s="599"/>
      <c r="AO2" s="599"/>
      <c r="AP2" s="599"/>
      <c r="AQ2" s="599"/>
      <c r="AR2" s="599"/>
      <c r="AS2" s="599"/>
      <c r="AT2" s="599"/>
      <c r="AU2" s="599"/>
      <c r="AV2" s="599"/>
      <c r="AW2" s="599"/>
      <c r="AX2" s="599"/>
      <c r="AY2" s="599"/>
      <c r="AZ2" s="599"/>
      <c r="BA2" s="599"/>
      <c r="BB2" s="77" t="s">
        <v>27</v>
      </c>
      <c r="BC2" s="76"/>
      <c r="BD2" s="76"/>
      <c r="BE2" s="165"/>
    </row>
    <row r="3" spans="1:57" s="166" customFormat="1" ht="20.25" customHeight="1" x14ac:dyDescent="0.15">
      <c r="A3" s="79"/>
      <c r="B3" s="79"/>
      <c r="C3" s="79"/>
      <c r="D3" s="75"/>
      <c r="E3" s="79"/>
      <c r="F3" s="79"/>
      <c r="G3" s="79"/>
      <c r="H3" s="75"/>
      <c r="I3" s="76"/>
      <c r="J3" s="76"/>
      <c r="K3" s="76"/>
      <c r="L3" s="76"/>
      <c r="M3" s="76"/>
      <c r="N3" s="79"/>
      <c r="O3" s="79"/>
      <c r="P3" s="79"/>
      <c r="Q3" s="79"/>
      <c r="R3" s="79"/>
      <c r="S3" s="79"/>
      <c r="T3" s="82"/>
      <c r="U3" s="83"/>
      <c r="V3" s="83"/>
      <c r="W3" s="84"/>
      <c r="X3" s="83"/>
      <c r="Y3" s="83"/>
      <c r="Z3" s="85"/>
      <c r="AA3" s="85"/>
      <c r="AB3" s="83"/>
      <c r="AC3" s="83"/>
      <c r="AD3" s="86"/>
      <c r="AE3" s="79"/>
      <c r="AF3" s="79"/>
      <c r="AG3" s="79"/>
      <c r="AH3" s="79"/>
      <c r="AI3" s="79"/>
      <c r="AJ3" s="77"/>
      <c r="AK3" s="76"/>
      <c r="AL3" s="76"/>
      <c r="AM3" s="87"/>
      <c r="AN3" s="87"/>
      <c r="AO3" s="87"/>
      <c r="AP3" s="87"/>
      <c r="AQ3" s="87"/>
      <c r="AR3" s="87"/>
      <c r="AS3" s="87"/>
      <c r="AT3" s="87"/>
      <c r="AU3" s="87"/>
      <c r="AV3" s="87"/>
      <c r="AW3" s="87"/>
      <c r="AX3" s="87"/>
      <c r="AY3" s="88" t="s">
        <v>34</v>
      </c>
      <c r="AZ3" s="601" t="s">
        <v>35</v>
      </c>
      <c r="BA3" s="601"/>
      <c r="BB3" s="601"/>
      <c r="BC3" s="601"/>
      <c r="BD3" s="76"/>
      <c r="BE3" s="165"/>
    </row>
    <row r="4" spans="1:57" s="166" customFormat="1" ht="20.25" customHeight="1" x14ac:dyDescent="0.15">
      <c r="A4" s="79"/>
      <c r="B4" s="89"/>
      <c r="C4" s="89"/>
      <c r="D4" s="89"/>
      <c r="E4" s="89"/>
      <c r="F4" s="89"/>
      <c r="G4" s="89"/>
      <c r="H4" s="89"/>
      <c r="I4" s="89"/>
      <c r="J4" s="90"/>
      <c r="K4" s="91"/>
      <c r="L4" s="91"/>
      <c r="M4" s="91"/>
      <c r="N4" s="91"/>
      <c r="O4" s="91"/>
      <c r="P4" s="92"/>
      <c r="Q4" s="91"/>
      <c r="R4" s="91"/>
      <c r="S4" s="93"/>
      <c r="T4" s="79"/>
      <c r="U4" s="79"/>
      <c r="V4" s="79"/>
      <c r="W4" s="79"/>
      <c r="X4" s="79"/>
      <c r="Y4" s="79"/>
      <c r="Z4" s="85"/>
      <c r="AA4" s="85"/>
      <c r="AB4" s="83"/>
      <c r="AC4" s="83"/>
      <c r="AD4" s="86"/>
      <c r="AE4" s="79"/>
      <c r="AF4" s="79"/>
      <c r="AG4" s="79"/>
      <c r="AH4" s="79"/>
      <c r="AI4" s="79"/>
      <c r="AJ4" s="77"/>
      <c r="AK4" s="76"/>
      <c r="AL4" s="76"/>
      <c r="AM4" s="87"/>
      <c r="AN4" s="87"/>
      <c r="AO4" s="87"/>
      <c r="AP4" s="87"/>
      <c r="AQ4" s="87"/>
      <c r="AR4" s="87"/>
      <c r="AS4" s="87"/>
      <c r="AT4" s="87"/>
      <c r="AU4" s="87"/>
      <c r="AV4" s="87"/>
      <c r="AW4" s="87"/>
      <c r="AX4" s="87"/>
      <c r="AY4" s="88" t="s">
        <v>36</v>
      </c>
      <c r="AZ4" s="601" t="s">
        <v>37</v>
      </c>
      <c r="BA4" s="601"/>
      <c r="BB4" s="601"/>
      <c r="BC4" s="601"/>
      <c r="BD4" s="76"/>
      <c r="BE4" s="165"/>
    </row>
    <row r="5" spans="1:57" s="166" customFormat="1" ht="20.25" customHeight="1" x14ac:dyDescent="0.15">
      <c r="A5" s="79"/>
      <c r="B5" s="94"/>
      <c r="C5" s="94"/>
      <c r="D5" s="94"/>
      <c r="E5" s="94"/>
      <c r="F5" s="94"/>
      <c r="G5" s="94"/>
      <c r="H5" s="94"/>
      <c r="I5" s="94"/>
      <c r="J5" s="95"/>
      <c r="K5" s="96"/>
      <c r="L5" s="97"/>
      <c r="M5" s="97"/>
      <c r="N5" s="97"/>
      <c r="O5" s="97"/>
      <c r="P5" s="94"/>
      <c r="Q5" s="98"/>
      <c r="R5" s="98"/>
      <c r="S5" s="99"/>
      <c r="T5" s="79"/>
      <c r="U5" s="79"/>
      <c r="V5" s="79"/>
      <c r="W5" s="79"/>
      <c r="X5" s="79"/>
      <c r="Y5" s="79"/>
      <c r="Z5" s="85"/>
      <c r="AA5" s="85"/>
      <c r="AB5" s="83"/>
      <c r="AC5" s="83"/>
      <c r="AD5" s="100"/>
      <c r="AE5" s="100"/>
      <c r="AF5" s="100"/>
      <c r="AG5" s="100"/>
      <c r="AH5" s="79"/>
      <c r="AI5" s="79"/>
      <c r="AJ5" s="100" t="s">
        <v>182</v>
      </c>
      <c r="AK5" s="100"/>
      <c r="AL5" s="100"/>
      <c r="AM5" s="100"/>
      <c r="AN5" s="100"/>
      <c r="AO5" s="100"/>
      <c r="AP5" s="100"/>
      <c r="AQ5" s="100"/>
      <c r="AR5" s="89"/>
      <c r="AS5" s="89"/>
      <c r="AT5" s="101"/>
      <c r="AU5" s="100"/>
      <c r="AV5" s="564">
        <v>40</v>
      </c>
      <c r="AW5" s="565"/>
      <c r="AX5" s="101" t="s">
        <v>38</v>
      </c>
      <c r="AY5" s="100"/>
      <c r="AZ5" s="564">
        <v>160</v>
      </c>
      <c r="BA5" s="565"/>
      <c r="BB5" s="101" t="s">
        <v>39</v>
      </c>
      <c r="BC5" s="100"/>
      <c r="BD5" s="79"/>
      <c r="BE5" s="165"/>
    </row>
    <row r="6" spans="1:57" s="166" customFormat="1" ht="20.25" customHeight="1" x14ac:dyDescent="0.15">
      <c r="A6" s="79"/>
      <c r="B6" s="94"/>
      <c r="C6" s="94"/>
      <c r="D6" s="94"/>
      <c r="E6" s="94"/>
      <c r="F6" s="94"/>
      <c r="G6" s="94"/>
      <c r="H6" s="94"/>
      <c r="I6" s="94"/>
      <c r="J6" s="95"/>
      <c r="K6" s="96"/>
      <c r="L6" s="97"/>
      <c r="M6" s="97"/>
      <c r="N6" s="97"/>
      <c r="O6" s="97"/>
      <c r="P6" s="94"/>
      <c r="Q6" s="98"/>
      <c r="R6" s="98"/>
      <c r="S6" s="99"/>
      <c r="T6" s="79"/>
      <c r="U6" s="79"/>
      <c r="V6" s="79"/>
      <c r="W6" s="79"/>
      <c r="X6" s="79"/>
      <c r="Y6" s="79"/>
      <c r="Z6" s="85"/>
      <c r="AA6" s="85"/>
      <c r="AB6" s="83"/>
      <c r="AC6" s="83"/>
      <c r="AD6" s="100"/>
      <c r="AE6" s="100"/>
      <c r="AF6" s="100"/>
      <c r="AG6" s="100"/>
      <c r="AH6" s="79"/>
      <c r="AI6" s="79"/>
      <c r="AJ6" s="100"/>
      <c r="AK6" s="100"/>
      <c r="AL6" s="100"/>
      <c r="AM6" s="100"/>
      <c r="AN6" s="100"/>
      <c r="AO6" s="100"/>
      <c r="AP6" s="100"/>
      <c r="AQ6" s="99" t="s">
        <v>183</v>
      </c>
      <c r="AR6" s="100"/>
      <c r="AS6" s="103"/>
      <c r="AT6" s="103"/>
      <c r="AU6" s="103"/>
      <c r="AV6" s="100"/>
      <c r="AW6" s="100"/>
      <c r="AX6" s="104"/>
      <c r="AY6" s="100"/>
      <c r="AZ6" s="564">
        <v>100</v>
      </c>
      <c r="BA6" s="565"/>
      <c r="BB6" s="105" t="s">
        <v>184</v>
      </c>
      <c r="BC6" s="100"/>
      <c r="BD6" s="79"/>
      <c r="BE6" s="165"/>
    </row>
    <row r="7" spans="1:57" s="166" customFormat="1" ht="20.25" customHeight="1" x14ac:dyDescent="0.15">
      <c r="A7" s="79"/>
      <c r="B7" s="94"/>
      <c r="C7" s="94"/>
      <c r="D7" s="94"/>
      <c r="E7" s="94"/>
      <c r="F7" s="94"/>
      <c r="G7" s="94"/>
      <c r="H7" s="94"/>
      <c r="I7" s="94"/>
      <c r="J7" s="94"/>
      <c r="K7" s="106"/>
      <c r="L7" s="106"/>
      <c r="M7" s="106"/>
      <c r="N7" s="94"/>
      <c r="O7" s="107"/>
      <c r="P7" s="108"/>
      <c r="Q7" s="108"/>
      <c r="R7" s="109"/>
      <c r="S7" s="110"/>
      <c r="T7" s="79"/>
      <c r="U7" s="79"/>
      <c r="V7" s="79"/>
      <c r="W7" s="79"/>
      <c r="X7" s="79"/>
      <c r="Y7" s="79"/>
      <c r="Z7" s="85"/>
      <c r="AA7" s="85"/>
      <c r="AB7" s="83"/>
      <c r="AC7" s="83"/>
      <c r="AD7" s="111"/>
      <c r="AE7" s="73"/>
      <c r="AF7" s="73"/>
      <c r="AG7" s="73"/>
      <c r="AH7" s="79"/>
      <c r="AI7" s="79"/>
      <c r="AJ7" s="79"/>
      <c r="AK7" s="79"/>
      <c r="AL7" s="73"/>
      <c r="AM7" s="73"/>
      <c r="AN7" s="112"/>
      <c r="AO7" s="113"/>
      <c r="AP7" s="113"/>
      <c r="AQ7" s="114"/>
      <c r="AR7" s="114"/>
      <c r="AS7" s="114"/>
      <c r="AT7" s="114"/>
      <c r="AU7" s="114"/>
      <c r="AV7" s="114"/>
      <c r="AW7" s="100" t="s">
        <v>40</v>
      </c>
      <c r="AX7" s="100"/>
      <c r="AY7" s="100"/>
      <c r="AZ7" s="566">
        <f>DAY(EOMONTH(DATE(X2,AB2,1),0))</f>
        <v>30</v>
      </c>
      <c r="BA7" s="567"/>
      <c r="BB7" s="101" t="s">
        <v>41</v>
      </c>
      <c r="BC7" s="79"/>
      <c r="BD7" s="79"/>
      <c r="BE7" s="165"/>
    </row>
    <row r="8" spans="1:57" ht="5.0999999999999996" customHeight="1" thickBot="1" x14ac:dyDescent="0.2">
      <c r="A8" s="115"/>
      <c r="B8" s="115"/>
      <c r="C8" s="116"/>
      <c r="D8" s="116"/>
      <c r="E8" s="115"/>
      <c r="F8" s="115"/>
      <c r="G8" s="117"/>
      <c r="H8" s="115"/>
      <c r="I8" s="115"/>
      <c r="J8" s="115"/>
      <c r="K8" s="115"/>
      <c r="L8" s="115"/>
      <c r="M8" s="115"/>
      <c r="N8" s="115"/>
      <c r="O8" s="115"/>
      <c r="P8" s="115"/>
      <c r="Q8" s="115"/>
      <c r="R8" s="115"/>
      <c r="S8" s="116"/>
      <c r="T8" s="115"/>
      <c r="U8" s="115"/>
      <c r="V8" s="115"/>
      <c r="W8" s="115"/>
      <c r="X8" s="115"/>
      <c r="Y8" s="115"/>
      <c r="Z8" s="115"/>
      <c r="AA8" s="115"/>
      <c r="AB8" s="115"/>
      <c r="AC8" s="115"/>
      <c r="AD8" s="115"/>
      <c r="AE8" s="115"/>
      <c r="AF8" s="115"/>
      <c r="AG8" s="115"/>
      <c r="AH8" s="115"/>
      <c r="AI8" s="115"/>
      <c r="AJ8" s="116"/>
      <c r="AK8" s="115"/>
      <c r="AL8" s="115"/>
      <c r="AM8" s="115"/>
      <c r="AN8" s="115"/>
      <c r="AO8" s="115"/>
      <c r="AP8" s="115"/>
      <c r="AQ8" s="115"/>
      <c r="AR8" s="115"/>
      <c r="AS8" s="115"/>
      <c r="AT8" s="115"/>
      <c r="AU8" s="115"/>
      <c r="AV8" s="115"/>
      <c r="AW8" s="115"/>
      <c r="AX8" s="115"/>
      <c r="AY8" s="115"/>
      <c r="AZ8" s="115"/>
      <c r="BA8" s="115"/>
      <c r="BB8" s="115"/>
      <c r="BC8" s="118"/>
      <c r="BD8" s="118"/>
      <c r="BE8" s="167"/>
    </row>
    <row r="9" spans="1:57" ht="20.25" customHeight="1" thickBot="1" x14ac:dyDescent="0.2">
      <c r="A9" s="115"/>
      <c r="B9" s="568" t="s">
        <v>42</v>
      </c>
      <c r="C9" s="571" t="s">
        <v>185</v>
      </c>
      <c r="D9" s="572"/>
      <c r="E9" s="577" t="s">
        <v>186</v>
      </c>
      <c r="F9" s="572"/>
      <c r="G9" s="577" t="s">
        <v>187</v>
      </c>
      <c r="H9" s="571"/>
      <c r="I9" s="571"/>
      <c r="J9" s="571"/>
      <c r="K9" s="572"/>
      <c r="L9" s="577" t="s">
        <v>188</v>
      </c>
      <c r="M9" s="571"/>
      <c r="N9" s="571"/>
      <c r="O9" s="580"/>
      <c r="P9" s="583" t="s">
        <v>189</v>
      </c>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5" t="str">
        <f>IF(AZ3="４週","(10)1～4週目の勤務時間数合計","(11)1か月の勤務時間数合計")</f>
        <v>(10)1～4週目の勤務時間数合計</v>
      </c>
      <c r="AV9" s="586"/>
      <c r="AW9" s="585" t="s">
        <v>190</v>
      </c>
      <c r="AX9" s="586"/>
      <c r="AY9" s="593" t="s">
        <v>191</v>
      </c>
      <c r="AZ9" s="593"/>
      <c r="BA9" s="593"/>
      <c r="BB9" s="593"/>
      <c r="BC9" s="593"/>
      <c r="BD9" s="593"/>
    </row>
    <row r="10" spans="1:57" ht="20.25" customHeight="1" thickBot="1" x14ac:dyDescent="0.2">
      <c r="A10" s="115"/>
      <c r="B10" s="569"/>
      <c r="C10" s="573"/>
      <c r="D10" s="574"/>
      <c r="E10" s="578"/>
      <c r="F10" s="574"/>
      <c r="G10" s="578"/>
      <c r="H10" s="573"/>
      <c r="I10" s="573"/>
      <c r="J10" s="573"/>
      <c r="K10" s="574"/>
      <c r="L10" s="578"/>
      <c r="M10" s="573"/>
      <c r="N10" s="573"/>
      <c r="O10" s="581"/>
      <c r="P10" s="595" t="s">
        <v>43</v>
      </c>
      <c r="Q10" s="596"/>
      <c r="R10" s="596"/>
      <c r="S10" s="596"/>
      <c r="T10" s="596"/>
      <c r="U10" s="596"/>
      <c r="V10" s="597"/>
      <c r="W10" s="595" t="s">
        <v>44</v>
      </c>
      <c r="X10" s="596"/>
      <c r="Y10" s="596"/>
      <c r="Z10" s="596"/>
      <c r="AA10" s="596"/>
      <c r="AB10" s="596"/>
      <c r="AC10" s="597"/>
      <c r="AD10" s="595" t="s">
        <v>45</v>
      </c>
      <c r="AE10" s="596"/>
      <c r="AF10" s="596"/>
      <c r="AG10" s="596"/>
      <c r="AH10" s="596"/>
      <c r="AI10" s="596"/>
      <c r="AJ10" s="597"/>
      <c r="AK10" s="595" t="s">
        <v>46</v>
      </c>
      <c r="AL10" s="596"/>
      <c r="AM10" s="596"/>
      <c r="AN10" s="596"/>
      <c r="AO10" s="596"/>
      <c r="AP10" s="596"/>
      <c r="AQ10" s="597"/>
      <c r="AR10" s="595" t="s">
        <v>47</v>
      </c>
      <c r="AS10" s="596"/>
      <c r="AT10" s="597"/>
      <c r="AU10" s="587"/>
      <c r="AV10" s="588"/>
      <c r="AW10" s="587"/>
      <c r="AX10" s="588"/>
      <c r="AY10" s="593"/>
      <c r="AZ10" s="593"/>
      <c r="BA10" s="593"/>
      <c r="BB10" s="593"/>
      <c r="BC10" s="593"/>
      <c r="BD10" s="593"/>
    </row>
    <row r="11" spans="1:57" ht="20.25" customHeight="1" thickBot="1" x14ac:dyDescent="0.2">
      <c r="A11" s="115"/>
      <c r="B11" s="569"/>
      <c r="C11" s="573"/>
      <c r="D11" s="574"/>
      <c r="E11" s="578"/>
      <c r="F11" s="574"/>
      <c r="G11" s="578"/>
      <c r="H11" s="573"/>
      <c r="I11" s="573"/>
      <c r="J11" s="573"/>
      <c r="K11" s="574"/>
      <c r="L11" s="578"/>
      <c r="M11" s="573"/>
      <c r="N11" s="573"/>
      <c r="O11" s="581"/>
      <c r="P11" s="121">
        <f>DAY(DATE($X$2,$AB$2,1))</f>
        <v>1</v>
      </c>
      <c r="Q11" s="122">
        <f>DAY(DATE($X$2,$AB$2,2))</f>
        <v>2</v>
      </c>
      <c r="R11" s="122">
        <f>DAY(DATE($X$2,$AB$2,3))</f>
        <v>3</v>
      </c>
      <c r="S11" s="122">
        <f>DAY(DATE($X$2,$AB$2,4))</f>
        <v>4</v>
      </c>
      <c r="T11" s="122">
        <f>DAY(DATE($X$2,$AB$2,5))</f>
        <v>5</v>
      </c>
      <c r="U11" s="122">
        <f>DAY(DATE($X$2,$AB$2,6))</f>
        <v>6</v>
      </c>
      <c r="V11" s="123">
        <f>DAY(DATE($X$2,$AB$2,7))</f>
        <v>7</v>
      </c>
      <c r="W11" s="121">
        <f>DAY(DATE($X$2,$AB$2,8))</f>
        <v>8</v>
      </c>
      <c r="X11" s="122">
        <f>DAY(DATE($X$2,$AB$2,9))</f>
        <v>9</v>
      </c>
      <c r="Y11" s="122">
        <f>DAY(DATE($X$2,$AB$2,10))</f>
        <v>10</v>
      </c>
      <c r="Z11" s="122">
        <f>DAY(DATE($X$2,$AB$2,11))</f>
        <v>11</v>
      </c>
      <c r="AA11" s="122">
        <f>DAY(DATE($X$2,$AB$2,12))</f>
        <v>12</v>
      </c>
      <c r="AB11" s="122">
        <f>DAY(DATE($X$2,$AB$2,13))</f>
        <v>13</v>
      </c>
      <c r="AC11" s="123">
        <f>DAY(DATE($X$2,$AB$2,14))</f>
        <v>14</v>
      </c>
      <c r="AD11" s="121">
        <f>DAY(DATE($X$2,$AB$2,15))</f>
        <v>15</v>
      </c>
      <c r="AE11" s="122">
        <f>DAY(DATE($X$2,$AB$2,16))</f>
        <v>16</v>
      </c>
      <c r="AF11" s="122">
        <f>DAY(DATE($X$2,$AB$2,17))</f>
        <v>17</v>
      </c>
      <c r="AG11" s="122">
        <f>DAY(DATE($X$2,$AB$2,18))</f>
        <v>18</v>
      </c>
      <c r="AH11" s="122">
        <f>DAY(DATE($X$2,$AB$2,19))</f>
        <v>19</v>
      </c>
      <c r="AI11" s="122">
        <f>DAY(DATE($X$2,$AB$2,20))</f>
        <v>20</v>
      </c>
      <c r="AJ11" s="123">
        <f>DAY(DATE($X$2,$AB$2,21))</f>
        <v>21</v>
      </c>
      <c r="AK11" s="121">
        <f>DAY(DATE($X$2,$AB$2,22))</f>
        <v>22</v>
      </c>
      <c r="AL11" s="122">
        <f>DAY(DATE($X$2,$AB$2,23))</f>
        <v>23</v>
      </c>
      <c r="AM11" s="122">
        <f>DAY(DATE($X$2,$AB$2,24))</f>
        <v>24</v>
      </c>
      <c r="AN11" s="122">
        <f>DAY(DATE($X$2,$AB$2,25))</f>
        <v>25</v>
      </c>
      <c r="AO11" s="122">
        <f>DAY(DATE($X$2,$AB$2,26))</f>
        <v>26</v>
      </c>
      <c r="AP11" s="122">
        <f>DAY(DATE($X$2,$AB$2,27))</f>
        <v>27</v>
      </c>
      <c r="AQ11" s="123">
        <f>DAY(DATE($X$2,$AB$2,28))</f>
        <v>28</v>
      </c>
      <c r="AR11" s="121" t="str">
        <f>IF(AZ3="暦月",IF(DAY(DATE($X$2,$AB$2,29))=29,29,""),"")</f>
        <v/>
      </c>
      <c r="AS11" s="122" t="str">
        <f>IF(AZ3="暦月",IF(DAY(DATE($X$2,$AB$2,30))=30,30,""),"")</f>
        <v/>
      </c>
      <c r="AT11" s="123" t="str">
        <f>IF(AZ3="暦月",IF(DAY(DATE($X$2,$AB$2,31))=31,31,""),"")</f>
        <v/>
      </c>
      <c r="AU11" s="587"/>
      <c r="AV11" s="588"/>
      <c r="AW11" s="587"/>
      <c r="AX11" s="588"/>
      <c r="AY11" s="593"/>
      <c r="AZ11" s="593"/>
      <c r="BA11" s="593"/>
      <c r="BB11" s="593"/>
      <c r="BC11" s="593"/>
      <c r="BD11" s="593"/>
    </row>
    <row r="12" spans="1:57" ht="20.25" hidden="1" customHeight="1" thickBot="1" x14ac:dyDescent="0.2">
      <c r="A12" s="115"/>
      <c r="B12" s="569"/>
      <c r="C12" s="573"/>
      <c r="D12" s="574"/>
      <c r="E12" s="578"/>
      <c r="F12" s="574"/>
      <c r="G12" s="578"/>
      <c r="H12" s="573"/>
      <c r="I12" s="573"/>
      <c r="J12" s="573"/>
      <c r="K12" s="574"/>
      <c r="L12" s="578"/>
      <c r="M12" s="573"/>
      <c r="N12" s="573"/>
      <c r="O12" s="581"/>
      <c r="P12" s="121">
        <f>WEEKDAY(DATE($X$2,$AB$2,1))</f>
        <v>2</v>
      </c>
      <c r="Q12" s="122">
        <f>WEEKDAY(DATE($X$2,$AB$2,2))</f>
        <v>3</v>
      </c>
      <c r="R12" s="122">
        <f>WEEKDAY(DATE($X$2,$AB$2,3))</f>
        <v>4</v>
      </c>
      <c r="S12" s="122">
        <f>WEEKDAY(DATE($X$2,$AB$2,4))</f>
        <v>5</v>
      </c>
      <c r="T12" s="122">
        <f>WEEKDAY(DATE($X$2,$AB$2,5))</f>
        <v>6</v>
      </c>
      <c r="U12" s="122">
        <f>WEEKDAY(DATE($X$2,$AB$2,6))</f>
        <v>7</v>
      </c>
      <c r="V12" s="123">
        <f>WEEKDAY(DATE($X$2,$AB$2,7))</f>
        <v>1</v>
      </c>
      <c r="W12" s="121">
        <f>WEEKDAY(DATE($X$2,$AB$2,8))</f>
        <v>2</v>
      </c>
      <c r="X12" s="122">
        <f>WEEKDAY(DATE($X$2,$AB$2,9))</f>
        <v>3</v>
      </c>
      <c r="Y12" s="122">
        <f>WEEKDAY(DATE($X$2,$AB$2,10))</f>
        <v>4</v>
      </c>
      <c r="Z12" s="122">
        <f>WEEKDAY(DATE($X$2,$AB$2,11))</f>
        <v>5</v>
      </c>
      <c r="AA12" s="122">
        <f>WEEKDAY(DATE($X$2,$AB$2,12))</f>
        <v>6</v>
      </c>
      <c r="AB12" s="122">
        <f>WEEKDAY(DATE($X$2,$AB$2,13))</f>
        <v>7</v>
      </c>
      <c r="AC12" s="123">
        <f>WEEKDAY(DATE($X$2,$AB$2,14))</f>
        <v>1</v>
      </c>
      <c r="AD12" s="121">
        <f>WEEKDAY(DATE($X$2,$AB$2,15))</f>
        <v>2</v>
      </c>
      <c r="AE12" s="122">
        <f>WEEKDAY(DATE($X$2,$AB$2,16))</f>
        <v>3</v>
      </c>
      <c r="AF12" s="122">
        <f>WEEKDAY(DATE($X$2,$AB$2,17))</f>
        <v>4</v>
      </c>
      <c r="AG12" s="122">
        <f>WEEKDAY(DATE($X$2,$AB$2,18))</f>
        <v>5</v>
      </c>
      <c r="AH12" s="122">
        <f>WEEKDAY(DATE($X$2,$AB$2,19))</f>
        <v>6</v>
      </c>
      <c r="AI12" s="122">
        <f>WEEKDAY(DATE($X$2,$AB$2,20))</f>
        <v>7</v>
      </c>
      <c r="AJ12" s="123">
        <f>WEEKDAY(DATE($X$2,$AB$2,21))</f>
        <v>1</v>
      </c>
      <c r="AK12" s="121">
        <f>WEEKDAY(DATE($X$2,$AB$2,22))</f>
        <v>2</v>
      </c>
      <c r="AL12" s="122">
        <f>WEEKDAY(DATE($X$2,$AB$2,23))</f>
        <v>3</v>
      </c>
      <c r="AM12" s="122">
        <f>WEEKDAY(DATE($X$2,$AB$2,24))</f>
        <v>4</v>
      </c>
      <c r="AN12" s="122">
        <f>WEEKDAY(DATE($X$2,$AB$2,25))</f>
        <v>5</v>
      </c>
      <c r="AO12" s="122">
        <f>WEEKDAY(DATE($X$2,$AB$2,26))</f>
        <v>6</v>
      </c>
      <c r="AP12" s="122">
        <f>WEEKDAY(DATE($X$2,$AB$2,27))</f>
        <v>7</v>
      </c>
      <c r="AQ12" s="123">
        <f>WEEKDAY(DATE($X$2,$AB$2,28))</f>
        <v>1</v>
      </c>
      <c r="AR12" s="121">
        <f>IF(AR11=29,WEEKDAY(DATE($X$2,$AB$2,29)),0)</f>
        <v>0</v>
      </c>
      <c r="AS12" s="122">
        <f>IF(AS11=30,WEEKDAY(DATE($X$2,$AB$2,30)),0)</f>
        <v>0</v>
      </c>
      <c r="AT12" s="123">
        <f>IF(AT11=31,WEEKDAY(DATE($X$2,$AB$2,31)),0)</f>
        <v>0</v>
      </c>
      <c r="AU12" s="589"/>
      <c r="AV12" s="590"/>
      <c r="AW12" s="589"/>
      <c r="AX12" s="590"/>
      <c r="AY12" s="594"/>
      <c r="AZ12" s="594"/>
      <c r="BA12" s="594"/>
      <c r="BB12" s="594"/>
      <c r="BC12" s="594"/>
      <c r="BD12" s="594"/>
    </row>
    <row r="13" spans="1:57" ht="20.25" customHeight="1" thickBot="1" x14ac:dyDescent="0.2">
      <c r="A13" s="115"/>
      <c r="B13" s="570"/>
      <c r="C13" s="575"/>
      <c r="D13" s="576"/>
      <c r="E13" s="579"/>
      <c r="F13" s="576"/>
      <c r="G13" s="579"/>
      <c r="H13" s="575"/>
      <c r="I13" s="575"/>
      <c r="J13" s="575"/>
      <c r="K13" s="576"/>
      <c r="L13" s="579"/>
      <c r="M13" s="575"/>
      <c r="N13" s="575"/>
      <c r="O13" s="582"/>
      <c r="P13" s="124" t="str">
        <f>IF(P12=1,"日",IF(P12=2,"月",IF(P12=3,"火",IF(P12=4,"水",IF(P12=5,"木",IF(P12=6,"金","土"))))))</f>
        <v>月</v>
      </c>
      <c r="Q13" s="125" t="str">
        <f t="shared" ref="Q13:AQ13" si="0">IF(Q12=1,"日",IF(Q12=2,"月",IF(Q12=3,"火",IF(Q12=4,"水",IF(Q12=5,"木",IF(Q12=6,"金","土"))))))</f>
        <v>火</v>
      </c>
      <c r="R13" s="125" t="str">
        <f t="shared" si="0"/>
        <v>水</v>
      </c>
      <c r="S13" s="125" t="str">
        <f t="shared" si="0"/>
        <v>木</v>
      </c>
      <c r="T13" s="125" t="str">
        <f t="shared" si="0"/>
        <v>金</v>
      </c>
      <c r="U13" s="125" t="str">
        <f t="shared" si="0"/>
        <v>土</v>
      </c>
      <c r="V13" s="126" t="str">
        <f t="shared" si="0"/>
        <v>日</v>
      </c>
      <c r="W13" s="124" t="str">
        <f t="shared" si="0"/>
        <v>月</v>
      </c>
      <c r="X13" s="125" t="str">
        <f t="shared" si="0"/>
        <v>火</v>
      </c>
      <c r="Y13" s="125" t="str">
        <f t="shared" si="0"/>
        <v>水</v>
      </c>
      <c r="Z13" s="125" t="str">
        <f t="shared" si="0"/>
        <v>木</v>
      </c>
      <c r="AA13" s="125" t="str">
        <f t="shared" si="0"/>
        <v>金</v>
      </c>
      <c r="AB13" s="125" t="str">
        <f t="shared" si="0"/>
        <v>土</v>
      </c>
      <c r="AC13" s="126" t="str">
        <f t="shared" si="0"/>
        <v>日</v>
      </c>
      <c r="AD13" s="124" t="str">
        <f t="shared" si="0"/>
        <v>月</v>
      </c>
      <c r="AE13" s="125" t="str">
        <f t="shared" si="0"/>
        <v>火</v>
      </c>
      <c r="AF13" s="125" t="str">
        <f t="shared" si="0"/>
        <v>水</v>
      </c>
      <c r="AG13" s="125" t="str">
        <f t="shared" si="0"/>
        <v>木</v>
      </c>
      <c r="AH13" s="125" t="str">
        <f t="shared" si="0"/>
        <v>金</v>
      </c>
      <c r="AI13" s="125" t="str">
        <f t="shared" si="0"/>
        <v>土</v>
      </c>
      <c r="AJ13" s="126" t="str">
        <f t="shared" si="0"/>
        <v>日</v>
      </c>
      <c r="AK13" s="124" t="str">
        <f t="shared" si="0"/>
        <v>月</v>
      </c>
      <c r="AL13" s="125" t="str">
        <f t="shared" si="0"/>
        <v>火</v>
      </c>
      <c r="AM13" s="125" t="str">
        <f t="shared" si="0"/>
        <v>水</v>
      </c>
      <c r="AN13" s="125" t="str">
        <f t="shared" si="0"/>
        <v>木</v>
      </c>
      <c r="AO13" s="125" t="str">
        <f t="shared" si="0"/>
        <v>金</v>
      </c>
      <c r="AP13" s="125" t="str">
        <f t="shared" si="0"/>
        <v>土</v>
      </c>
      <c r="AQ13" s="126" t="str">
        <f t="shared" si="0"/>
        <v>日</v>
      </c>
      <c r="AR13" s="125" t="str">
        <f>IF(AR12=1,"日",IF(AR12=2,"月",IF(AR12=3,"火",IF(AR12=4,"水",IF(AR12=5,"木",IF(AR12=6,"金",IF(AR12=0,"","土")))))))</f>
        <v/>
      </c>
      <c r="AS13" s="125" t="str">
        <f>IF(AS12=1,"日",IF(AS12=2,"月",IF(AS12=3,"火",IF(AS12=4,"水",IF(AS12=5,"木",IF(AS12=6,"金",IF(AS12=0,"","土")))))))</f>
        <v/>
      </c>
      <c r="AT13" s="125" t="str">
        <f>IF(AT12=1,"日",IF(AT12=2,"月",IF(AT12=3,"火",IF(AT12=4,"水",IF(AT12=5,"木",IF(AT12=6,"金",IF(AT12=0,"","土")))))))</f>
        <v/>
      </c>
      <c r="AU13" s="591"/>
      <c r="AV13" s="592"/>
      <c r="AW13" s="591"/>
      <c r="AX13" s="592"/>
      <c r="AY13" s="593"/>
      <c r="AZ13" s="593"/>
      <c r="BA13" s="593"/>
      <c r="BB13" s="593"/>
      <c r="BC13" s="593"/>
      <c r="BD13" s="593"/>
    </row>
    <row r="14" spans="1:57" ht="39.950000000000003" customHeight="1" x14ac:dyDescent="0.15">
      <c r="A14" s="115"/>
      <c r="B14" s="176">
        <v>1</v>
      </c>
      <c r="C14" s="550"/>
      <c r="D14" s="551"/>
      <c r="E14" s="552"/>
      <c r="F14" s="553"/>
      <c r="G14" s="554"/>
      <c r="H14" s="555"/>
      <c r="I14" s="555"/>
      <c r="J14" s="555"/>
      <c r="K14" s="556"/>
      <c r="L14" s="557"/>
      <c r="M14" s="558"/>
      <c r="N14" s="558"/>
      <c r="O14" s="559"/>
      <c r="P14" s="128"/>
      <c r="Q14" s="129"/>
      <c r="R14" s="129"/>
      <c r="S14" s="129"/>
      <c r="T14" s="129"/>
      <c r="U14" s="129"/>
      <c r="V14" s="130"/>
      <c r="W14" s="128"/>
      <c r="X14" s="129"/>
      <c r="Y14" s="129"/>
      <c r="Z14" s="129"/>
      <c r="AA14" s="129"/>
      <c r="AB14" s="129"/>
      <c r="AC14" s="130"/>
      <c r="AD14" s="128"/>
      <c r="AE14" s="129"/>
      <c r="AF14" s="129"/>
      <c r="AG14" s="129"/>
      <c r="AH14" s="129"/>
      <c r="AI14" s="129"/>
      <c r="AJ14" s="130"/>
      <c r="AK14" s="128"/>
      <c r="AL14" s="129"/>
      <c r="AM14" s="129"/>
      <c r="AN14" s="129"/>
      <c r="AO14" s="129"/>
      <c r="AP14" s="129"/>
      <c r="AQ14" s="130"/>
      <c r="AR14" s="128"/>
      <c r="AS14" s="129"/>
      <c r="AT14" s="130"/>
      <c r="AU14" s="560">
        <f>IF($AZ$3="４週",SUM(P14:AQ14),IF($AZ$3="暦月",SUM(P14:AT14),""))</f>
        <v>0</v>
      </c>
      <c r="AV14" s="561"/>
      <c r="AW14" s="562">
        <f t="shared" ref="AW14:AW77" si="1">IF($AZ$3="４週",AU14/4,IF($AZ$3="暦月",AU14/($AZ$7/7),""))</f>
        <v>0</v>
      </c>
      <c r="AX14" s="563"/>
      <c r="AY14" s="547"/>
      <c r="AZ14" s="548"/>
      <c r="BA14" s="548"/>
      <c r="BB14" s="548"/>
      <c r="BC14" s="548"/>
      <c r="BD14" s="549"/>
    </row>
    <row r="15" spans="1:57" ht="39.950000000000003" customHeight="1" x14ac:dyDescent="0.15">
      <c r="A15" s="115"/>
      <c r="B15" s="131">
        <f t="shared" ref="B15:B78" si="2">B14+1</f>
        <v>2</v>
      </c>
      <c r="C15" s="533"/>
      <c r="D15" s="534"/>
      <c r="E15" s="535"/>
      <c r="F15" s="536"/>
      <c r="G15" s="537"/>
      <c r="H15" s="538"/>
      <c r="I15" s="538"/>
      <c r="J15" s="538"/>
      <c r="K15" s="539"/>
      <c r="L15" s="540"/>
      <c r="M15" s="541"/>
      <c r="N15" s="541"/>
      <c r="O15" s="54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543">
        <f>IF($AZ$3="４週",SUM(P15:AQ15),IF($AZ$3="暦月",SUM(P15:AT15),""))</f>
        <v>0</v>
      </c>
      <c r="AV15" s="544"/>
      <c r="AW15" s="545">
        <f t="shared" si="1"/>
        <v>0</v>
      </c>
      <c r="AX15" s="546"/>
      <c r="AY15" s="513"/>
      <c r="AZ15" s="514"/>
      <c r="BA15" s="514"/>
      <c r="BB15" s="514"/>
      <c r="BC15" s="514"/>
      <c r="BD15" s="515"/>
    </row>
    <row r="16" spans="1:57" ht="39.950000000000003" customHeight="1" x14ac:dyDescent="0.15">
      <c r="A16" s="115"/>
      <c r="B16" s="131">
        <f t="shared" si="2"/>
        <v>3</v>
      </c>
      <c r="C16" s="533"/>
      <c r="D16" s="534"/>
      <c r="E16" s="535"/>
      <c r="F16" s="536"/>
      <c r="G16" s="537"/>
      <c r="H16" s="538"/>
      <c r="I16" s="538"/>
      <c r="J16" s="538"/>
      <c r="K16" s="539"/>
      <c r="L16" s="540"/>
      <c r="M16" s="541"/>
      <c r="N16" s="541"/>
      <c r="O16" s="54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543">
        <f>IF($AZ$3="４週",SUM(P16:AQ16),IF($AZ$3="暦月",SUM(P16:AT16),""))</f>
        <v>0</v>
      </c>
      <c r="AV16" s="544"/>
      <c r="AW16" s="545">
        <f t="shared" si="1"/>
        <v>0</v>
      </c>
      <c r="AX16" s="546"/>
      <c r="AY16" s="513"/>
      <c r="AZ16" s="514"/>
      <c r="BA16" s="514"/>
      <c r="BB16" s="514"/>
      <c r="BC16" s="514"/>
      <c r="BD16" s="515"/>
    </row>
    <row r="17" spans="1:56" ht="39.950000000000003" customHeight="1" x14ac:dyDescent="0.15">
      <c r="A17" s="115"/>
      <c r="B17" s="131">
        <f t="shared" si="2"/>
        <v>4</v>
      </c>
      <c r="C17" s="533"/>
      <c r="D17" s="534"/>
      <c r="E17" s="535"/>
      <c r="F17" s="536"/>
      <c r="G17" s="537"/>
      <c r="H17" s="538"/>
      <c r="I17" s="538"/>
      <c r="J17" s="538"/>
      <c r="K17" s="539"/>
      <c r="L17" s="540"/>
      <c r="M17" s="541"/>
      <c r="N17" s="541"/>
      <c r="O17" s="54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543">
        <f>IF($AZ$3="４週",SUM(P17:AQ17),IF($AZ$3="暦月",SUM(P17:AT17),""))</f>
        <v>0</v>
      </c>
      <c r="AV17" s="544"/>
      <c r="AW17" s="545">
        <f t="shared" si="1"/>
        <v>0</v>
      </c>
      <c r="AX17" s="546"/>
      <c r="AY17" s="513"/>
      <c r="AZ17" s="514"/>
      <c r="BA17" s="514"/>
      <c r="BB17" s="514"/>
      <c r="BC17" s="514"/>
      <c r="BD17" s="515"/>
    </row>
    <row r="18" spans="1:56" ht="39.950000000000003" customHeight="1" x14ac:dyDescent="0.15">
      <c r="A18" s="115"/>
      <c r="B18" s="131">
        <f t="shared" si="2"/>
        <v>5</v>
      </c>
      <c r="C18" s="533"/>
      <c r="D18" s="534"/>
      <c r="E18" s="535"/>
      <c r="F18" s="536"/>
      <c r="G18" s="537"/>
      <c r="H18" s="538"/>
      <c r="I18" s="538"/>
      <c r="J18" s="538"/>
      <c r="K18" s="539"/>
      <c r="L18" s="540"/>
      <c r="M18" s="541"/>
      <c r="N18" s="541"/>
      <c r="O18" s="54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543">
        <f t="shared" ref="AU18:AU113" si="3">IF($AZ$3="４週",SUM(P18:AQ18),IF($AZ$3="暦月",SUM(P18:AT18),""))</f>
        <v>0</v>
      </c>
      <c r="AV18" s="544"/>
      <c r="AW18" s="545">
        <f t="shared" si="1"/>
        <v>0</v>
      </c>
      <c r="AX18" s="546"/>
      <c r="AY18" s="513"/>
      <c r="AZ18" s="514"/>
      <c r="BA18" s="514"/>
      <c r="BB18" s="514"/>
      <c r="BC18" s="514"/>
      <c r="BD18" s="515"/>
    </row>
    <row r="19" spans="1:56" ht="39.950000000000003" customHeight="1" x14ac:dyDescent="0.15">
      <c r="A19" s="115"/>
      <c r="B19" s="131">
        <f t="shared" si="2"/>
        <v>6</v>
      </c>
      <c r="C19" s="533"/>
      <c r="D19" s="534"/>
      <c r="E19" s="535"/>
      <c r="F19" s="536"/>
      <c r="G19" s="537"/>
      <c r="H19" s="538"/>
      <c r="I19" s="538"/>
      <c r="J19" s="538"/>
      <c r="K19" s="539"/>
      <c r="L19" s="540"/>
      <c r="M19" s="541"/>
      <c r="N19" s="541"/>
      <c r="O19" s="54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543">
        <f t="shared" si="3"/>
        <v>0</v>
      </c>
      <c r="AV19" s="544"/>
      <c r="AW19" s="545">
        <f t="shared" si="1"/>
        <v>0</v>
      </c>
      <c r="AX19" s="546"/>
      <c r="AY19" s="513"/>
      <c r="AZ19" s="514"/>
      <c r="BA19" s="514"/>
      <c r="BB19" s="514"/>
      <c r="BC19" s="514"/>
      <c r="BD19" s="515"/>
    </row>
    <row r="20" spans="1:56" ht="39.950000000000003" customHeight="1" x14ac:dyDescent="0.15">
      <c r="A20" s="115"/>
      <c r="B20" s="131">
        <f t="shared" si="2"/>
        <v>7</v>
      </c>
      <c r="C20" s="533"/>
      <c r="D20" s="534"/>
      <c r="E20" s="535"/>
      <c r="F20" s="536"/>
      <c r="G20" s="537"/>
      <c r="H20" s="538"/>
      <c r="I20" s="538"/>
      <c r="J20" s="538"/>
      <c r="K20" s="539"/>
      <c r="L20" s="540"/>
      <c r="M20" s="541"/>
      <c r="N20" s="541"/>
      <c r="O20" s="54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543">
        <f>IF($AZ$3="４週",SUM(P20:AQ20),IF($AZ$3="暦月",SUM(P20:AT20),""))</f>
        <v>0</v>
      </c>
      <c r="AV20" s="544"/>
      <c r="AW20" s="545">
        <f t="shared" si="1"/>
        <v>0</v>
      </c>
      <c r="AX20" s="546"/>
      <c r="AY20" s="513"/>
      <c r="AZ20" s="514"/>
      <c r="BA20" s="514"/>
      <c r="BB20" s="514"/>
      <c r="BC20" s="514"/>
      <c r="BD20" s="515"/>
    </row>
    <row r="21" spans="1:56" ht="39.950000000000003" customHeight="1" x14ac:dyDescent="0.15">
      <c r="A21" s="115"/>
      <c r="B21" s="131">
        <f t="shared" si="2"/>
        <v>8</v>
      </c>
      <c r="C21" s="533"/>
      <c r="D21" s="534"/>
      <c r="E21" s="535"/>
      <c r="F21" s="536"/>
      <c r="G21" s="537"/>
      <c r="H21" s="538"/>
      <c r="I21" s="538"/>
      <c r="J21" s="538"/>
      <c r="K21" s="539"/>
      <c r="L21" s="540"/>
      <c r="M21" s="541"/>
      <c r="N21" s="541"/>
      <c r="O21" s="54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543">
        <f t="shared" si="3"/>
        <v>0</v>
      </c>
      <c r="AV21" s="544"/>
      <c r="AW21" s="545">
        <f t="shared" si="1"/>
        <v>0</v>
      </c>
      <c r="AX21" s="546"/>
      <c r="AY21" s="513"/>
      <c r="AZ21" s="514"/>
      <c r="BA21" s="514"/>
      <c r="BB21" s="514"/>
      <c r="BC21" s="514"/>
      <c r="BD21" s="515"/>
    </row>
    <row r="22" spans="1:56" ht="39.950000000000003" customHeight="1" x14ac:dyDescent="0.15">
      <c r="A22" s="115"/>
      <c r="B22" s="131">
        <f t="shared" si="2"/>
        <v>9</v>
      </c>
      <c r="C22" s="533"/>
      <c r="D22" s="534"/>
      <c r="E22" s="535"/>
      <c r="F22" s="536"/>
      <c r="G22" s="537"/>
      <c r="H22" s="538"/>
      <c r="I22" s="538"/>
      <c r="J22" s="538"/>
      <c r="K22" s="539"/>
      <c r="L22" s="540"/>
      <c r="M22" s="541"/>
      <c r="N22" s="541"/>
      <c r="O22" s="54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543">
        <f t="shared" si="3"/>
        <v>0</v>
      </c>
      <c r="AV22" s="544"/>
      <c r="AW22" s="545">
        <f t="shared" si="1"/>
        <v>0</v>
      </c>
      <c r="AX22" s="546"/>
      <c r="AY22" s="513"/>
      <c r="AZ22" s="514"/>
      <c r="BA22" s="514"/>
      <c r="BB22" s="514"/>
      <c r="BC22" s="514"/>
      <c r="BD22" s="515"/>
    </row>
    <row r="23" spans="1:56" ht="39.950000000000003" customHeight="1" x14ac:dyDescent="0.15">
      <c r="A23" s="115"/>
      <c r="B23" s="131">
        <f t="shared" si="2"/>
        <v>10</v>
      </c>
      <c r="C23" s="533"/>
      <c r="D23" s="534"/>
      <c r="E23" s="535"/>
      <c r="F23" s="536"/>
      <c r="G23" s="537"/>
      <c r="H23" s="538"/>
      <c r="I23" s="538"/>
      <c r="J23" s="538"/>
      <c r="K23" s="539"/>
      <c r="L23" s="540"/>
      <c r="M23" s="541"/>
      <c r="N23" s="541"/>
      <c r="O23" s="54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543">
        <f t="shared" si="3"/>
        <v>0</v>
      </c>
      <c r="AV23" s="544"/>
      <c r="AW23" s="545">
        <f t="shared" si="1"/>
        <v>0</v>
      </c>
      <c r="AX23" s="546"/>
      <c r="AY23" s="513"/>
      <c r="AZ23" s="514"/>
      <c r="BA23" s="514"/>
      <c r="BB23" s="514"/>
      <c r="BC23" s="514"/>
      <c r="BD23" s="515"/>
    </row>
    <row r="24" spans="1:56" ht="39.950000000000003" customHeight="1" x14ac:dyDescent="0.15">
      <c r="A24" s="115"/>
      <c r="B24" s="131">
        <f t="shared" si="2"/>
        <v>11</v>
      </c>
      <c r="C24" s="533"/>
      <c r="D24" s="534"/>
      <c r="E24" s="535"/>
      <c r="F24" s="536"/>
      <c r="G24" s="537"/>
      <c r="H24" s="538"/>
      <c r="I24" s="538"/>
      <c r="J24" s="538"/>
      <c r="K24" s="539"/>
      <c r="L24" s="540"/>
      <c r="M24" s="541"/>
      <c r="N24" s="541"/>
      <c r="O24" s="54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543">
        <f t="shared" si="3"/>
        <v>0</v>
      </c>
      <c r="AV24" s="544"/>
      <c r="AW24" s="545">
        <f t="shared" si="1"/>
        <v>0</v>
      </c>
      <c r="AX24" s="546"/>
      <c r="AY24" s="513"/>
      <c r="AZ24" s="514"/>
      <c r="BA24" s="514"/>
      <c r="BB24" s="514"/>
      <c r="BC24" s="514"/>
      <c r="BD24" s="515"/>
    </row>
    <row r="25" spans="1:56" ht="39.950000000000003" customHeight="1" x14ac:dyDescent="0.15">
      <c r="A25" s="115"/>
      <c r="B25" s="131">
        <f t="shared" si="2"/>
        <v>12</v>
      </c>
      <c r="C25" s="533"/>
      <c r="D25" s="534"/>
      <c r="E25" s="535"/>
      <c r="F25" s="536"/>
      <c r="G25" s="537"/>
      <c r="H25" s="538"/>
      <c r="I25" s="538"/>
      <c r="J25" s="538"/>
      <c r="K25" s="539"/>
      <c r="L25" s="540"/>
      <c r="M25" s="541"/>
      <c r="N25" s="541"/>
      <c r="O25" s="54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543">
        <f t="shared" si="3"/>
        <v>0</v>
      </c>
      <c r="AV25" s="544"/>
      <c r="AW25" s="545">
        <f t="shared" si="1"/>
        <v>0</v>
      </c>
      <c r="AX25" s="546"/>
      <c r="AY25" s="513"/>
      <c r="AZ25" s="514"/>
      <c r="BA25" s="514"/>
      <c r="BB25" s="514"/>
      <c r="BC25" s="514"/>
      <c r="BD25" s="515"/>
    </row>
    <row r="26" spans="1:56" ht="39.950000000000003" customHeight="1" x14ac:dyDescent="0.15">
      <c r="A26" s="115"/>
      <c r="B26" s="131">
        <f t="shared" si="2"/>
        <v>13</v>
      </c>
      <c r="C26" s="533"/>
      <c r="D26" s="534"/>
      <c r="E26" s="535"/>
      <c r="F26" s="536"/>
      <c r="G26" s="537"/>
      <c r="H26" s="538"/>
      <c r="I26" s="538"/>
      <c r="J26" s="538"/>
      <c r="K26" s="539"/>
      <c r="L26" s="540"/>
      <c r="M26" s="541"/>
      <c r="N26" s="541"/>
      <c r="O26" s="54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543">
        <f t="shared" si="3"/>
        <v>0</v>
      </c>
      <c r="AV26" s="544"/>
      <c r="AW26" s="545">
        <f t="shared" si="1"/>
        <v>0</v>
      </c>
      <c r="AX26" s="546"/>
      <c r="AY26" s="513"/>
      <c r="AZ26" s="514"/>
      <c r="BA26" s="514"/>
      <c r="BB26" s="514"/>
      <c r="BC26" s="514"/>
      <c r="BD26" s="515"/>
    </row>
    <row r="27" spans="1:56" ht="39.950000000000003" customHeight="1" x14ac:dyDescent="0.15">
      <c r="A27" s="115"/>
      <c r="B27" s="131">
        <f t="shared" si="2"/>
        <v>14</v>
      </c>
      <c r="C27" s="533"/>
      <c r="D27" s="534"/>
      <c r="E27" s="535"/>
      <c r="F27" s="536"/>
      <c r="G27" s="537"/>
      <c r="H27" s="538"/>
      <c r="I27" s="538"/>
      <c r="J27" s="538"/>
      <c r="K27" s="539"/>
      <c r="L27" s="540"/>
      <c r="M27" s="541"/>
      <c r="N27" s="541"/>
      <c r="O27" s="54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543">
        <f t="shared" si="3"/>
        <v>0</v>
      </c>
      <c r="AV27" s="544"/>
      <c r="AW27" s="545">
        <f t="shared" si="1"/>
        <v>0</v>
      </c>
      <c r="AX27" s="546"/>
      <c r="AY27" s="513"/>
      <c r="AZ27" s="514"/>
      <c r="BA27" s="514"/>
      <c r="BB27" s="514"/>
      <c r="BC27" s="514"/>
      <c r="BD27" s="515"/>
    </row>
    <row r="28" spans="1:56" ht="39.950000000000003" customHeight="1" x14ac:dyDescent="0.15">
      <c r="A28" s="115"/>
      <c r="B28" s="131">
        <f t="shared" si="2"/>
        <v>15</v>
      </c>
      <c r="C28" s="533"/>
      <c r="D28" s="534"/>
      <c r="E28" s="535"/>
      <c r="F28" s="536"/>
      <c r="G28" s="537"/>
      <c r="H28" s="538"/>
      <c r="I28" s="538"/>
      <c r="J28" s="538"/>
      <c r="K28" s="539"/>
      <c r="L28" s="540"/>
      <c r="M28" s="541"/>
      <c r="N28" s="541"/>
      <c r="O28" s="54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543">
        <f t="shared" si="3"/>
        <v>0</v>
      </c>
      <c r="AV28" s="544"/>
      <c r="AW28" s="545">
        <f t="shared" si="1"/>
        <v>0</v>
      </c>
      <c r="AX28" s="546"/>
      <c r="AY28" s="513"/>
      <c r="AZ28" s="514"/>
      <c r="BA28" s="514"/>
      <c r="BB28" s="514"/>
      <c r="BC28" s="514"/>
      <c r="BD28" s="515"/>
    </row>
    <row r="29" spans="1:56" ht="39.950000000000003" customHeight="1" x14ac:dyDescent="0.15">
      <c r="A29" s="115"/>
      <c r="B29" s="131">
        <f t="shared" si="2"/>
        <v>16</v>
      </c>
      <c r="C29" s="533"/>
      <c r="D29" s="534"/>
      <c r="E29" s="535"/>
      <c r="F29" s="536"/>
      <c r="G29" s="537"/>
      <c r="H29" s="538"/>
      <c r="I29" s="538"/>
      <c r="J29" s="538"/>
      <c r="K29" s="539"/>
      <c r="L29" s="540"/>
      <c r="M29" s="541"/>
      <c r="N29" s="541"/>
      <c r="O29" s="54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543">
        <f t="shared" si="3"/>
        <v>0</v>
      </c>
      <c r="AV29" s="544"/>
      <c r="AW29" s="545">
        <f t="shared" si="1"/>
        <v>0</v>
      </c>
      <c r="AX29" s="546"/>
      <c r="AY29" s="513"/>
      <c r="AZ29" s="514"/>
      <c r="BA29" s="514"/>
      <c r="BB29" s="514"/>
      <c r="BC29" s="514"/>
      <c r="BD29" s="515"/>
    </row>
    <row r="30" spans="1:56" ht="39.950000000000003" customHeight="1" x14ac:dyDescent="0.15">
      <c r="A30" s="115"/>
      <c r="B30" s="131">
        <f t="shared" si="2"/>
        <v>17</v>
      </c>
      <c r="C30" s="533"/>
      <c r="D30" s="534"/>
      <c r="E30" s="535"/>
      <c r="F30" s="536"/>
      <c r="G30" s="537"/>
      <c r="H30" s="538"/>
      <c r="I30" s="538"/>
      <c r="J30" s="538"/>
      <c r="K30" s="539"/>
      <c r="L30" s="540"/>
      <c r="M30" s="541"/>
      <c r="N30" s="541"/>
      <c r="O30" s="54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543">
        <f t="shared" si="3"/>
        <v>0</v>
      </c>
      <c r="AV30" s="544"/>
      <c r="AW30" s="545">
        <f t="shared" si="1"/>
        <v>0</v>
      </c>
      <c r="AX30" s="546"/>
      <c r="AY30" s="513"/>
      <c r="AZ30" s="514"/>
      <c r="BA30" s="514"/>
      <c r="BB30" s="514"/>
      <c r="BC30" s="514"/>
      <c r="BD30" s="515"/>
    </row>
    <row r="31" spans="1:56" ht="39.950000000000003" customHeight="1" x14ac:dyDescent="0.15">
      <c r="A31" s="115"/>
      <c r="B31" s="131">
        <f t="shared" si="2"/>
        <v>18</v>
      </c>
      <c r="C31" s="533"/>
      <c r="D31" s="534"/>
      <c r="E31" s="535"/>
      <c r="F31" s="536"/>
      <c r="G31" s="537"/>
      <c r="H31" s="538"/>
      <c r="I31" s="538"/>
      <c r="J31" s="538"/>
      <c r="K31" s="539"/>
      <c r="L31" s="540"/>
      <c r="M31" s="541"/>
      <c r="N31" s="541"/>
      <c r="O31" s="54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543">
        <f t="shared" si="3"/>
        <v>0</v>
      </c>
      <c r="AV31" s="544"/>
      <c r="AW31" s="545">
        <f t="shared" si="1"/>
        <v>0</v>
      </c>
      <c r="AX31" s="546"/>
      <c r="AY31" s="513"/>
      <c r="AZ31" s="514"/>
      <c r="BA31" s="514"/>
      <c r="BB31" s="514"/>
      <c r="BC31" s="514"/>
      <c r="BD31" s="515"/>
    </row>
    <row r="32" spans="1:56" ht="39.950000000000003" customHeight="1" x14ac:dyDescent="0.15">
      <c r="A32" s="115"/>
      <c r="B32" s="131">
        <f t="shared" si="2"/>
        <v>19</v>
      </c>
      <c r="C32" s="533"/>
      <c r="D32" s="534"/>
      <c r="E32" s="535"/>
      <c r="F32" s="536"/>
      <c r="G32" s="537"/>
      <c r="H32" s="538"/>
      <c r="I32" s="538"/>
      <c r="J32" s="538"/>
      <c r="K32" s="539"/>
      <c r="L32" s="540"/>
      <c r="M32" s="541"/>
      <c r="N32" s="541"/>
      <c r="O32" s="54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543">
        <f t="shared" si="3"/>
        <v>0</v>
      </c>
      <c r="AV32" s="544"/>
      <c r="AW32" s="545">
        <f t="shared" si="1"/>
        <v>0</v>
      </c>
      <c r="AX32" s="546"/>
      <c r="AY32" s="513"/>
      <c r="AZ32" s="514"/>
      <c r="BA32" s="514"/>
      <c r="BB32" s="514"/>
      <c r="BC32" s="514"/>
      <c r="BD32" s="515"/>
    </row>
    <row r="33" spans="1:56" ht="39.950000000000003" customHeight="1" x14ac:dyDescent="0.15">
      <c r="A33" s="115"/>
      <c r="B33" s="131">
        <f t="shared" si="2"/>
        <v>20</v>
      </c>
      <c r="C33" s="533"/>
      <c r="D33" s="534"/>
      <c r="E33" s="535"/>
      <c r="F33" s="536"/>
      <c r="G33" s="537"/>
      <c r="H33" s="538"/>
      <c r="I33" s="538"/>
      <c r="J33" s="538"/>
      <c r="K33" s="539"/>
      <c r="L33" s="540"/>
      <c r="M33" s="541"/>
      <c r="N33" s="541"/>
      <c r="O33" s="54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543">
        <f t="shared" si="3"/>
        <v>0</v>
      </c>
      <c r="AV33" s="544"/>
      <c r="AW33" s="545">
        <f t="shared" si="1"/>
        <v>0</v>
      </c>
      <c r="AX33" s="546"/>
      <c r="AY33" s="513"/>
      <c r="AZ33" s="514"/>
      <c r="BA33" s="514"/>
      <c r="BB33" s="514"/>
      <c r="BC33" s="514"/>
      <c r="BD33" s="515"/>
    </row>
    <row r="34" spans="1:56" ht="39.950000000000003" customHeight="1" x14ac:dyDescent="0.15">
      <c r="A34" s="115"/>
      <c r="B34" s="131">
        <f t="shared" si="2"/>
        <v>21</v>
      </c>
      <c r="C34" s="533"/>
      <c r="D34" s="534"/>
      <c r="E34" s="535"/>
      <c r="F34" s="536"/>
      <c r="G34" s="537"/>
      <c r="H34" s="538"/>
      <c r="I34" s="538"/>
      <c r="J34" s="538"/>
      <c r="K34" s="539"/>
      <c r="L34" s="540"/>
      <c r="M34" s="541"/>
      <c r="N34" s="541"/>
      <c r="O34" s="54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543">
        <f t="shared" si="3"/>
        <v>0</v>
      </c>
      <c r="AV34" s="544"/>
      <c r="AW34" s="545">
        <f t="shared" si="1"/>
        <v>0</v>
      </c>
      <c r="AX34" s="546"/>
      <c r="AY34" s="513"/>
      <c r="AZ34" s="514"/>
      <c r="BA34" s="514"/>
      <c r="BB34" s="514"/>
      <c r="BC34" s="514"/>
      <c r="BD34" s="515"/>
    </row>
    <row r="35" spans="1:56" ht="39.950000000000003" customHeight="1" x14ac:dyDescent="0.15">
      <c r="A35" s="115"/>
      <c r="B35" s="131">
        <f t="shared" si="2"/>
        <v>22</v>
      </c>
      <c r="C35" s="533"/>
      <c r="D35" s="534"/>
      <c r="E35" s="535"/>
      <c r="F35" s="536"/>
      <c r="G35" s="537"/>
      <c r="H35" s="538"/>
      <c r="I35" s="538"/>
      <c r="J35" s="538"/>
      <c r="K35" s="539"/>
      <c r="L35" s="540"/>
      <c r="M35" s="541"/>
      <c r="N35" s="541"/>
      <c r="O35" s="54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543">
        <f t="shared" si="3"/>
        <v>0</v>
      </c>
      <c r="AV35" s="544"/>
      <c r="AW35" s="545">
        <f t="shared" si="1"/>
        <v>0</v>
      </c>
      <c r="AX35" s="546"/>
      <c r="AY35" s="513"/>
      <c r="AZ35" s="514"/>
      <c r="BA35" s="514"/>
      <c r="BB35" s="514"/>
      <c r="BC35" s="514"/>
      <c r="BD35" s="515"/>
    </row>
    <row r="36" spans="1:56" ht="39.950000000000003" customHeight="1" x14ac:dyDescent="0.15">
      <c r="A36" s="115"/>
      <c r="B36" s="131">
        <f t="shared" si="2"/>
        <v>23</v>
      </c>
      <c r="C36" s="533"/>
      <c r="D36" s="534"/>
      <c r="E36" s="535"/>
      <c r="F36" s="536"/>
      <c r="G36" s="537"/>
      <c r="H36" s="538"/>
      <c r="I36" s="538"/>
      <c r="J36" s="538"/>
      <c r="K36" s="539"/>
      <c r="L36" s="540"/>
      <c r="M36" s="541"/>
      <c r="N36" s="541"/>
      <c r="O36" s="54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543">
        <f t="shared" si="3"/>
        <v>0</v>
      </c>
      <c r="AV36" s="544"/>
      <c r="AW36" s="545">
        <f t="shared" si="1"/>
        <v>0</v>
      </c>
      <c r="AX36" s="546"/>
      <c r="AY36" s="513"/>
      <c r="AZ36" s="514"/>
      <c r="BA36" s="514"/>
      <c r="BB36" s="514"/>
      <c r="BC36" s="514"/>
      <c r="BD36" s="515"/>
    </row>
    <row r="37" spans="1:56" ht="39.950000000000003" customHeight="1" x14ac:dyDescent="0.15">
      <c r="A37" s="115"/>
      <c r="B37" s="131">
        <f t="shared" si="2"/>
        <v>24</v>
      </c>
      <c r="C37" s="533"/>
      <c r="D37" s="534"/>
      <c r="E37" s="535"/>
      <c r="F37" s="536"/>
      <c r="G37" s="537"/>
      <c r="H37" s="538"/>
      <c r="I37" s="538"/>
      <c r="J37" s="538"/>
      <c r="K37" s="539"/>
      <c r="L37" s="540"/>
      <c r="M37" s="541"/>
      <c r="N37" s="541"/>
      <c r="O37" s="54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543">
        <f t="shared" si="3"/>
        <v>0</v>
      </c>
      <c r="AV37" s="544"/>
      <c r="AW37" s="545">
        <f t="shared" si="1"/>
        <v>0</v>
      </c>
      <c r="AX37" s="546"/>
      <c r="AY37" s="513"/>
      <c r="AZ37" s="514"/>
      <c r="BA37" s="514"/>
      <c r="BB37" s="514"/>
      <c r="BC37" s="514"/>
      <c r="BD37" s="515"/>
    </row>
    <row r="38" spans="1:56" ht="39.950000000000003" customHeight="1" x14ac:dyDescent="0.15">
      <c r="A38" s="115"/>
      <c r="B38" s="131">
        <f t="shared" si="2"/>
        <v>25</v>
      </c>
      <c r="C38" s="533"/>
      <c r="D38" s="534"/>
      <c r="E38" s="535"/>
      <c r="F38" s="536"/>
      <c r="G38" s="537"/>
      <c r="H38" s="538"/>
      <c r="I38" s="538"/>
      <c r="J38" s="538"/>
      <c r="K38" s="539"/>
      <c r="L38" s="540"/>
      <c r="M38" s="541"/>
      <c r="N38" s="541"/>
      <c r="O38" s="54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543">
        <f t="shared" si="3"/>
        <v>0</v>
      </c>
      <c r="AV38" s="544"/>
      <c r="AW38" s="545">
        <f t="shared" si="1"/>
        <v>0</v>
      </c>
      <c r="AX38" s="546"/>
      <c r="AY38" s="513"/>
      <c r="AZ38" s="514"/>
      <c r="BA38" s="514"/>
      <c r="BB38" s="514"/>
      <c r="BC38" s="514"/>
      <c r="BD38" s="515"/>
    </row>
    <row r="39" spans="1:56" ht="39.950000000000003" customHeight="1" x14ac:dyDescent="0.15">
      <c r="A39" s="115"/>
      <c r="B39" s="131">
        <f t="shared" si="2"/>
        <v>26</v>
      </c>
      <c r="C39" s="533"/>
      <c r="D39" s="534"/>
      <c r="E39" s="535"/>
      <c r="F39" s="536"/>
      <c r="G39" s="537"/>
      <c r="H39" s="538"/>
      <c r="I39" s="538"/>
      <c r="J39" s="538"/>
      <c r="K39" s="539"/>
      <c r="L39" s="540"/>
      <c r="M39" s="541"/>
      <c r="N39" s="541"/>
      <c r="O39" s="54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543">
        <f t="shared" si="3"/>
        <v>0</v>
      </c>
      <c r="AV39" s="544"/>
      <c r="AW39" s="545">
        <f t="shared" si="1"/>
        <v>0</v>
      </c>
      <c r="AX39" s="546"/>
      <c r="AY39" s="513"/>
      <c r="AZ39" s="514"/>
      <c r="BA39" s="514"/>
      <c r="BB39" s="514"/>
      <c r="BC39" s="514"/>
      <c r="BD39" s="515"/>
    </row>
    <row r="40" spans="1:56" ht="39.950000000000003" customHeight="1" x14ac:dyDescent="0.15">
      <c r="A40" s="115"/>
      <c r="B40" s="131">
        <f t="shared" si="2"/>
        <v>27</v>
      </c>
      <c r="C40" s="533"/>
      <c r="D40" s="534"/>
      <c r="E40" s="535"/>
      <c r="F40" s="536"/>
      <c r="G40" s="537"/>
      <c r="H40" s="538"/>
      <c r="I40" s="538"/>
      <c r="J40" s="538"/>
      <c r="K40" s="539"/>
      <c r="L40" s="540"/>
      <c r="M40" s="541"/>
      <c r="N40" s="541"/>
      <c r="O40" s="542"/>
      <c r="P40" s="132"/>
      <c r="Q40" s="133"/>
      <c r="R40" s="133"/>
      <c r="S40" s="133"/>
      <c r="T40" s="133"/>
      <c r="U40" s="133"/>
      <c r="V40" s="134"/>
      <c r="W40" s="132"/>
      <c r="X40" s="133"/>
      <c r="Y40" s="133"/>
      <c r="Z40" s="133"/>
      <c r="AA40" s="133"/>
      <c r="AB40" s="133"/>
      <c r="AC40" s="134"/>
      <c r="AD40" s="132"/>
      <c r="AE40" s="133"/>
      <c r="AF40" s="133"/>
      <c r="AG40" s="133"/>
      <c r="AH40" s="133"/>
      <c r="AI40" s="133"/>
      <c r="AJ40" s="134"/>
      <c r="AK40" s="132"/>
      <c r="AL40" s="133"/>
      <c r="AM40" s="133"/>
      <c r="AN40" s="133"/>
      <c r="AO40" s="133"/>
      <c r="AP40" s="133"/>
      <c r="AQ40" s="134"/>
      <c r="AR40" s="132"/>
      <c r="AS40" s="133"/>
      <c r="AT40" s="134"/>
      <c r="AU40" s="543">
        <f t="shared" si="3"/>
        <v>0</v>
      </c>
      <c r="AV40" s="544"/>
      <c r="AW40" s="545">
        <f t="shared" si="1"/>
        <v>0</v>
      </c>
      <c r="AX40" s="546"/>
      <c r="AY40" s="513"/>
      <c r="AZ40" s="514"/>
      <c r="BA40" s="514"/>
      <c r="BB40" s="514"/>
      <c r="BC40" s="514"/>
      <c r="BD40" s="515"/>
    </row>
    <row r="41" spans="1:56" ht="39.950000000000003" customHeight="1" x14ac:dyDescent="0.15">
      <c r="A41" s="115"/>
      <c r="B41" s="131">
        <f t="shared" si="2"/>
        <v>28</v>
      </c>
      <c r="C41" s="533"/>
      <c r="D41" s="534"/>
      <c r="E41" s="535"/>
      <c r="F41" s="536"/>
      <c r="G41" s="537"/>
      <c r="H41" s="538"/>
      <c r="I41" s="538"/>
      <c r="J41" s="538"/>
      <c r="K41" s="539"/>
      <c r="L41" s="540"/>
      <c r="M41" s="541"/>
      <c r="N41" s="541"/>
      <c r="O41" s="542"/>
      <c r="P41" s="177"/>
      <c r="Q41" s="178"/>
      <c r="R41" s="178"/>
      <c r="S41" s="178"/>
      <c r="T41" s="178"/>
      <c r="U41" s="178"/>
      <c r="V41" s="179"/>
      <c r="W41" s="177"/>
      <c r="X41" s="178"/>
      <c r="Y41" s="178"/>
      <c r="Z41" s="178"/>
      <c r="AA41" s="178"/>
      <c r="AB41" s="178"/>
      <c r="AC41" s="179"/>
      <c r="AD41" s="177"/>
      <c r="AE41" s="178"/>
      <c r="AF41" s="178"/>
      <c r="AG41" s="178"/>
      <c r="AH41" s="178"/>
      <c r="AI41" s="178"/>
      <c r="AJ41" s="179"/>
      <c r="AK41" s="177"/>
      <c r="AL41" s="178"/>
      <c r="AM41" s="178"/>
      <c r="AN41" s="178"/>
      <c r="AO41" s="178"/>
      <c r="AP41" s="178"/>
      <c r="AQ41" s="179"/>
      <c r="AR41" s="177"/>
      <c r="AS41" s="178"/>
      <c r="AT41" s="179"/>
      <c r="AU41" s="543">
        <f t="shared" si="3"/>
        <v>0</v>
      </c>
      <c r="AV41" s="544"/>
      <c r="AW41" s="545">
        <f t="shared" si="1"/>
        <v>0</v>
      </c>
      <c r="AX41" s="546"/>
      <c r="AY41" s="513"/>
      <c r="AZ41" s="514"/>
      <c r="BA41" s="514"/>
      <c r="BB41" s="514"/>
      <c r="BC41" s="514"/>
      <c r="BD41" s="515"/>
    </row>
    <row r="42" spans="1:56" ht="39.950000000000003" customHeight="1" x14ac:dyDescent="0.15">
      <c r="A42" s="115"/>
      <c r="B42" s="131">
        <f t="shared" si="2"/>
        <v>29</v>
      </c>
      <c r="C42" s="533"/>
      <c r="D42" s="534"/>
      <c r="E42" s="535"/>
      <c r="F42" s="536"/>
      <c r="G42" s="537"/>
      <c r="H42" s="538"/>
      <c r="I42" s="538"/>
      <c r="J42" s="538"/>
      <c r="K42" s="539"/>
      <c r="L42" s="540"/>
      <c r="M42" s="541"/>
      <c r="N42" s="541"/>
      <c r="O42" s="54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543">
        <f t="shared" si="3"/>
        <v>0</v>
      </c>
      <c r="AV42" s="544"/>
      <c r="AW42" s="545">
        <f t="shared" si="1"/>
        <v>0</v>
      </c>
      <c r="AX42" s="546"/>
      <c r="AY42" s="513"/>
      <c r="AZ42" s="514"/>
      <c r="BA42" s="514"/>
      <c r="BB42" s="514"/>
      <c r="BC42" s="514"/>
      <c r="BD42" s="515"/>
    </row>
    <row r="43" spans="1:56" ht="39.950000000000003" customHeight="1" x14ac:dyDescent="0.15">
      <c r="A43" s="115"/>
      <c r="B43" s="131">
        <f t="shared" si="2"/>
        <v>30</v>
      </c>
      <c r="C43" s="533"/>
      <c r="D43" s="534"/>
      <c r="E43" s="535"/>
      <c r="F43" s="536"/>
      <c r="G43" s="537"/>
      <c r="H43" s="538"/>
      <c r="I43" s="538"/>
      <c r="J43" s="538"/>
      <c r="K43" s="539"/>
      <c r="L43" s="540"/>
      <c r="M43" s="541"/>
      <c r="N43" s="541"/>
      <c r="O43" s="54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543">
        <f t="shared" si="3"/>
        <v>0</v>
      </c>
      <c r="AV43" s="544"/>
      <c r="AW43" s="545">
        <f t="shared" si="1"/>
        <v>0</v>
      </c>
      <c r="AX43" s="546"/>
      <c r="AY43" s="513"/>
      <c r="AZ43" s="514"/>
      <c r="BA43" s="514"/>
      <c r="BB43" s="514"/>
      <c r="BC43" s="514"/>
      <c r="BD43" s="515"/>
    </row>
    <row r="44" spans="1:56" ht="39.950000000000003" customHeight="1" x14ac:dyDescent="0.15">
      <c r="A44" s="115"/>
      <c r="B44" s="131">
        <f t="shared" si="2"/>
        <v>31</v>
      </c>
      <c r="C44" s="533"/>
      <c r="D44" s="534"/>
      <c r="E44" s="535"/>
      <c r="F44" s="536"/>
      <c r="G44" s="537"/>
      <c r="H44" s="538"/>
      <c r="I44" s="538"/>
      <c r="J44" s="538"/>
      <c r="K44" s="539"/>
      <c r="L44" s="540"/>
      <c r="M44" s="541"/>
      <c r="N44" s="541"/>
      <c r="O44" s="54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543">
        <f t="shared" si="3"/>
        <v>0</v>
      </c>
      <c r="AV44" s="544"/>
      <c r="AW44" s="545">
        <f t="shared" si="1"/>
        <v>0</v>
      </c>
      <c r="AX44" s="546"/>
      <c r="AY44" s="513"/>
      <c r="AZ44" s="514"/>
      <c r="BA44" s="514"/>
      <c r="BB44" s="514"/>
      <c r="BC44" s="514"/>
      <c r="BD44" s="515"/>
    </row>
    <row r="45" spans="1:56" ht="39.950000000000003" customHeight="1" x14ac:dyDescent="0.15">
      <c r="A45" s="115"/>
      <c r="B45" s="131">
        <f t="shared" si="2"/>
        <v>32</v>
      </c>
      <c r="C45" s="533"/>
      <c r="D45" s="534"/>
      <c r="E45" s="535"/>
      <c r="F45" s="536"/>
      <c r="G45" s="537"/>
      <c r="H45" s="538"/>
      <c r="I45" s="538"/>
      <c r="J45" s="538"/>
      <c r="K45" s="539"/>
      <c r="L45" s="540"/>
      <c r="M45" s="541"/>
      <c r="N45" s="541"/>
      <c r="O45" s="54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543">
        <f t="shared" si="3"/>
        <v>0</v>
      </c>
      <c r="AV45" s="544"/>
      <c r="AW45" s="545">
        <f t="shared" si="1"/>
        <v>0</v>
      </c>
      <c r="AX45" s="546"/>
      <c r="AY45" s="513"/>
      <c r="AZ45" s="514"/>
      <c r="BA45" s="514"/>
      <c r="BB45" s="514"/>
      <c r="BC45" s="514"/>
      <c r="BD45" s="515"/>
    </row>
    <row r="46" spans="1:56" ht="39.950000000000003" customHeight="1" x14ac:dyDescent="0.15">
      <c r="A46" s="115"/>
      <c r="B46" s="131">
        <f t="shared" si="2"/>
        <v>33</v>
      </c>
      <c r="C46" s="533"/>
      <c r="D46" s="534"/>
      <c r="E46" s="535"/>
      <c r="F46" s="536"/>
      <c r="G46" s="537"/>
      <c r="H46" s="538"/>
      <c r="I46" s="538"/>
      <c r="J46" s="538"/>
      <c r="K46" s="539"/>
      <c r="L46" s="540"/>
      <c r="M46" s="541"/>
      <c r="N46" s="541"/>
      <c r="O46" s="54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543">
        <f t="shared" si="3"/>
        <v>0</v>
      </c>
      <c r="AV46" s="544"/>
      <c r="AW46" s="545">
        <f t="shared" si="1"/>
        <v>0</v>
      </c>
      <c r="AX46" s="546"/>
      <c r="AY46" s="513"/>
      <c r="AZ46" s="514"/>
      <c r="BA46" s="514"/>
      <c r="BB46" s="514"/>
      <c r="BC46" s="514"/>
      <c r="BD46" s="515"/>
    </row>
    <row r="47" spans="1:56" ht="39.950000000000003" customHeight="1" x14ac:dyDescent="0.15">
      <c r="A47" s="115"/>
      <c r="B47" s="131">
        <f t="shared" si="2"/>
        <v>34</v>
      </c>
      <c r="C47" s="533"/>
      <c r="D47" s="534"/>
      <c r="E47" s="535"/>
      <c r="F47" s="536"/>
      <c r="G47" s="537"/>
      <c r="H47" s="538"/>
      <c r="I47" s="538"/>
      <c r="J47" s="538"/>
      <c r="K47" s="539"/>
      <c r="L47" s="540"/>
      <c r="M47" s="541"/>
      <c r="N47" s="541"/>
      <c r="O47" s="54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543">
        <f t="shared" si="3"/>
        <v>0</v>
      </c>
      <c r="AV47" s="544"/>
      <c r="AW47" s="545">
        <f t="shared" si="1"/>
        <v>0</v>
      </c>
      <c r="AX47" s="546"/>
      <c r="AY47" s="513"/>
      <c r="AZ47" s="514"/>
      <c r="BA47" s="514"/>
      <c r="BB47" s="514"/>
      <c r="BC47" s="514"/>
      <c r="BD47" s="515"/>
    </row>
    <row r="48" spans="1:56" ht="39.950000000000003" customHeight="1" x14ac:dyDescent="0.15">
      <c r="A48" s="115"/>
      <c r="B48" s="131">
        <f t="shared" si="2"/>
        <v>35</v>
      </c>
      <c r="C48" s="533"/>
      <c r="D48" s="534"/>
      <c r="E48" s="535"/>
      <c r="F48" s="536"/>
      <c r="G48" s="537"/>
      <c r="H48" s="538"/>
      <c r="I48" s="538"/>
      <c r="J48" s="538"/>
      <c r="K48" s="539"/>
      <c r="L48" s="540"/>
      <c r="M48" s="541"/>
      <c r="N48" s="541"/>
      <c r="O48" s="54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543">
        <f t="shared" si="3"/>
        <v>0</v>
      </c>
      <c r="AV48" s="544"/>
      <c r="AW48" s="545">
        <f t="shared" si="1"/>
        <v>0</v>
      </c>
      <c r="AX48" s="546"/>
      <c r="AY48" s="513"/>
      <c r="AZ48" s="514"/>
      <c r="BA48" s="514"/>
      <c r="BB48" s="514"/>
      <c r="BC48" s="514"/>
      <c r="BD48" s="515"/>
    </row>
    <row r="49" spans="1:56" ht="39.950000000000003" customHeight="1" x14ac:dyDescent="0.15">
      <c r="A49" s="115"/>
      <c r="B49" s="131">
        <f t="shared" si="2"/>
        <v>36</v>
      </c>
      <c r="C49" s="533"/>
      <c r="D49" s="534"/>
      <c r="E49" s="535"/>
      <c r="F49" s="536"/>
      <c r="G49" s="537"/>
      <c r="H49" s="538"/>
      <c r="I49" s="538"/>
      <c r="J49" s="538"/>
      <c r="K49" s="539"/>
      <c r="L49" s="540"/>
      <c r="M49" s="541"/>
      <c r="N49" s="541"/>
      <c r="O49" s="54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543">
        <f t="shared" si="3"/>
        <v>0</v>
      </c>
      <c r="AV49" s="544"/>
      <c r="AW49" s="545">
        <f t="shared" si="1"/>
        <v>0</v>
      </c>
      <c r="AX49" s="546"/>
      <c r="AY49" s="513"/>
      <c r="AZ49" s="514"/>
      <c r="BA49" s="514"/>
      <c r="BB49" s="514"/>
      <c r="BC49" s="514"/>
      <c r="BD49" s="515"/>
    </row>
    <row r="50" spans="1:56" ht="39.950000000000003" customHeight="1" x14ac:dyDescent="0.15">
      <c r="A50" s="115"/>
      <c r="B50" s="131">
        <f t="shared" si="2"/>
        <v>37</v>
      </c>
      <c r="C50" s="533"/>
      <c r="D50" s="534"/>
      <c r="E50" s="535"/>
      <c r="F50" s="536"/>
      <c r="G50" s="537"/>
      <c r="H50" s="538"/>
      <c r="I50" s="538"/>
      <c r="J50" s="538"/>
      <c r="K50" s="539"/>
      <c r="L50" s="540"/>
      <c r="M50" s="541"/>
      <c r="N50" s="541"/>
      <c r="O50" s="54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543">
        <f t="shared" si="3"/>
        <v>0</v>
      </c>
      <c r="AV50" s="544"/>
      <c r="AW50" s="545">
        <f t="shared" si="1"/>
        <v>0</v>
      </c>
      <c r="AX50" s="546"/>
      <c r="AY50" s="513"/>
      <c r="AZ50" s="514"/>
      <c r="BA50" s="514"/>
      <c r="BB50" s="514"/>
      <c r="BC50" s="514"/>
      <c r="BD50" s="515"/>
    </row>
    <row r="51" spans="1:56" ht="39.950000000000003" customHeight="1" x14ac:dyDescent="0.15">
      <c r="A51" s="115"/>
      <c r="B51" s="131">
        <f t="shared" si="2"/>
        <v>38</v>
      </c>
      <c r="C51" s="533"/>
      <c r="D51" s="534"/>
      <c r="E51" s="535"/>
      <c r="F51" s="536"/>
      <c r="G51" s="537"/>
      <c r="H51" s="538"/>
      <c r="I51" s="538"/>
      <c r="J51" s="538"/>
      <c r="K51" s="539"/>
      <c r="L51" s="540"/>
      <c r="M51" s="541"/>
      <c r="N51" s="541"/>
      <c r="O51" s="54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543">
        <f t="shared" si="3"/>
        <v>0</v>
      </c>
      <c r="AV51" s="544"/>
      <c r="AW51" s="545">
        <f t="shared" si="1"/>
        <v>0</v>
      </c>
      <c r="AX51" s="546"/>
      <c r="AY51" s="513"/>
      <c r="AZ51" s="514"/>
      <c r="BA51" s="514"/>
      <c r="BB51" s="514"/>
      <c r="BC51" s="514"/>
      <c r="BD51" s="515"/>
    </row>
    <row r="52" spans="1:56" ht="39.950000000000003" customHeight="1" x14ac:dyDescent="0.15">
      <c r="A52" s="115"/>
      <c r="B52" s="131">
        <f t="shared" si="2"/>
        <v>39</v>
      </c>
      <c r="C52" s="533"/>
      <c r="D52" s="534"/>
      <c r="E52" s="535"/>
      <c r="F52" s="536"/>
      <c r="G52" s="537"/>
      <c r="H52" s="538"/>
      <c r="I52" s="538"/>
      <c r="J52" s="538"/>
      <c r="K52" s="539"/>
      <c r="L52" s="540"/>
      <c r="M52" s="541"/>
      <c r="N52" s="541"/>
      <c r="O52" s="54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543">
        <f t="shared" si="3"/>
        <v>0</v>
      </c>
      <c r="AV52" s="544"/>
      <c r="AW52" s="545">
        <f t="shared" si="1"/>
        <v>0</v>
      </c>
      <c r="AX52" s="546"/>
      <c r="AY52" s="513"/>
      <c r="AZ52" s="514"/>
      <c r="BA52" s="514"/>
      <c r="BB52" s="514"/>
      <c r="BC52" s="514"/>
      <c r="BD52" s="515"/>
    </row>
    <row r="53" spans="1:56" ht="39.950000000000003" customHeight="1" x14ac:dyDescent="0.15">
      <c r="A53" s="115"/>
      <c r="B53" s="131">
        <f t="shared" si="2"/>
        <v>40</v>
      </c>
      <c r="C53" s="533"/>
      <c r="D53" s="534"/>
      <c r="E53" s="535"/>
      <c r="F53" s="536"/>
      <c r="G53" s="537"/>
      <c r="H53" s="538"/>
      <c r="I53" s="538"/>
      <c r="J53" s="538"/>
      <c r="K53" s="539"/>
      <c r="L53" s="540"/>
      <c r="M53" s="541"/>
      <c r="N53" s="541"/>
      <c r="O53" s="54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543">
        <f t="shared" si="3"/>
        <v>0</v>
      </c>
      <c r="AV53" s="544"/>
      <c r="AW53" s="545">
        <f t="shared" si="1"/>
        <v>0</v>
      </c>
      <c r="AX53" s="546"/>
      <c r="AY53" s="513"/>
      <c r="AZ53" s="514"/>
      <c r="BA53" s="514"/>
      <c r="BB53" s="514"/>
      <c r="BC53" s="514"/>
      <c r="BD53" s="515"/>
    </row>
    <row r="54" spans="1:56" ht="39.950000000000003" customHeight="1" x14ac:dyDescent="0.15">
      <c r="A54" s="115"/>
      <c r="B54" s="131">
        <f t="shared" si="2"/>
        <v>41</v>
      </c>
      <c r="C54" s="533"/>
      <c r="D54" s="534"/>
      <c r="E54" s="535"/>
      <c r="F54" s="536"/>
      <c r="G54" s="537"/>
      <c r="H54" s="538"/>
      <c r="I54" s="538"/>
      <c r="J54" s="538"/>
      <c r="K54" s="539"/>
      <c r="L54" s="540"/>
      <c r="M54" s="541"/>
      <c r="N54" s="541"/>
      <c r="O54" s="54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543">
        <f t="shared" si="3"/>
        <v>0</v>
      </c>
      <c r="AV54" s="544"/>
      <c r="AW54" s="545">
        <f t="shared" si="1"/>
        <v>0</v>
      </c>
      <c r="AX54" s="546"/>
      <c r="AY54" s="513"/>
      <c r="AZ54" s="514"/>
      <c r="BA54" s="514"/>
      <c r="BB54" s="514"/>
      <c r="BC54" s="514"/>
      <c r="BD54" s="515"/>
    </row>
    <row r="55" spans="1:56" ht="39.950000000000003" customHeight="1" x14ac:dyDescent="0.15">
      <c r="A55" s="115"/>
      <c r="B55" s="131">
        <f t="shared" si="2"/>
        <v>42</v>
      </c>
      <c r="C55" s="533"/>
      <c r="D55" s="534"/>
      <c r="E55" s="535"/>
      <c r="F55" s="536"/>
      <c r="G55" s="537"/>
      <c r="H55" s="538"/>
      <c r="I55" s="538"/>
      <c r="J55" s="538"/>
      <c r="K55" s="539"/>
      <c r="L55" s="540"/>
      <c r="M55" s="541"/>
      <c r="N55" s="541"/>
      <c r="O55" s="54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543">
        <f t="shared" si="3"/>
        <v>0</v>
      </c>
      <c r="AV55" s="544"/>
      <c r="AW55" s="545">
        <f t="shared" si="1"/>
        <v>0</v>
      </c>
      <c r="AX55" s="546"/>
      <c r="AY55" s="513"/>
      <c r="AZ55" s="514"/>
      <c r="BA55" s="514"/>
      <c r="BB55" s="514"/>
      <c r="BC55" s="514"/>
      <c r="BD55" s="515"/>
    </row>
    <row r="56" spans="1:56" ht="39.950000000000003" customHeight="1" x14ac:dyDescent="0.15">
      <c r="A56" s="115"/>
      <c r="B56" s="131">
        <f t="shared" si="2"/>
        <v>43</v>
      </c>
      <c r="C56" s="533"/>
      <c r="D56" s="534"/>
      <c r="E56" s="535"/>
      <c r="F56" s="536"/>
      <c r="G56" s="537"/>
      <c r="H56" s="538"/>
      <c r="I56" s="538"/>
      <c r="J56" s="538"/>
      <c r="K56" s="539"/>
      <c r="L56" s="540"/>
      <c r="M56" s="541"/>
      <c r="N56" s="541"/>
      <c r="O56" s="54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543">
        <f t="shared" si="3"/>
        <v>0</v>
      </c>
      <c r="AV56" s="544"/>
      <c r="AW56" s="545">
        <f t="shared" si="1"/>
        <v>0</v>
      </c>
      <c r="AX56" s="546"/>
      <c r="AY56" s="513"/>
      <c r="AZ56" s="514"/>
      <c r="BA56" s="514"/>
      <c r="BB56" s="514"/>
      <c r="BC56" s="514"/>
      <c r="BD56" s="515"/>
    </row>
    <row r="57" spans="1:56" ht="39.950000000000003" customHeight="1" x14ac:dyDescent="0.15">
      <c r="A57" s="115"/>
      <c r="B57" s="131">
        <f t="shared" si="2"/>
        <v>44</v>
      </c>
      <c r="C57" s="533"/>
      <c r="D57" s="534"/>
      <c r="E57" s="535"/>
      <c r="F57" s="536"/>
      <c r="G57" s="537"/>
      <c r="H57" s="538"/>
      <c r="I57" s="538"/>
      <c r="J57" s="538"/>
      <c r="K57" s="539"/>
      <c r="L57" s="540"/>
      <c r="M57" s="541"/>
      <c r="N57" s="541"/>
      <c r="O57" s="54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543">
        <f t="shared" si="3"/>
        <v>0</v>
      </c>
      <c r="AV57" s="544"/>
      <c r="AW57" s="545">
        <f t="shared" si="1"/>
        <v>0</v>
      </c>
      <c r="AX57" s="546"/>
      <c r="AY57" s="513"/>
      <c r="AZ57" s="514"/>
      <c r="BA57" s="514"/>
      <c r="BB57" s="514"/>
      <c r="BC57" s="514"/>
      <c r="BD57" s="515"/>
    </row>
    <row r="58" spans="1:56" ht="39.950000000000003" customHeight="1" x14ac:dyDescent="0.15">
      <c r="A58" s="115"/>
      <c r="B58" s="131">
        <f t="shared" si="2"/>
        <v>45</v>
      </c>
      <c r="C58" s="533"/>
      <c r="D58" s="534"/>
      <c r="E58" s="535"/>
      <c r="F58" s="536"/>
      <c r="G58" s="537"/>
      <c r="H58" s="538"/>
      <c r="I58" s="538"/>
      <c r="J58" s="538"/>
      <c r="K58" s="539"/>
      <c r="L58" s="540"/>
      <c r="M58" s="541"/>
      <c r="N58" s="541"/>
      <c r="O58" s="54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543">
        <f t="shared" si="3"/>
        <v>0</v>
      </c>
      <c r="AV58" s="544"/>
      <c r="AW58" s="545">
        <f t="shared" si="1"/>
        <v>0</v>
      </c>
      <c r="AX58" s="546"/>
      <c r="AY58" s="513"/>
      <c r="AZ58" s="514"/>
      <c r="BA58" s="514"/>
      <c r="BB58" s="514"/>
      <c r="BC58" s="514"/>
      <c r="BD58" s="515"/>
    </row>
    <row r="59" spans="1:56" ht="39.950000000000003" customHeight="1" x14ac:dyDescent="0.15">
      <c r="A59" s="115"/>
      <c r="B59" s="131">
        <f t="shared" si="2"/>
        <v>46</v>
      </c>
      <c r="C59" s="533"/>
      <c r="D59" s="534"/>
      <c r="E59" s="535"/>
      <c r="F59" s="536"/>
      <c r="G59" s="537"/>
      <c r="H59" s="538"/>
      <c r="I59" s="538"/>
      <c r="J59" s="538"/>
      <c r="K59" s="539"/>
      <c r="L59" s="540"/>
      <c r="M59" s="541"/>
      <c r="N59" s="541"/>
      <c r="O59" s="54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543">
        <f t="shared" si="3"/>
        <v>0</v>
      </c>
      <c r="AV59" s="544"/>
      <c r="AW59" s="545">
        <f t="shared" si="1"/>
        <v>0</v>
      </c>
      <c r="AX59" s="546"/>
      <c r="AY59" s="513"/>
      <c r="AZ59" s="514"/>
      <c r="BA59" s="514"/>
      <c r="BB59" s="514"/>
      <c r="BC59" s="514"/>
      <c r="BD59" s="515"/>
    </row>
    <row r="60" spans="1:56" ht="39.950000000000003" customHeight="1" x14ac:dyDescent="0.15">
      <c r="A60" s="115"/>
      <c r="B60" s="131">
        <f t="shared" si="2"/>
        <v>47</v>
      </c>
      <c r="C60" s="533"/>
      <c r="D60" s="534"/>
      <c r="E60" s="535"/>
      <c r="F60" s="536"/>
      <c r="G60" s="537"/>
      <c r="H60" s="538"/>
      <c r="I60" s="538"/>
      <c r="J60" s="538"/>
      <c r="K60" s="539"/>
      <c r="L60" s="540"/>
      <c r="M60" s="541"/>
      <c r="N60" s="541"/>
      <c r="O60" s="54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543">
        <f t="shared" si="3"/>
        <v>0</v>
      </c>
      <c r="AV60" s="544"/>
      <c r="AW60" s="545">
        <f t="shared" si="1"/>
        <v>0</v>
      </c>
      <c r="AX60" s="546"/>
      <c r="AY60" s="513"/>
      <c r="AZ60" s="514"/>
      <c r="BA60" s="514"/>
      <c r="BB60" s="514"/>
      <c r="BC60" s="514"/>
      <c r="BD60" s="515"/>
    </row>
    <row r="61" spans="1:56" ht="39.950000000000003" customHeight="1" x14ac:dyDescent="0.15">
      <c r="A61" s="115"/>
      <c r="B61" s="131">
        <f t="shared" si="2"/>
        <v>48</v>
      </c>
      <c r="C61" s="533"/>
      <c r="D61" s="534"/>
      <c r="E61" s="535"/>
      <c r="F61" s="536"/>
      <c r="G61" s="537"/>
      <c r="H61" s="538"/>
      <c r="I61" s="538"/>
      <c r="J61" s="538"/>
      <c r="K61" s="539"/>
      <c r="L61" s="540"/>
      <c r="M61" s="541"/>
      <c r="N61" s="541"/>
      <c r="O61" s="54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543">
        <f t="shared" si="3"/>
        <v>0</v>
      </c>
      <c r="AV61" s="544"/>
      <c r="AW61" s="545">
        <f t="shared" si="1"/>
        <v>0</v>
      </c>
      <c r="AX61" s="546"/>
      <c r="AY61" s="513"/>
      <c r="AZ61" s="514"/>
      <c r="BA61" s="514"/>
      <c r="BB61" s="514"/>
      <c r="BC61" s="514"/>
      <c r="BD61" s="515"/>
    </row>
    <row r="62" spans="1:56" ht="39.950000000000003" customHeight="1" x14ac:dyDescent="0.15">
      <c r="A62" s="115"/>
      <c r="B62" s="131">
        <f t="shared" si="2"/>
        <v>49</v>
      </c>
      <c r="C62" s="533"/>
      <c r="D62" s="534"/>
      <c r="E62" s="535"/>
      <c r="F62" s="536"/>
      <c r="G62" s="537"/>
      <c r="H62" s="538"/>
      <c r="I62" s="538"/>
      <c r="J62" s="538"/>
      <c r="K62" s="539"/>
      <c r="L62" s="540"/>
      <c r="M62" s="541"/>
      <c r="N62" s="541"/>
      <c r="O62" s="54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543">
        <f t="shared" si="3"/>
        <v>0</v>
      </c>
      <c r="AV62" s="544"/>
      <c r="AW62" s="545">
        <f t="shared" si="1"/>
        <v>0</v>
      </c>
      <c r="AX62" s="546"/>
      <c r="AY62" s="513"/>
      <c r="AZ62" s="514"/>
      <c r="BA62" s="514"/>
      <c r="BB62" s="514"/>
      <c r="BC62" s="514"/>
      <c r="BD62" s="515"/>
    </row>
    <row r="63" spans="1:56" ht="39.950000000000003" customHeight="1" x14ac:dyDescent="0.15">
      <c r="A63" s="115"/>
      <c r="B63" s="131">
        <f t="shared" si="2"/>
        <v>50</v>
      </c>
      <c r="C63" s="533"/>
      <c r="D63" s="534"/>
      <c r="E63" s="535"/>
      <c r="F63" s="536"/>
      <c r="G63" s="537"/>
      <c r="H63" s="538"/>
      <c r="I63" s="538"/>
      <c r="J63" s="538"/>
      <c r="K63" s="539"/>
      <c r="L63" s="540"/>
      <c r="M63" s="541"/>
      <c r="N63" s="541"/>
      <c r="O63" s="54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543">
        <f t="shared" si="3"/>
        <v>0</v>
      </c>
      <c r="AV63" s="544"/>
      <c r="AW63" s="545">
        <f t="shared" si="1"/>
        <v>0</v>
      </c>
      <c r="AX63" s="546"/>
      <c r="AY63" s="513"/>
      <c r="AZ63" s="514"/>
      <c r="BA63" s="514"/>
      <c r="BB63" s="514"/>
      <c r="BC63" s="514"/>
      <c r="BD63" s="515"/>
    </row>
    <row r="64" spans="1:56" ht="39.950000000000003" customHeight="1" x14ac:dyDescent="0.15">
      <c r="A64" s="115"/>
      <c r="B64" s="131">
        <f t="shared" si="2"/>
        <v>51</v>
      </c>
      <c r="C64" s="533"/>
      <c r="D64" s="534"/>
      <c r="E64" s="535"/>
      <c r="F64" s="536"/>
      <c r="G64" s="537"/>
      <c r="H64" s="538"/>
      <c r="I64" s="538"/>
      <c r="J64" s="538"/>
      <c r="K64" s="539"/>
      <c r="L64" s="540"/>
      <c r="M64" s="541"/>
      <c r="N64" s="541"/>
      <c r="O64" s="54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543">
        <f t="shared" si="3"/>
        <v>0</v>
      </c>
      <c r="AV64" s="544"/>
      <c r="AW64" s="545">
        <f t="shared" si="1"/>
        <v>0</v>
      </c>
      <c r="AX64" s="546"/>
      <c r="AY64" s="513"/>
      <c r="AZ64" s="514"/>
      <c r="BA64" s="514"/>
      <c r="BB64" s="514"/>
      <c r="BC64" s="514"/>
      <c r="BD64" s="515"/>
    </row>
    <row r="65" spans="1:56" ht="39.950000000000003" customHeight="1" x14ac:dyDescent="0.15">
      <c r="A65" s="115"/>
      <c r="B65" s="131">
        <f t="shared" si="2"/>
        <v>52</v>
      </c>
      <c r="C65" s="533"/>
      <c r="D65" s="534"/>
      <c r="E65" s="535"/>
      <c r="F65" s="536"/>
      <c r="G65" s="537"/>
      <c r="H65" s="538"/>
      <c r="I65" s="538"/>
      <c r="J65" s="538"/>
      <c r="K65" s="539"/>
      <c r="L65" s="540"/>
      <c r="M65" s="541"/>
      <c r="N65" s="541"/>
      <c r="O65" s="54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543">
        <f t="shared" si="3"/>
        <v>0</v>
      </c>
      <c r="AV65" s="544"/>
      <c r="AW65" s="545">
        <f t="shared" si="1"/>
        <v>0</v>
      </c>
      <c r="AX65" s="546"/>
      <c r="AY65" s="513"/>
      <c r="AZ65" s="514"/>
      <c r="BA65" s="514"/>
      <c r="BB65" s="514"/>
      <c r="BC65" s="514"/>
      <c r="BD65" s="515"/>
    </row>
    <row r="66" spans="1:56" ht="39.950000000000003" customHeight="1" x14ac:dyDescent="0.15">
      <c r="A66" s="115"/>
      <c r="B66" s="131">
        <f t="shared" si="2"/>
        <v>53</v>
      </c>
      <c r="C66" s="533"/>
      <c r="D66" s="534"/>
      <c r="E66" s="535"/>
      <c r="F66" s="536"/>
      <c r="G66" s="537"/>
      <c r="H66" s="538"/>
      <c r="I66" s="538"/>
      <c r="J66" s="538"/>
      <c r="K66" s="539"/>
      <c r="L66" s="540"/>
      <c r="M66" s="541"/>
      <c r="N66" s="541"/>
      <c r="O66" s="54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543">
        <f t="shared" si="3"/>
        <v>0</v>
      </c>
      <c r="AV66" s="544"/>
      <c r="AW66" s="545">
        <f t="shared" si="1"/>
        <v>0</v>
      </c>
      <c r="AX66" s="546"/>
      <c r="AY66" s="513"/>
      <c r="AZ66" s="514"/>
      <c r="BA66" s="514"/>
      <c r="BB66" s="514"/>
      <c r="BC66" s="514"/>
      <c r="BD66" s="515"/>
    </row>
    <row r="67" spans="1:56" ht="39.950000000000003" customHeight="1" x14ac:dyDescent="0.15">
      <c r="A67" s="115"/>
      <c r="B67" s="131">
        <f t="shared" si="2"/>
        <v>54</v>
      </c>
      <c r="C67" s="533"/>
      <c r="D67" s="534"/>
      <c r="E67" s="535"/>
      <c r="F67" s="536"/>
      <c r="G67" s="537"/>
      <c r="H67" s="538"/>
      <c r="I67" s="538"/>
      <c r="J67" s="538"/>
      <c r="K67" s="539"/>
      <c r="L67" s="540"/>
      <c r="M67" s="541"/>
      <c r="N67" s="541"/>
      <c r="O67" s="54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543">
        <f t="shared" si="3"/>
        <v>0</v>
      </c>
      <c r="AV67" s="544"/>
      <c r="AW67" s="545">
        <f t="shared" si="1"/>
        <v>0</v>
      </c>
      <c r="AX67" s="546"/>
      <c r="AY67" s="513"/>
      <c r="AZ67" s="514"/>
      <c r="BA67" s="514"/>
      <c r="BB67" s="514"/>
      <c r="BC67" s="514"/>
      <c r="BD67" s="515"/>
    </row>
    <row r="68" spans="1:56" ht="39.950000000000003" customHeight="1" x14ac:dyDescent="0.15">
      <c r="A68" s="115"/>
      <c r="B68" s="131">
        <f t="shared" si="2"/>
        <v>55</v>
      </c>
      <c r="C68" s="533"/>
      <c r="D68" s="534"/>
      <c r="E68" s="535"/>
      <c r="F68" s="536"/>
      <c r="G68" s="537"/>
      <c r="H68" s="538"/>
      <c r="I68" s="538"/>
      <c r="J68" s="538"/>
      <c r="K68" s="539"/>
      <c r="L68" s="540"/>
      <c r="M68" s="541"/>
      <c r="N68" s="541"/>
      <c r="O68" s="542"/>
      <c r="P68" s="132"/>
      <c r="Q68" s="133"/>
      <c r="R68" s="133"/>
      <c r="S68" s="133"/>
      <c r="T68" s="133"/>
      <c r="U68" s="133"/>
      <c r="V68" s="134"/>
      <c r="W68" s="132"/>
      <c r="X68" s="133"/>
      <c r="Y68" s="133"/>
      <c r="Z68" s="133"/>
      <c r="AA68" s="133"/>
      <c r="AB68" s="133"/>
      <c r="AC68" s="134"/>
      <c r="AD68" s="132"/>
      <c r="AE68" s="133"/>
      <c r="AF68" s="133"/>
      <c r="AG68" s="133"/>
      <c r="AH68" s="133"/>
      <c r="AI68" s="133"/>
      <c r="AJ68" s="134"/>
      <c r="AK68" s="132"/>
      <c r="AL68" s="133"/>
      <c r="AM68" s="133"/>
      <c r="AN68" s="133"/>
      <c r="AO68" s="133"/>
      <c r="AP68" s="133"/>
      <c r="AQ68" s="134"/>
      <c r="AR68" s="132"/>
      <c r="AS68" s="133"/>
      <c r="AT68" s="134"/>
      <c r="AU68" s="543">
        <f t="shared" si="3"/>
        <v>0</v>
      </c>
      <c r="AV68" s="544"/>
      <c r="AW68" s="545">
        <f t="shared" si="1"/>
        <v>0</v>
      </c>
      <c r="AX68" s="546"/>
      <c r="AY68" s="513"/>
      <c r="AZ68" s="514"/>
      <c r="BA68" s="514"/>
      <c r="BB68" s="514"/>
      <c r="BC68" s="514"/>
      <c r="BD68" s="515"/>
    </row>
    <row r="69" spans="1:56" ht="39.950000000000003" customHeight="1" x14ac:dyDescent="0.15">
      <c r="A69" s="115"/>
      <c r="B69" s="131">
        <f t="shared" si="2"/>
        <v>56</v>
      </c>
      <c r="C69" s="533"/>
      <c r="D69" s="534"/>
      <c r="E69" s="535"/>
      <c r="F69" s="536"/>
      <c r="G69" s="537"/>
      <c r="H69" s="538"/>
      <c r="I69" s="538"/>
      <c r="J69" s="538"/>
      <c r="K69" s="539"/>
      <c r="L69" s="540"/>
      <c r="M69" s="541"/>
      <c r="N69" s="541"/>
      <c r="O69" s="542"/>
      <c r="P69" s="177"/>
      <c r="Q69" s="178"/>
      <c r="R69" s="178"/>
      <c r="S69" s="178"/>
      <c r="T69" s="178"/>
      <c r="U69" s="178"/>
      <c r="V69" s="179"/>
      <c r="W69" s="177"/>
      <c r="X69" s="178"/>
      <c r="Y69" s="178"/>
      <c r="Z69" s="178"/>
      <c r="AA69" s="178"/>
      <c r="AB69" s="178"/>
      <c r="AC69" s="179"/>
      <c r="AD69" s="177"/>
      <c r="AE69" s="178"/>
      <c r="AF69" s="178"/>
      <c r="AG69" s="178"/>
      <c r="AH69" s="178"/>
      <c r="AI69" s="178"/>
      <c r="AJ69" s="179"/>
      <c r="AK69" s="177"/>
      <c r="AL69" s="178"/>
      <c r="AM69" s="178"/>
      <c r="AN69" s="178"/>
      <c r="AO69" s="178"/>
      <c r="AP69" s="178"/>
      <c r="AQ69" s="179"/>
      <c r="AR69" s="177"/>
      <c r="AS69" s="178"/>
      <c r="AT69" s="179"/>
      <c r="AU69" s="543">
        <f t="shared" si="3"/>
        <v>0</v>
      </c>
      <c r="AV69" s="544"/>
      <c r="AW69" s="545">
        <f t="shared" si="1"/>
        <v>0</v>
      </c>
      <c r="AX69" s="546"/>
      <c r="AY69" s="513"/>
      <c r="AZ69" s="514"/>
      <c r="BA69" s="514"/>
      <c r="BB69" s="514"/>
      <c r="BC69" s="514"/>
      <c r="BD69" s="515"/>
    </row>
    <row r="70" spans="1:56" ht="39.950000000000003" customHeight="1" x14ac:dyDescent="0.15">
      <c r="A70" s="115"/>
      <c r="B70" s="131">
        <f t="shared" si="2"/>
        <v>57</v>
      </c>
      <c r="C70" s="533"/>
      <c r="D70" s="534"/>
      <c r="E70" s="535"/>
      <c r="F70" s="536"/>
      <c r="G70" s="537"/>
      <c r="H70" s="538"/>
      <c r="I70" s="538"/>
      <c r="J70" s="538"/>
      <c r="K70" s="539"/>
      <c r="L70" s="540"/>
      <c r="M70" s="541"/>
      <c r="N70" s="541"/>
      <c r="O70" s="54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543">
        <f t="shared" si="3"/>
        <v>0</v>
      </c>
      <c r="AV70" s="544"/>
      <c r="AW70" s="545">
        <f t="shared" si="1"/>
        <v>0</v>
      </c>
      <c r="AX70" s="546"/>
      <c r="AY70" s="513"/>
      <c r="AZ70" s="514"/>
      <c r="BA70" s="514"/>
      <c r="BB70" s="514"/>
      <c r="BC70" s="514"/>
      <c r="BD70" s="515"/>
    </row>
    <row r="71" spans="1:56" ht="39.950000000000003" customHeight="1" x14ac:dyDescent="0.15">
      <c r="A71" s="115"/>
      <c r="B71" s="131">
        <f t="shared" si="2"/>
        <v>58</v>
      </c>
      <c r="C71" s="533"/>
      <c r="D71" s="534"/>
      <c r="E71" s="535"/>
      <c r="F71" s="536"/>
      <c r="G71" s="537"/>
      <c r="H71" s="538"/>
      <c r="I71" s="538"/>
      <c r="J71" s="538"/>
      <c r="K71" s="539"/>
      <c r="L71" s="540"/>
      <c r="M71" s="541"/>
      <c r="N71" s="541"/>
      <c r="O71" s="54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543">
        <f t="shared" si="3"/>
        <v>0</v>
      </c>
      <c r="AV71" s="544"/>
      <c r="AW71" s="545">
        <f t="shared" si="1"/>
        <v>0</v>
      </c>
      <c r="AX71" s="546"/>
      <c r="AY71" s="513"/>
      <c r="AZ71" s="514"/>
      <c r="BA71" s="514"/>
      <c r="BB71" s="514"/>
      <c r="BC71" s="514"/>
      <c r="BD71" s="515"/>
    </row>
    <row r="72" spans="1:56" ht="39.950000000000003" customHeight="1" x14ac:dyDescent="0.15">
      <c r="A72" s="115"/>
      <c r="B72" s="131">
        <f t="shared" si="2"/>
        <v>59</v>
      </c>
      <c r="C72" s="533"/>
      <c r="D72" s="534"/>
      <c r="E72" s="535"/>
      <c r="F72" s="536"/>
      <c r="G72" s="537"/>
      <c r="H72" s="538"/>
      <c r="I72" s="538"/>
      <c r="J72" s="538"/>
      <c r="K72" s="539"/>
      <c r="L72" s="540"/>
      <c r="M72" s="541"/>
      <c r="N72" s="541"/>
      <c r="O72" s="54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543">
        <f t="shared" si="3"/>
        <v>0</v>
      </c>
      <c r="AV72" s="544"/>
      <c r="AW72" s="545">
        <f t="shared" si="1"/>
        <v>0</v>
      </c>
      <c r="AX72" s="546"/>
      <c r="AY72" s="513"/>
      <c r="AZ72" s="514"/>
      <c r="BA72" s="514"/>
      <c r="BB72" s="514"/>
      <c r="BC72" s="514"/>
      <c r="BD72" s="515"/>
    </row>
    <row r="73" spans="1:56" ht="39.950000000000003" customHeight="1" x14ac:dyDescent="0.15">
      <c r="A73" s="115"/>
      <c r="B73" s="131">
        <f t="shared" si="2"/>
        <v>60</v>
      </c>
      <c r="C73" s="533"/>
      <c r="D73" s="534"/>
      <c r="E73" s="535"/>
      <c r="F73" s="536"/>
      <c r="G73" s="537"/>
      <c r="H73" s="538"/>
      <c r="I73" s="538"/>
      <c r="J73" s="538"/>
      <c r="K73" s="539"/>
      <c r="L73" s="540"/>
      <c r="M73" s="541"/>
      <c r="N73" s="541"/>
      <c r="O73" s="54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543">
        <f t="shared" si="3"/>
        <v>0</v>
      </c>
      <c r="AV73" s="544"/>
      <c r="AW73" s="545">
        <f t="shared" si="1"/>
        <v>0</v>
      </c>
      <c r="AX73" s="546"/>
      <c r="AY73" s="513"/>
      <c r="AZ73" s="514"/>
      <c r="BA73" s="514"/>
      <c r="BB73" s="514"/>
      <c r="BC73" s="514"/>
      <c r="BD73" s="515"/>
    </row>
    <row r="74" spans="1:56" ht="39.950000000000003" customHeight="1" x14ac:dyDescent="0.15">
      <c r="A74" s="115"/>
      <c r="B74" s="131">
        <f t="shared" si="2"/>
        <v>61</v>
      </c>
      <c r="C74" s="533"/>
      <c r="D74" s="534"/>
      <c r="E74" s="535"/>
      <c r="F74" s="536"/>
      <c r="G74" s="537"/>
      <c r="H74" s="538"/>
      <c r="I74" s="538"/>
      <c r="J74" s="538"/>
      <c r="K74" s="539"/>
      <c r="L74" s="540"/>
      <c r="M74" s="541"/>
      <c r="N74" s="541"/>
      <c r="O74" s="54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543">
        <f t="shared" si="3"/>
        <v>0</v>
      </c>
      <c r="AV74" s="544"/>
      <c r="AW74" s="545">
        <f t="shared" si="1"/>
        <v>0</v>
      </c>
      <c r="AX74" s="546"/>
      <c r="AY74" s="513"/>
      <c r="AZ74" s="514"/>
      <c r="BA74" s="514"/>
      <c r="BB74" s="514"/>
      <c r="BC74" s="514"/>
      <c r="BD74" s="515"/>
    </row>
    <row r="75" spans="1:56" ht="39.950000000000003" customHeight="1" x14ac:dyDescent="0.15">
      <c r="A75" s="115"/>
      <c r="B75" s="131">
        <f t="shared" si="2"/>
        <v>62</v>
      </c>
      <c r="C75" s="533"/>
      <c r="D75" s="534"/>
      <c r="E75" s="535"/>
      <c r="F75" s="536"/>
      <c r="G75" s="537"/>
      <c r="H75" s="538"/>
      <c r="I75" s="538"/>
      <c r="J75" s="538"/>
      <c r="K75" s="539"/>
      <c r="L75" s="540"/>
      <c r="M75" s="541"/>
      <c r="N75" s="541"/>
      <c r="O75" s="54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543">
        <f t="shared" si="3"/>
        <v>0</v>
      </c>
      <c r="AV75" s="544"/>
      <c r="AW75" s="545">
        <f t="shared" si="1"/>
        <v>0</v>
      </c>
      <c r="AX75" s="546"/>
      <c r="AY75" s="513"/>
      <c r="AZ75" s="514"/>
      <c r="BA75" s="514"/>
      <c r="BB75" s="514"/>
      <c r="BC75" s="514"/>
      <c r="BD75" s="515"/>
    </row>
    <row r="76" spans="1:56" ht="39.950000000000003" customHeight="1" x14ac:dyDescent="0.15">
      <c r="A76" s="115"/>
      <c r="B76" s="131">
        <f t="shared" si="2"/>
        <v>63</v>
      </c>
      <c r="C76" s="533"/>
      <c r="D76" s="534"/>
      <c r="E76" s="535"/>
      <c r="F76" s="536"/>
      <c r="G76" s="537"/>
      <c r="H76" s="538"/>
      <c r="I76" s="538"/>
      <c r="J76" s="538"/>
      <c r="K76" s="539"/>
      <c r="L76" s="540"/>
      <c r="M76" s="541"/>
      <c r="N76" s="541"/>
      <c r="O76" s="54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543">
        <f t="shared" si="3"/>
        <v>0</v>
      </c>
      <c r="AV76" s="544"/>
      <c r="AW76" s="545">
        <f t="shared" si="1"/>
        <v>0</v>
      </c>
      <c r="AX76" s="546"/>
      <c r="AY76" s="513"/>
      <c r="AZ76" s="514"/>
      <c r="BA76" s="514"/>
      <c r="BB76" s="514"/>
      <c r="BC76" s="514"/>
      <c r="BD76" s="515"/>
    </row>
    <row r="77" spans="1:56" ht="39.950000000000003" customHeight="1" x14ac:dyDescent="0.15">
      <c r="A77" s="115"/>
      <c r="B77" s="131">
        <f t="shared" si="2"/>
        <v>64</v>
      </c>
      <c r="C77" s="533"/>
      <c r="D77" s="534"/>
      <c r="E77" s="535"/>
      <c r="F77" s="536"/>
      <c r="G77" s="537"/>
      <c r="H77" s="538"/>
      <c r="I77" s="538"/>
      <c r="J77" s="538"/>
      <c r="K77" s="539"/>
      <c r="L77" s="540"/>
      <c r="M77" s="541"/>
      <c r="N77" s="541"/>
      <c r="O77" s="54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543">
        <f t="shared" si="3"/>
        <v>0</v>
      </c>
      <c r="AV77" s="544"/>
      <c r="AW77" s="545">
        <f t="shared" si="1"/>
        <v>0</v>
      </c>
      <c r="AX77" s="546"/>
      <c r="AY77" s="513"/>
      <c r="AZ77" s="514"/>
      <c r="BA77" s="514"/>
      <c r="BB77" s="514"/>
      <c r="BC77" s="514"/>
      <c r="BD77" s="515"/>
    </row>
    <row r="78" spans="1:56" ht="39.950000000000003" customHeight="1" x14ac:dyDescent="0.15">
      <c r="A78" s="115"/>
      <c r="B78" s="131">
        <f t="shared" si="2"/>
        <v>65</v>
      </c>
      <c r="C78" s="533"/>
      <c r="D78" s="534"/>
      <c r="E78" s="535"/>
      <c r="F78" s="536"/>
      <c r="G78" s="537"/>
      <c r="H78" s="538"/>
      <c r="I78" s="538"/>
      <c r="J78" s="538"/>
      <c r="K78" s="539"/>
      <c r="L78" s="540"/>
      <c r="M78" s="541"/>
      <c r="N78" s="541"/>
      <c r="O78" s="54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543">
        <f t="shared" si="3"/>
        <v>0</v>
      </c>
      <c r="AV78" s="544"/>
      <c r="AW78" s="545">
        <f t="shared" ref="AW78:AW113" si="4">IF($AZ$3="４週",AU78/4,IF($AZ$3="暦月",AU78/($AZ$7/7),""))</f>
        <v>0</v>
      </c>
      <c r="AX78" s="546"/>
      <c r="AY78" s="513"/>
      <c r="AZ78" s="514"/>
      <c r="BA78" s="514"/>
      <c r="BB78" s="514"/>
      <c r="BC78" s="514"/>
      <c r="BD78" s="515"/>
    </row>
    <row r="79" spans="1:56" ht="39.950000000000003" customHeight="1" x14ac:dyDescent="0.15">
      <c r="A79" s="115"/>
      <c r="B79" s="131">
        <f t="shared" ref="B79:B113" si="5">B78+1</f>
        <v>66</v>
      </c>
      <c r="C79" s="533"/>
      <c r="D79" s="534"/>
      <c r="E79" s="535"/>
      <c r="F79" s="536"/>
      <c r="G79" s="537"/>
      <c r="H79" s="538"/>
      <c r="I79" s="538"/>
      <c r="J79" s="538"/>
      <c r="K79" s="539"/>
      <c r="L79" s="540"/>
      <c r="M79" s="541"/>
      <c r="N79" s="541"/>
      <c r="O79" s="54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543">
        <f t="shared" si="3"/>
        <v>0</v>
      </c>
      <c r="AV79" s="544"/>
      <c r="AW79" s="545">
        <f t="shared" si="4"/>
        <v>0</v>
      </c>
      <c r="AX79" s="546"/>
      <c r="AY79" s="513"/>
      <c r="AZ79" s="514"/>
      <c r="BA79" s="514"/>
      <c r="BB79" s="514"/>
      <c r="BC79" s="514"/>
      <c r="BD79" s="515"/>
    </row>
    <row r="80" spans="1:56" ht="39.950000000000003" customHeight="1" x14ac:dyDescent="0.15">
      <c r="A80" s="115"/>
      <c r="B80" s="131">
        <f t="shared" si="5"/>
        <v>67</v>
      </c>
      <c r="C80" s="533"/>
      <c r="D80" s="534"/>
      <c r="E80" s="535"/>
      <c r="F80" s="536"/>
      <c r="G80" s="537"/>
      <c r="H80" s="538"/>
      <c r="I80" s="538"/>
      <c r="J80" s="538"/>
      <c r="K80" s="539"/>
      <c r="L80" s="540"/>
      <c r="M80" s="541"/>
      <c r="N80" s="541"/>
      <c r="O80" s="54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543">
        <f t="shared" si="3"/>
        <v>0</v>
      </c>
      <c r="AV80" s="544"/>
      <c r="AW80" s="545">
        <f t="shared" si="4"/>
        <v>0</v>
      </c>
      <c r="AX80" s="546"/>
      <c r="AY80" s="513"/>
      <c r="AZ80" s="514"/>
      <c r="BA80" s="514"/>
      <c r="BB80" s="514"/>
      <c r="BC80" s="514"/>
      <c r="BD80" s="515"/>
    </row>
    <row r="81" spans="1:56" ht="39.950000000000003" customHeight="1" x14ac:dyDescent="0.15">
      <c r="A81" s="115"/>
      <c r="B81" s="131">
        <f t="shared" si="5"/>
        <v>68</v>
      </c>
      <c r="C81" s="533"/>
      <c r="D81" s="534"/>
      <c r="E81" s="535"/>
      <c r="F81" s="536"/>
      <c r="G81" s="537"/>
      <c r="H81" s="538"/>
      <c r="I81" s="538"/>
      <c r="J81" s="538"/>
      <c r="K81" s="539"/>
      <c r="L81" s="540"/>
      <c r="M81" s="541"/>
      <c r="N81" s="541"/>
      <c r="O81" s="54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543">
        <f t="shared" si="3"/>
        <v>0</v>
      </c>
      <c r="AV81" s="544"/>
      <c r="AW81" s="545">
        <f t="shared" si="4"/>
        <v>0</v>
      </c>
      <c r="AX81" s="546"/>
      <c r="AY81" s="513"/>
      <c r="AZ81" s="514"/>
      <c r="BA81" s="514"/>
      <c r="BB81" s="514"/>
      <c r="BC81" s="514"/>
      <c r="BD81" s="515"/>
    </row>
    <row r="82" spans="1:56" ht="39.950000000000003" customHeight="1" x14ac:dyDescent="0.15">
      <c r="A82" s="115"/>
      <c r="B82" s="131">
        <f t="shared" si="5"/>
        <v>69</v>
      </c>
      <c r="C82" s="533"/>
      <c r="D82" s="534"/>
      <c r="E82" s="535"/>
      <c r="F82" s="536"/>
      <c r="G82" s="537"/>
      <c r="H82" s="538"/>
      <c r="I82" s="538"/>
      <c r="J82" s="538"/>
      <c r="K82" s="539"/>
      <c r="L82" s="540"/>
      <c r="M82" s="541"/>
      <c r="N82" s="541"/>
      <c r="O82" s="54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543">
        <f t="shared" si="3"/>
        <v>0</v>
      </c>
      <c r="AV82" s="544"/>
      <c r="AW82" s="545">
        <f t="shared" si="4"/>
        <v>0</v>
      </c>
      <c r="AX82" s="546"/>
      <c r="AY82" s="513"/>
      <c r="AZ82" s="514"/>
      <c r="BA82" s="514"/>
      <c r="BB82" s="514"/>
      <c r="BC82" s="514"/>
      <c r="BD82" s="515"/>
    </row>
    <row r="83" spans="1:56" ht="39.950000000000003" customHeight="1" x14ac:dyDescent="0.15">
      <c r="A83" s="115"/>
      <c r="B83" s="131">
        <f t="shared" si="5"/>
        <v>70</v>
      </c>
      <c r="C83" s="533"/>
      <c r="D83" s="534"/>
      <c r="E83" s="535"/>
      <c r="F83" s="536"/>
      <c r="G83" s="537"/>
      <c r="H83" s="538"/>
      <c r="I83" s="538"/>
      <c r="J83" s="538"/>
      <c r="K83" s="539"/>
      <c r="L83" s="540"/>
      <c r="M83" s="541"/>
      <c r="N83" s="541"/>
      <c r="O83" s="54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543">
        <f t="shared" si="3"/>
        <v>0</v>
      </c>
      <c r="AV83" s="544"/>
      <c r="AW83" s="545">
        <f t="shared" si="4"/>
        <v>0</v>
      </c>
      <c r="AX83" s="546"/>
      <c r="AY83" s="513"/>
      <c r="AZ83" s="514"/>
      <c r="BA83" s="514"/>
      <c r="BB83" s="514"/>
      <c r="BC83" s="514"/>
      <c r="BD83" s="515"/>
    </row>
    <row r="84" spans="1:56" ht="39.950000000000003" customHeight="1" x14ac:dyDescent="0.15">
      <c r="A84" s="115"/>
      <c r="B84" s="131">
        <f t="shared" si="5"/>
        <v>71</v>
      </c>
      <c r="C84" s="533"/>
      <c r="D84" s="534"/>
      <c r="E84" s="535"/>
      <c r="F84" s="536"/>
      <c r="G84" s="537"/>
      <c r="H84" s="538"/>
      <c r="I84" s="538"/>
      <c r="J84" s="538"/>
      <c r="K84" s="539"/>
      <c r="L84" s="540"/>
      <c r="M84" s="541"/>
      <c r="N84" s="541"/>
      <c r="O84" s="54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543">
        <f t="shared" si="3"/>
        <v>0</v>
      </c>
      <c r="AV84" s="544"/>
      <c r="AW84" s="545">
        <f t="shared" si="4"/>
        <v>0</v>
      </c>
      <c r="AX84" s="546"/>
      <c r="AY84" s="513"/>
      <c r="AZ84" s="514"/>
      <c r="BA84" s="514"/>
      <c r="BB84" s="514"/>
      <c r="BC84" s="514"/>
      <c r="BD84" s="515"/>
    </row>
    <row r="85" spans="1:56" ht="39.950000000000003" customHeight="1" x14ac:dyDescent="0.15">
      <c r="A85" s="115"/>
      <c r="B85" s="131">
        <f t="shared" si="5"/>
        <v>72</v>
      </c>
      <c r="C85" s="533"/>
      <c r="D85" s="534"/>
      <c r="E85" s="535"/>
      <c r="F85" s="536"/>
      <c r="G85" s="537"/>
      <c r="H85" s="538"/>
      <c r="I85" s="538"/>
      <c r="J85" s="538"/>
      <c r="K85" s="539"/>
      <c r="L85" s="540"/>
      <c r="M85" s="541"/>
      <c r="N85" s="541"/>
      <c r="O85" s="54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543">
        <f t="shared" si="3"/>
        <v>0</v>
      </c>
      <c r="AV85" s="544"/>
      <c r="AW85" s="545">
        <f t="shared" si="4"/>
        <v>0</v>
      </c>
      <c r="AX85" s="546"/>
      <c r="AY85" s="513"/>
      <c r="AZ85" s="514"/>
      <c r="BA85" s="514"/>
      <c r="BB85" s="514"/>
      <c r="BC85" s="514"/>
      <c r="BD85" s="515"/>
    </row>
    <row r="86" spans="1:56" ht="39.950000000000003" customHeight="1" x14ac:dyDescent="0.15">
      <c r="A86" s="115"/>
      <c r="B86" s="131">
        <f t="shared" si="5"/>
        <v>73</v>
      </c>
      <c r="C86" s="533"/>
      <c r="D86" s="534"/>
      <c r="E86" s="535"/>
      <c r="F86" s="536"/>
      <c r="G86" s="537"/>
      <c r="H86" s="538"/>
      <c r="I86" s="538"/>
      <c r="J86" s="538"/>
      <c r="K86" s="539"/>
      <c r="L86" s="540"/>
      <c r="M86" s="541"/>
      <c r="N86" s="541"/>
      <c r="O86" s="54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543">
        <f t="shared" si="3"/>
        <v>0</v>
      </c>
      <c r="AV86" s="544"/>
      <c r="AW86" s="545">
        <f t="shared" si="4"/>
        <v>0</v>
      </c>
      <c r="AX86" s="546"/>
      <c r="AY86" s="513"/>
      <c r="AZ86" s="514"/>
      <c r="BA86" s="514"/>
      <c r="BB86" s="514"/>
      <c r="BC86" s="514"/>
      <c r="BD86" s="515"/>
    </row>
    <row r="87" spans="1:56" ht="39.950000000000003" customHeight="1" x14ac:dyDescent="0.15">
      <c r="A87" s="115"/>
      <c r="B87" s="131">
        <f t="shared" si="5"/>
        <v>74</v>
      </c>
      <c r="C87" s="533"/>
      <c r="D87" s="534"/>
      <c r="E87" s="535"/>
      <c r="F87" s="536"/>
      <c r="G87" s="537"/>
      <c r="H87" s="538"/>
      <c r="I87" s="538"/>
      <c r="J87" s="538"/>
      <c r="K87" s="539"/>
      <c r="L87" s="540"/>
      <c r="M87" s="541"/>
      <c r="N87" s="541"/>
      <c r="O87" s="54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543">
        <f t="shared" si="3"/>
        <v>0</v>
      </c>
      <c r="AV87" s="544"/>
      <c r="AW87" s="545">
        <f t="shared" si="4"/>
        <v>0</v>
      </c>
      <c r="AX87" s="546"/>
      <c r="AY87" s="513"/>
      <c r="AZ87" s="514"/>
      <c r="BA87" s="514"/>
      <c r="BB87" s="514"/>
      <c r="BC87" s="514"/>
      <c r="BD87" s="515"/>
    </row>
    <row r="88" spans="1:56" ht="39.950000000000003" customHeight="1" x14ac:dyDescent="0.15">
      <c r="A88" s="115"/>
      <c r="B88" s="131">
        <f t="shared" si="5"/>
        <v>75</v>
      </c>
      <c r="C88" s="533"/>
      <c r="D88" s="534"/>
      <c r="E88" s="535"/>
      <c r="F88" s="536"/>
      <c r="G88" s="537"/>
      <c r="H88" s="538"/>
      <c r="I88" s="538"/>
      <c r="J88" s="538"/>
      <c r="K88" s="539"/>
      <c r="L88" s="540"/>
      <c r="M88" s="541"/>
      <c r="N88" s="541"/>
      <c r="O88" s="54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543">
        <f t="shared" si="3"/>
        <v>0</v>
      </c>
      <c r="AV88" s="544"/>
      <c r="AW88" s="545">
        <f t="shared" si="4"/>
        <v>0</v>
      </c>
      <c r="AX88" s="546"/>
      <c r="AY88" s="513"/>
      <c r="AZ88" s="514"/>
      <c r="BA88" s="514"/>
      <c r="BB88" s="514"/>
      <c r="BC88" s="514"/>
      <c r="BD88" s="515"/>
    </row>
    <row r="89" spans="1:56" ht="39.950000000000003" customHeight="1" x14ac:dyDescent="0.15">
      <c r="A89" s="115"/>
      <c r="B89" s="131">
        <f t="shared" si="5"/>
        <v>76</v>
      </c>
      <c r="C89" s="533"/>
      <c r="D89" s="534"/>
      <c r="E89" s="535"/>
      <c r="F89" s="536"/>
      <c r="G89" s="537"/>
      <c r="H89" s="538"/>
      <c r="I89" s="538"/>
      <c r="J89" s="538"/>
      <c r="K89" s="539"/>
      <c r="L89" s="540"/>
      <c r="M89" s="541"/>
      <c r="N89" s="541"/>
      <c r="O89" s="54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543">
        <f t="shared" si="3"/>
        <v>0</v>
      </c>
      <c r="AV89" s="544"/>
      <c r="AW89" s="545">
        <f t="shared" si="4"/>
        <v>0</v>
      </c>
      <c r="AX89" s="546"/>
      <c r="AY89" s="513"/>
      <c r="AZ89" s="514"/>
      <c r="BA89" s="514"/>
      <c r="BB89" s="514"/>
      <c r="BC89" s="514"/>
      <c r="BD89" s="515"/>
    </row>
    <row r="90" spans="1:56" ht="39.950000000000003" customHeight="1" x14ac:dyDescent="0.15">
      <c r="A90" s="115"/>
      <c r="B90" s="131">
        <f t="shared" si="5"/>
        <v>77</v>
      </c>
      <c r="C90" s="533"/>
      <c r="D90" s="534"/>
      <c r="E90" s="535"/>
      <c r="F90" s="536"/>
      <c r="G90" s="537"/>
      <c r="H90" s="538"/>
      <c r="I90" s="538"/>
      <c r="J90" s="538"/>
      <c r="K90" s="539"/>
      <c r="L90" s="540"/>
      <c r="M90" s="541"/>
      <c r="N90" s="541"/>
      <c r="O90" s="54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543">
        <f t="shared" si="3"/>
        <v>0</v>
      </c>
      <c r="AV90" s="544"/>
      <c r="AW90" s="545">
        <f t="shared" si="4"/>
        <v>0</v>
      </c>
      <c r="AX90" s="546"/>
      <c r="AY90" s="513"/>
      <c r="AZ90" s="514"/>
      <c r="BA90" s="514"/>
      <c r="BB90" s="514"/>
      <c r="BC90" s="514"/>
      <c r="BD90" s="515"/>
    </row>
    <row r="91" spans="1:56" ht="39.950000000000003" customHeight="1" x14ac:dyDescent="0.15">
      <c r="A91" s="115"/>
      <c r="B91" s="131">
        <f t="shared" si="5"/>
        <v>78</v>
      </c>
      <c r="C91" s="533"/>
      <c r="D91" s="534"/>
      <c r="E91" s="535"/>
      <c r="F91" s="536"/>
      <c r="G91" s="537"/>
      <c r="H91" s="538"/>
      <c r="I91" s="538"/>
      <c r="J91" s="538"/>
      <c r="K91" s="539"/>
      <c r="L91" s="540"/>
      <c r="M91" s="541"/>
      <c r="N91" s="541"/>
      <c r="O91" s="54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543">
        <f t="shared" si="3"/>
        <v>0</v>
      </c>
      <c r="AV91" s="544"/>
      <c r="AW91" s="545">
        <f t="shared" si="4"/>
        <v>0</v>
      </c>
      <c r="AX91" s="546"/>
      <c r="AY91" s="513"/>
      <c r="AZ91" s="514"/>
      <c r="BA91" s="514"/>
      <c r="BB91" s="514"/>
      <c r="BC91" s="514"/>
      <c r="BD91" s="515"/>
    </row>
    <row r="92" spans="1:56" ht="39.950000000000003" customHeight="1" x14ac:dyDescent="0.15">
      <c r="A92" s="115"/>
      <c r="B92" s="131">
        <f t="shared" si="5"/>
        <v>79</v>
      </c>
      <c r="C92" s="533"/>
      <c r="D92" s="534"/>
      <c r="E92" s="535"/>
      <c r="F92" s="536"/>
      <c r="G92" s="537"/>
      <c r="H92" s="538"/>
      <c r="I92" s="538"/>
      <c r="J92" s="538"/>
      <c r="K92" s="539"/>
      <c r="L92" s="540"/>
      <c r="M92" s="541"/>
      <c r="N92" s="541"/>
      <c r="O92" s="54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543">
        <f t="shared" si="3"/>
        <v>0</v>
      </c>
      <c r="AV92" s="544"/>
      <c r="AW92" s="545">
        <f t="shared" si="4"/>
        <v>0</v>
      </c>
      <c r="AX92" s="546"/>
      <c r="AY92" s="513"/>
      <c r="AZ92" s="514"/>
      <c r="BA92" s="514"/>
      <c r="BB92" s="514"/>
      <c r="BC92" s="514"/>
      <c r="BD92" s="515"/>
    </row>
    <row r="93" spans="1:56" ht="39.950000000000003" customHeight="1" x14ac:dyDescent="0.15">
      <c r="A93" s="115"/>
      <c r="B93" s="131">
        <f t="shared" si="5"/>
        <v>80</v>
      </c>
      <c r="C93" s="533"/>
      <c r="D93" s="534"/>
      <c r="E93" s="535"/>
      <c r="F93" s="536"/>
      <c r="G93" s="537"/>
      <c r="H93" s="538"/>
      <c r="I93" s="538"/>
      <c r="J93" s="538"/>
      <c r="K93" s="539"/>
      <c r="L93" s="540"/>
      <c r="M93" s="541"/>
      <c r="N93" s="541"/>
      <c r="O93" s="54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543">
        <f t="shared" si="3"/>
        <v>0</v>
      </c>
      <c r="AV93" s="544"/>
      <c r="AW93" s="545">
        <f t="shared" si="4"/>
        <v>0</v>
      </c>
      <c r="AX93" s="546"/>
      <c r="AY93" s="513"/>
      <c r="AZ93" s="514"/>
      <c r="BA93" s="514"/>
      <c r="BB93" s="514"/>
      <c r="BC93" s="514"/>
      <c r="BD93" s="515"/>
    </row>
    <row r="94" spans="1:56" ht="39.950000000000003" customHeight="1" x14ac:dyDescent="0.15">
      <c r="A94" s="115"/>
      <c r="B94" s="131">
        <f t="shared" si="5"/>
        <v>81</v>
      </c>
      <c r="C94" s="533"/>
      <c r="D94" s="534"/>
      <c r="E94" s="535"/>
      <c r="F94" s="536"/>
      <c r="G94" s="537"/>
      <c r="H94" s="538"/>
      <c r="I94" s="538"/>
      <c r="J94" s="538"/>
      <c r="K94" s="539"/>
      <c r="L94" s="540"/>
      <c r="M94" s="541"/>
      <c r="N94" s="541"/>
      <c r="O94" s="54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543">
        <f t="shared" si="3"/>
        <v>0</v>
      </c>
      <c r="AV94" s="544"/>
      <c r="AW94" s="545">
        <f t="shared" si="4"/>
        <v>0</v>
      </c>
      <c r="AX94" s="546"/>
      <c r="AY94" s="513"/>
      <c r="AZ94" s="514"/>
      <c r="BA94" s="514"/>
      <c r="BB94" s="514"/>
      <c r="BC94" s="514"/>
      <c r="BD94" s="515"/>
    </row>
    <row r="95" spans="1:56" ht="39.950000000000003" customHeight="1" x14ac:dyDescent="0.15">
      <c r="A95" s="115"/>
      <c r="B95" s="131">
        <f t="shared" si="5"/>
        <v>82</v>
      </c>
      <c r="C95" s="533"/>
      <c r="D95" s="534"/>
      <c r="E95" s="535"/>
      <c r="F95" s="536"/>
      <c r="G95" s="537"/>
      <c r="H95" s="538"/>
      <c r="I95" s="538"/>
      <c r="J95" s="538"/>
      <c r="K95" s="539"/>
      <c r="L95" s="540"/>
      <c r="M95" s="541"/>
      <c r="N95" s="541"/>
      <c r="O95" s="54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543">
        <f t="shared" si="3"/>
        <v>0</v>
      </c>
      <c r="AV95" s="544"/>
      <c r="AW95" s="545">
        <f t="shared" si="4"/>
        <v>0</v>
      </c>
      <c r="AX95" s="546"/>
      <c r="AY95" s="513"/>
      <c r="AZ95" s="514"/>
      <c r="BA95" s="514"/>
      <c r="BB95" s="514"/>
      <c r="BC95" s="514"/>
      <c r="BD95" s="515"/>
    </row>
    <row r="96" spans="1:56" ht="39.950000000000003" customHeight="1" x14ac:dyDescent="0.15">
      <c r="A96" s="115"/>
      <c r="B96" s="131">
        <f t="shared" si="5"/>
        <v>83</v>
      </c>
      <c r="C96" s="533"/>
      <c r="D96" s="534"/>
      <c r="E96" s="535"/>
      <c r="F96" s="536"/>
      <c r="G96" s="537"/>
      <c r="H96" s="538"/>
      <c r="I96" s="538"/>
      <c r="J96" s="538"/>
      <c r="K96" s="539"/>
      <c r="L96" s="540"/>
      <c r="M96" s="541"/>
      <c r="N96" s="541"/>
      <c r="O96" s="542"/>
      <c r="P96" s="132"/>
      <c r="Q96" s="133"/>
      <c r="R96" s="133"/>
      <c r="S96" s="133"/>
      <c r="T96" s="133"/>
      <c r="U96" s="133"/>
      <c r="V96" s="134"/>
      <c r="W96" s="132"/>
      <c r="X96" s="133"/>
      <c r="Y96" s="133"/>
      <c r="Z96" s="133"/>
      <c r="AA96" s="133"/>
      <c r="AB96" s="133"/>
      <c r="AC96" s="134"/>
      <c r="AD96" s="132"/>
      <c r="AE96" s="133"/>
      <c r="AF96" s="133"/>
      <c r="AG96" s="133"/>
      <c r="AH96" s="133"/>
      <c r="AI96" s="133"/>
      <c r="AJ96" s="134"/>
      <c r="AK96" s="132"/>
      <c r="AL96" s="133"/>
      <c r="AM96" s="133"/>
      <c r="AN96" s="133"/>
      <c r="AO96" s="133"/>
      <c r="AP96" s="133"/>
      <c r="AQ96" s="134"/>
      <c r="AR96" s="132"/>
      <c r="AS96" s="133"/>
      <c r="AT96" s="134"/>
      <c r="AU96" s="543">
        <f t="shared" ref="AU96:AU112" si="6">IF($AZ$3="４週",SUM(P96:AQ96),IF($AZ$3="暦月",SUM(P96:AT96),""))</f>
        <v>0</v>
      </c>
      <c r="AV96" s="544"/>
      <c r="AW96" s="545">
        <f t="shared" si="4"/>
        <v>0</v>
      </c>
      <c r="AX96" s="546"/>
      <c r="AY96" s="513"/>
      <c r="AZ96" s="514"/>
      <c r="BA96" s="514"/>
      <c r="BB96" s="514"/>
      <c r="BC96" s="514"/>
      <c r="BD96" s="515"/>
    </row>
    <row r="97" spans="1:56" ht="39.950000000000003" customHeight="1" x14ac:dyDescent="0.15">
      <c r="A97" s="115"/>
      <c r="B97" s="131">
        <f t="shared" si="5"/>
        <v>84</v>
      </c>
      <c r="C97" s="533"/>
      <c r="D97" s="534"/>
      <c r="E97" s="535"/>
      <c r="F97" s="536"/>
      <c r="G97" s="537"/>
      <c r="H97" s="538"/>
      <c r="I97" s="538"/>
      <c r="J97" s="538"/>
      <c r="K97" s="539"/>
      <c r="L97" s="540"/>
      <c r="M97" s="541"/>
      <c r="N97" s="541"/>
      <c r="O97" s="542"/>
      <c r="P97" s="177"/>
      <c r="Q97" s="178"/>
      <c r="R97" s="178"/>
      <c r="S97" s="178"/>
      <c r="T97" s="178"/>
      <c r="U97" s="178"/>
      <c r="V97" s="179"/>
      <c r="W97" s="177"/>
      <c r="X97" s="178"/>
      <c r="Y97" s="178"/>
      <c r="Z97" s="178"/>
      <c r="AA97" s="178"/>
      <c r="AB97" s="178"/>
      <c r="AC97" s="179"/>
      <c r="AD97" s="177"/>
      <c r="AE97" s="178"/>
      <c r="AF97" s="178"/>
      <c r="AG97" s="178"/>
      <c r="AH97" s="178"/>
      <c r="AI97" s="178"/>
      <c r="AJ97" s="179"/>
      <c r="AK97" s="177"/>
      <c r="AL97" s="178"/>
      <c r="AM97" s="178"/>
      <c r="AN97" s="178"/>
      <c r="AO97" s="178"/>
      <c r="AP97" s="178"/>
      <c r="AQ97" s="179"/>
      <c r="AR97" s="177"/>
      <c r="AS97" s="178"/>
      <c r="AT97" s="179"/>
      <c r="AU97" s="543">
        <f t="shared" si="6"/>
        <v>0</v>
      </c>
      <c r="AV97" s="544"/>
      <c r="AW97" s="545">
        <f t="shared" si="4"/>
        <v>0</v>
      </c>
      <c r="AX97" s="546"/>
      <c r="AY97" s="513"/>
      <c r="AZ97" s="514"/>
      <c r="BA97" s="514"/>
      <c r="BB97" s="514"/>
      <c r="BC97" s="514"/>
      <c r="BD97" s="515"/>
    </row>
    <row r="98" spans="1:56" ht="39.950000000000003" customHeight="1" x14ac:dyDescent="0.15">
      <c r="A98" s="115"/>
      <c r="B98" s="131">
        <f t="shared" si="5"/>
        <v>85</v>
      </c>
      <c r="C98" s="533"/>
      <c r="D98" s="534"/>
      <c r="E98" s="535"/>
      <c r="F98" s="536"/>
      <c r="G98" s="537"/>
      <c r="H98" s="538"/>
      <c r="I98" s="538"/>
      <c r="J98" s="538"/>
      <c r="K98" s="539"/>
      <c r="L98" s="540"/>
      <c r="M98" s="541"/>
      <c r="N98" s="541"/>
      <c r="O98" s="54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543">
        <f t="shared" si="6"/>
        <v>0</v>
      </c>
      <c r="AV98" s="544"/>
      <c r="AW98" s="545">
        <f t="shared" si="4"/>
        <v>0</v>
      </c>
      <c r="AX98" s="546"/>
      <c r="AY98" s="513"/>
      <c r="AZ98" s="514"/>
      <c r="BA98" s="514"/>
      <c r="BB98" s="514"/>
      <c r="BC98" s="514"/>
      <c r="BD98" s="515"/>
    </row>
    <row r="99" spans="1:56" ht="39.950000000000003" customHeight="1" x14ac:dyDescent="0.15">
      <c r="A99" s="115"/>
      <c r="B99" s="131">
        <f t="shared" si="5"/>
        <v>86</v>
      </c>
      <c r="C99" s="533"/>
      <c r="D99" s="534"/>
      <c r="E99" s="535"/>
      <c r="F99" s="536"/>
      <c r="G99" s="537"/>
      <c r="H99" s="538"/>
      <c r="I99" s="538"/>
      <c r="J99" s="538"/>
      <c r="K99" s="539"/>
      <c r="L99" s="540"/>
      <c r="M99" s="541"/>
      <c r="N99" s="541"/>
      <c r="O99" s="54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543">
        <f t="shared" si="6"/>
        <v>0</v>
      </c>
      <c r="AV99" s="544"/>
      <c r="AW99" s="545">
        <f t="shared" si="4"/>
        <v>0</v>
      </c>
      <c r="AX99" s="546"/>
      <c r="AY99" s="513"/>
      <c r="AZ99" s="514"/>
      <c r="BA99" s="514"/>
      <c r="BB99" s="514"/>
      <c r="BC99" s="514"/>
      <c r="BD99" s="515"/>
    </row>
    <row r="100" spans="1:56" ht="39.950000000000003" customHeight="1" x14ac:dyDescent="0.15">
      <c r="A100" s="115"/>
      <c r="B100" s="131">
        <f t="shared" si="5"/>
        <v>87</v>
      </c>
      <c r="C100" s="533"/>
      <c r="D100" s="534"/>
      <c r="E100" s="535"/>
      <c r="F100" s="536"/>
      <c r="G100" s="537"/>
      <c r="H100" s="538"/>
      <c r="I100" s="538"/>
      <c r="J100" s="538"/>
      <c r="K100" s="539"/>
      <c r="L100" s="540"/>
      <c r="M100" s="541"/>
      <c r="N100" s="541"/>
      <c r="O100" s="54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543">
        <f t="shared" si="6"/>
        <v>0</v>
      </c>
      <c r="AV100" s="544"/>
      <c r="AW100" s="545">
        <f t="shared" si="4"/>
        <v>0</v>
      </c>
      <c r="AX100" s="546"/>
      <c r="AY100" s="513"/>
      <c r="AZ100" s="514"/>
      <c r="BA100" s="514"/>
      <c r="BB100" s="514"/>
      <c r="BC100" s="514"/>
      <c r="BD100" s="515"/>
    </row>
    <row r="101" spans="1:56" ht="39.950000000000003" customHeight="1" x14ac:dyDescent="0.15">
      <c r="A101" s="115"/>
      <c r="B101" s="131">
        <f t="shared" si="5"/>
        <v>88</v>
      </c>
      <c r="C101" s="533"/>
      <c r="D101" s="534"/>
      <c r="E101" s="535"/>
      <c r="F101" s="536"/>
      <c r="G101" s="537"/>
      <c r="H101" s="538"/>
      <c r="I101" s="538"/>
      <c r="J101" s="538"/>
      <c r="K101" s="539"/>
      <c r="L101" s="540"/>
      <c r="M101" s="541"/>
      <c r="N101" s="541"/>
      <c r="O101" s="54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543">
        <f t="shared" si="6"/>
        <v>0</v>
      </c>
      <c r="AV101" s="544"/>
      <c r="AW101" s="545">
        <f t="shared" si="4"/>
        <v>0</v>
      </c>
      <c r="AX101" s="546"/>
      <c r="AY101" s="513"/>
      <c r="AZ101" s="514"/>
      <c r="BA101" s="514"/>
      <c r="BB101" s="514"/>
      <c r="BC101" s="514"/>
      <c r="BD101" s="515"/>
    </row>
    <row r="102" spans="1:56" ht="39.950000000000003" customHeight="1" x14ac:dyDescent="0.15">
      <c r="A102" s="115"/>
      <c r="B102" s="131">
        <f t="shared" si="5"/>
        <v>89</v>
      </c>
      <c r="C102" s="533"/>
      <c r="D102" s="534"/>
      <c r="E102" s="535"/>
      <c r="F102" s="536"/>
      <c r="G102" s="537"/>
      <c r="H102" s="538"/>
      <c r="I102" s="538"/>
      <c r="J102" s="538"/>
      <c r="K102" s="539"/>
      <c r="L102" s="540"/>
      <c r="M102" s="541"/>
      <c r="N102" s="541"/>
      <c r="O102" s="54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543">
        <f t="shared" si="6"/>
        <v>0</v>
      </c>
      <c r="AV102" s="544"/>
      <c r="AW102" s="545">
        <f t="shared" si="4"/>
        <v>0</v>
      </c>
      <c r="AX102" s="546"/>
      <c r="AY102" s="513"/>
      <c r="AZ102" s="514"/>
      <c r="BA102" s="514"/>
      <c r="BB102" s="514"/>
      <c r="BC102" s="514"/>
      <c r="BD102" s="515"/>
    </row>
    <row r="103" spans="1:56" ht="39.950000000000003" customHeight="1" x14ac:dyDescent="0.15">
      <c r="A103" s="115"/>
      <c r="B103" s="131">
        <f t="shared" si="5"/>
        <v>90</v>
      </c>
      <c r="C103" s="533"/>
      <c r="D103" s="534"/>
      <c r="E103" s="535"/>
      <c r="F103" s="536"/>
      <c r="G103" s="537"/>
      <c r="H103" s="538"/>
      <c r="I103" s="538"/>
      <c r="J103" s="538"/>
      <c r="K103" s="539"/>
      <c r="L103" s="540"/>
      <c r="M103" s="541"/>
      <c r="N103" s="541"/>
      <c r="O103" s="54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543">
        <f t="shared" si="6"/>
        <v>0</v>
      </c>
      <c r="AV103" s="544"/>
      <c r="AW103" s="545">
        <f t="shared" si="4"/>
        <v>0</v>
      </c>
      <c r="AX103" s="546"/>
      <c r="AY103" s="513"/>
      <c r="AZ103" s="514"/>
      <c r="BA103" s="514"/>
      <c r="BB103" s="514"/>
      <c r="BC103" s="514"/>
      <c r="BD103" s="515"/>
    </row>
    <row r="104" spans="1:56" ht="39.950000000000003" customHeight="1" x14ac:dyDescent="0.15">
      <c r="A104" s="115"/>
      <c r="B104" s="131">
        <f t="shared" si="5"/>
        <v>91</v>
      </c>
      <c r="C104" s="533"/>
      <c r="D104" s="534"/>
      <c r="E104" s="535"/>
      <c r="F104" s="536"/>
      <c r="G104" s="537"/>
      <c r="H104" s="538"/>
      <c r="I104" s="538"/>
      <c r="J104" s="538"/>
      <c r="K104" s="539"/>
      <c r="L104" s="540"/>
      <c r="M104" s="541"/>
      <c r="N104" s="541"/>
      <c r="O104" s="54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543">
        <f t="shared" si="6"/>
        <v>0</v>
      </c>
      <c r="AV104" s="544"/>
      <c r="AW104" s="545">
        <f t="shared" si="4"/>
        <v>0</v>
      </c>
      <c r="AX104" s="546"/>
      <c r="AY104" s="513"/>
      <c r="AZ104" s="514"/>
      <c r="BA104" s="514"/>
      <c r="BB104" s="514"/>
      <c r="BC104" s="514"/>
      <c r="BD104" s="515"/>
    </row>
    <row r="105" spans="1:56" ht="39.950000000000003" customHeight="1" x14ac:dyDescent="0.15">
      <c r="A105" s="115"/>
      <c r="B105" s="131">
        <f t="shared" si="5"/>
        <v>92</v>
      </c>
      <c r="C105" s="533"/>
      <c r="D105" s="534"/>
      <c r="E105" s="535"/>
      <c r="F105" s="536"/>
      <c r="G105" s="537"/>
      <c r="H105" s="538"/>
      <c r="I105" s="538"/>
      <c r="J105" s="538"/>
      <c r="K105" s="539"/>
      <c r="L105" s="540"/>
      <c r="M105" s="541"/>
      <c r="N105" s="541"/>
      <c r="O105" s="54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543">
        <f t="shared" si="6"/>
        <v>0</v>
      </c>
      <c r="AV105" s="544"/>
      <c r="AW105" s="545">
        <f t="shared" si="4"/>
        <v>0</v>
      </c>
      <c r="AX105" s="546"/>
      <c r="AY105" s="513"/>
      <c r="AZ105" s="514"/>
      <c r="BA105" s="514"/>
      <c r="BB105" s="514"/>
      <c r="BC105" s="514"/>
      <c r="BD105" s="515"/>
    </row>
    <row r="106" spans="1:56" ht="39.950000000000003" customHeight="1" x14ac:dyDescent="0.15">
      <c r="A106" s="115"/>
      <c r="B106" s="131">
        <f t="shared" si="5"/>
        <v>93</v>
      </c>
      <c r="C106" s="533"/>
      <c r="D106" s="534"/>
      <c r="E106" s="535"/>
      <c r="F106" s="536"/>
      <c r="G106" s="537"/>
      <c r="H106" s="538"/>
      <c r="I106" s="538"/>
      <c r="J106" s="538"/>
      <c r="K106" s="539"/>
      <c r="L106" s="540"/>
      <c r="M106" s="541"/>
      <c r="N106" s="541"/>
      <c r="O106" s="54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543">
        <f t="shared" si="6"/>
        <v>0</v>
      </c>
      <c r="AV106" s="544"/>
      <c r="AW106" s="545">
        <f t="shared" si="4"/>
        <v>0</v>
      </c>
      <c r="AX106" s="546"/>
      <c r="AY106" s="513"/>
      <c r="AZ106" s="514"/>
      <c r="BA106" s="514"/>
      <c r="BB106" s="514"/>
      <c r="BC106" s="514"/>
      <c r="BD106" s="515"/>
    </row>
    <row r="107" spans="1:56" ht="39.950000000000003" customHeight="1" x14ac:dyDescent="0.15">
      <c r="A107" s="115"/>
      <c r="B107" s="131">
        <f t="shared" si="5"/>
        <v>94</v>
      </c>
      <c r="C107" s="533"/>
      <c r="D107" s="534"/>
      <c r="E107" s="535"/>
      <c r="F107" s="536"/>
      <c r="G107" s="537"/>
      <c r="H107" s="538"/>
      <c r="I107" s="538"/>
      <c r="J107" s="538"/>
      <c r="K107" s="539"/>
      <c r="L107" s="540"/>
      <c r="M107" s="541"/>
      <c r="N107" s="541"/>
      <c r="O107" s="54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543">
        <f t="shared" si="6"/>
        <v>0</v>
      </c>
      <c r="AV107" s="544"/>
      <c r="AW107" s="545">
        <f t="shared" si="4"/>
        <v>0</v>
      </c>
      <c r="AX107" s="546"/>
      <c r="AY107" s="513"/>
      <c r="AZ107" s="514"/>
      <c r="BA107" s="514"/>
      <c r="BB107" s="514"/>
      <c r="BC107" s="514"/>
      <c r="BD107" s="515"/>
    </row>
    <row r="108" spans="1:56" ht="39.950000000000003" customHeight="1" x14ac:dyDescent="0.15">
      <c r="A108" s="115"/>
      <c r="B108" s="131">
        <f t="shared" si="5"/>
        <v>95</v>
      </c>
      <c r="C108" s="533"/>
      <c r="D108" s="534"/>
      <c r="E108" s="535"/>
      <c r="F108" s="536"/>
      <c r="G108" s="537"/>
      <c r="H108" s="538"/>
      <c r="I108" s="538"/>
      <c r="J108" s="538"/>
      <c r="K108" s="539"/>
      <c r="L108" s="540"/>
      <c r="M108" s="541"/>
      <c r="N108" s="541"/>
      <c r="O108" s="54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543">
        <f t="shared" si="6"/>
        <v>0</v>
      </c>
      <c r="AV108" s="544"/>
      <c r="AW108" s="545">
        <f t="shared" si="4"/>
        <v>0</v>
      </c>
      <c r="AX108" s="546"/>
      <c r="AY108" s="513"/>
      <c r="AZ108" s="514"/>
      <c r="BA108" s="514"/>
      <c r="BB108" s="514"/>
      <c r="BC108" s="514"/>
      <c r="BD108" s="515"/>
    </row>
    <row r="109" spans="1:56" ht="39.950000000000003" customHeight="1" x14ac:dyDescent="0.15">
      <c r="A109" s="115"/>
      <c r="B109" s="131">
        <f t="shared" si="5"/>
        <v>96</v>
      </c>
      <c r="C109" s="533"/>
      <c r="D109" s="534"/>
      <c r="E109" s="535"/>
      <c r="F109" s="536"/>
      <c r="G109" s="537"/>
      <c r="H109" s="538"/>
      <c r="I109" s="538"/>
      <c r="J109" s="538"/>
      <c r="K109" s="539"/>
      <c r="L109" s="540"/>
      <c r="M109" s="541"/>
      <c r="N109" s="541"/>
      <c r="O109" s="54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543">
        <f t="shared" si="6"/>
        <v>0</v>
      </c>
      <c r="AV109" s="544"/>
      <c r="AW109" s="545">
        <f t="shared" si="4"/>
        <v>0</v>
      </c>
      <c r="AX109" s="546"/>
      <c r="AY109" s="513"/>
      <c r="AZ109" s="514"/>
      <c r="BA109" s="514"/>
      <c r="BB109" s="514"/>
      <c r="BC109" s="514"/>
      <c r="BD109" s="515"/>
    </row>
    <row r="110" spans="1:56" ht="39.950000000000003" customHeight="1" x14ac:dyDescent="0.15">
      <c r="A110" s="115"/>
      <c r="B110" s="131">
        <f t="shared" si="5"/>
        <v>97</v>
      </c>
      <c r="C110" s="533"/>
      <c r="D110" s="534"/>
      <c r="E110" s="535"/>
      <c r="F110" s="536"/>
      <c r="G110" s="537"/>
      <c r="H110" s="538"/>
      <c r="I110" s="538"/>
      <c r="J110" s="538"/>
      <c r="K110" s="539"/>
      <c r="L110" s="540"/>
      <c r="M110" s="541"/>
      <c r="N110" s="541"/>
      <c r="O110" s="54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543">
        <f t="shared" si="6"/>
        <v>0</v>
      </c>
      <c r="AV110" s="544"/>
      <c r="AW110" s="545">
        <f t="shared" si="4"/>
        <v>0</v>
      </c>
      <c r="AX110" s="546"/>
      <c r="AY110" s="513"/>
      <c r="AZ110" s="514"/>
      <c r="BA110" s="514"/>
      <c r="BB110" s="514"/>
      <c r="BC110" s="514"/>
      <c r="BD110" s="515"/>
    </row>
    <row r="111" spans="1:56" ht="39.950000000000003" customHeight="1" x14ac:dyDescent="0.15">
      <c r="A111" s="115"/>
      <c r="B111" s="131">
        <f t="shared" si="5"/>
        <v>98</v>
      </c>
      <c r="C111" s="533"/>
      <c r="D111" s="534"/>
      <c r="E111" s="535"/>
      <c r="F111" s="536"/>
      <c r="G111" s="537"/>
      <c r="H111" s="538"/>
      <c r="I111" s="538"/>
      <c r="J111" s="538"/>
      <c r="K111" s="539"/>
      <c r="L111" s="540"/>
      <c r="M111" s="541"/>
      <c r="N111" s="541"/>
      <c r="O111" s="54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543">
        <f t="shared" si="6"/>
        <v>0</v>
      </c>
      <c r="AV111" s="544"/>
      <c r="AW111" s="545">
        <f t="shared" si="4"/>
        <v>0</v>
      </c>
      <c r="AX111" s="546"/>
      <c r="AY111" s="513"/>
      <c r="AZ111" s="514"/>
      <c r="BA111" s="514"/>
      <c r="BB111" s="514"/>
      <c r="BC111" s="514"/>
      <c r="BD111" s="515"/>
    </row>
    <row r="112" spans="1:56" ht="39.950000000000003" customHeight="1" x14ac:dyDescent="0.15">
      <c r="A112" s="115"/>
      <c r="B112" s="131">
        <f t="shared" si="5"/>
        <v>99</v>
      </c>
      <c r="C112" s="533"/>
      <c r="D112" s="534"/>
      <c r="E112" s="535"/>
      <c r="F112" s="536"/>
      <c r="G112" s="537"/>
      <c r="H112" s="538"/>
      <c r="I112" s="538"/>
      <c r="J112" s="538"/>
      <c r="K112" s="539"/>
      <c r="L112" s="540"/>
      <c r="M112" s="541"/>
      <c r="N112" s="541"/>
      <c r="O112" s="542"/>
      <c r="P112" s="132"/>
      <c r="Q112" s="133"/>
      <c r="R112" s="133"/>
      <c r="S112" s="133"/>
      <c r="T112" s="133"/>
      <c r="U112" s="133"/>
      <c r="V112" s="134"/>
      <c r="W112" s="132"/>
      <c r="X112" s="133"/>
      <c r="Y112" s="133"/>
      <c r="Z112" s="133"/>
      <c r="AA112" s="133"/>
      <c r="AB112" s="133"/>
      <c r="AC112" s="134"/>
      <c r="AD112" s="132"/>
      <c r="AE112" s="133"/>
      <c r="AF112" s="133"/>
      <c r="AG112" s="133"/>
      <c r="AH112" s="133"/>
      <c r="AI112" s="133"/>
      <c r="AJ112" s="134"/>
      <c r="AK112" s="132"/>
      <c r="AL112" s="133"/>
      <c r="AM112" s="133"/>
      <c r="AN112" s="133"/>
      <c r="AO112" s="133"/>
      <c r="AP112" s="133"/>
      <c r="AQ112" s="134"/>
      <c r="AR112" s="132"/>
      <c r="AS112" s="133"/>
      <c r="AT112" s="134"/>
      <c r="AU112" s="543">
        <f t="shared" si="6"/>
        <v>0</v>
      </c>
      <c r="AV112" s="544"/>
      <c r="AW112" s="545">
        <f t="shared" si="4"/>
        <v>0</v>
      </c>
      <c r="AX112" s="546"/>
      <c r="AY112" s="513"/>
      <c r="AZ112" s="514"/>
      <c r="BA112" s="514"/>
      <c r="BB112" s="514"/>
      <c r="BC112" s="514"/>
      <c r="BD112" s="515"/>
    </row>
    <row r="113" spans="1:56" ht="39.950000000000003" customHeight="1" thickBot="1" x14ac:dyDescent="0.2">
      <c r="A113" s="115"/>
      <c r="B113" s="135">
        <f t="shared" si="5"/>
        <v>100</v>
      </c>
      <c r="C113" s="516"/>
      <c r="D113" s="517"/>
      <c r="E113" s="518"/>
      <c r="F113" s="519"/>
      <c r="G113" s="520"/>
      <c r="H113" s="521"/>
      <c r="I113" s="521"/>
      <c r="J113" s="521"/>
      <c r="K113" s="522"/>
      <c r="L113" s="523"/>
      <c r="M113" s="524"/>
      <c r="N113" s="524"/>
      <c r="O113" s="525"/>
      <c r="P113" s="136"/>
      <c r="Q113" s="137"/>
      <c r="R113" s="137"/>
      <c r="S113" s="137"/>
      <c r="T113" s="137"/>
      <c r="U113" s="137"/>
      <c r="V113" s="138"/>
      <c r="W113" s="136"/>
      <c r="X113" s="137"/>
      <c r="Y113" s="137"/>
      <c r="Z113" s="137"/>
      <c r="AA113" s="137"/>
      <c r="AB113" s="137"/>
      <c r="AC113" s="138"/>
      <c r="AD113" s="136"/>
      <c r="AE113" s="137"/>
      <c r="AF113" s="137"/>
      <c r="AG113" s="137"/>
      <c r="AH113" s="137"/>
      <c r="AI113" s="137"/>
      <c r="AJ113" s="138"/>
      <c r="AK113" s="136"/>
      <c r="AL113" s="137"/>
      <c r="AM113" s="137"/>
      <c r="AN113" s="137"/>
      <c r="AO113" s="137"/>
      <c r="AP113" s="137"/>
      <c r="AQ113" s="138"/>
      <c r="AR113" s="136"/>
      <c r="AS113" s="137"/>
      <c r="AT113" s="138"/>
      <c r="AU113" s="526">
        <f t="shared" si="3"/>
        <v>0</v>
      </c>
      <c r="AV113" s="527"/>
      <c r="AW113" s="528">
        <f t="shared" si="4"/>
        <v>0</v>
      </c>
      <c r="AX113" s="529"/>
      <c r="AY113" s="530"/>
      <c r="AZ113" s="531"/>
      <c r="BA113" s="531"/>
      <c r="BB113" s="531"/>
      <c r="BC113" s="531"/>
      <c r="BD113" s="532"/>
    </row>
    <row r="114" spans="1:56" ht="20.25" customHeight="1" x14ac:dyDescent="0.15">
      <c r="A114" s="115"/>
      <c r="B114" s="111"/>
      <c r="C114" s="86"/>
      <c r="D114" s="180"/>
      <c r="E114" s="180"/>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4"/>
      <c r="AD114" s="143"/>
      <c r="AE114" s="143"/>
      <c r="AF114" s="143"/>
      <c r="AG114" s="143"/>
      <c r="AH114" s="143"/>
      <c r="AI114" s="143"/>
      <c r="AJ114" s="143"/>
      <c r="AK114" s="143"/>
      <c r="AL114" s="143"/>
      <c r="AM114" s="143"/>
      <c r="AN114" s="143"/>
      <c r="AO114" s="143"/>
      <c r="AP114" s="143"/>
      <c r="AQ114" s="143"/>
      <c r="AR114" s="143"/>
      <c r="AS114" s="143"/>
      <c r="AT114" s="143"/>
      <c r="AU114" s="143"/>
      <c r="AV114" s="111"/>
      <c r="AW114" s="111"/>
      <c r="AX114" s="115"/>
      <c r="AY114" s="115"/>
      <c r="AZ114" s="115"/>
      <c r="BA114" s="115"/>
      <c r="BB114" s="115"/>
      <c r="BC114" s="115"/>
      <c r="BD114" s="115"/>
    </row>
    <row r="115" spans="1:56" ht="20.25" customHeight="1" x14ac:dyDescent="0.15">
      <c r="A115" s="115"/>
      <c r="B115" s="143" t="s">
        <v>197</v>
      </c>
      <c r="C115" s="143"/>
      <c r="D115" s="143"/>
      <c r="E115" s="143"/>
      <c r="F115" s="143"/>
      <c r="G115" s="143"/>
      <c r="H115" s="143"/>
      <c r="I115" s="143"/>
      <c r="J115" s="143"/>
      <c r="K115" s="143"/>
      <c r="L115" s="144"/>
      <c r="M115" s="143"/>
      <c r="N115" s="143"/>
      <c r="O115" s="143"/>
      <c r="P115" s="143"/>
      <c r="Q115" s="143"/>
      <c r="R115" s="143"/>
      <c r="S115" s="143"/>
      <c r="T115" s="143" t="s">
        <v>198</v>
      </c>
      <c r="U115" s="143"/>
      <c r="V115" s="143"/>
      <c r="W115" s="143"/>
      <c r="X115" s="143"/>
      <c r="Y115" s="143"/>
      <c r="Z115" s="145"/>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row>
    <row r="116" spans="1:56" ht="20.25" customHeight="1" x14ac:dyDescent="0.15">
      <c r="A116" s="115"/>
      <c r="B116" s="143"/>
      <c r="C116" s="511" t="s">
        <v>199</v>
      </c>
      <c r="D116" s="511"/>
      <c r="E116" s="511" t="s">
        <v>200</v>
      </c>
      <c r="F116" s="511"/>
      <c r="G116" s="511"/>
      <c r="H116" s="511"/>
      <c r="I116" s="143"/>
      <c r="J116" s="512" t="s">
        <v>201</v>
      </c>
      <c r="K116" s="512"/>
      <c r="L116" s="512"/>
      <c r="M116" s="512"/>
      <c r="N116" s="111"/>
      <c r="O116" s="111"/>
      <c r="P116" s="146" t="s">
        <v>202</v>
      </c>
      <c r="Q116" s="146"/>
      <c r="R116" s="143"/>
      <c r="S116" s="143"/>
      <c r="T116" s="486" t="s">
        <v>103</v>
      </c>
      <c r="U116" s="488"/>
      <c r="V116" s="486" t="s">
        <v>116</v>
      </c>
      <c r="W116" s="487"/>
      <c r="X116" s="487"/>
      <c r="Y116" s="488"/>
      <c r="Z116" s="145"/>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row>
    <row r="117" spans="1:56" ht="20.25" customHeight="1" x14ac:dyDescent="0.15">
      <c r="A117" s="115"/>
      <c r="B117" s="143"/>
      <c r="C117" s="485"/>
      <c r="D117" s="485"/>
      <c r="E117" s="485" t="s">
        <v>203</v>
      </c>
      <c r="F117" s="485"/>
      <c r="G117" s="485" t="s">
        <v>204</v>
      </c>
      <c r="H117" s="485"/>
      <c r="I117" s="143"/>
      <c r="J117" s="485" t="s">
        <v>203</v>
      </c>
      <c r="K117" s="485"/>
      <c r="L117" s="485" t="s">
        <v>204</v>
      </c>
      <c r="M117" s="485"/>
      <c r="N117" s="111"/>
      <c r="O117" s="111"/>
      <c r="P117" s="146" t="s">
        <v>205</v>
      </c>
      <c r="Q117" s="146"/>
      <c r="R117" s="143"/>
      <c r="S117" s="143"/>
      <c r="T117" s="486" t="s">
        <v>115</v>
      </c>
      <c r="U117" s="488"/>
      <c r="V117" s="486" t="s">
        <v>114</v>
      </c>
      <c r="W117" s="487"/>
      <c r="X117" s="487"/>
      <c r="Y117" s="488"/>
      <c r="Z117" s="14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row>
    <row r="118" spans="1:56" ht="20.25" customHeight="1" x14ac:dyDescent="0.15">
      <c r="A118" s="115"/>
      <c r="B118" s="143"/>
      <c r="C118" s="486" t="s">
        <v>115</v>
      </c>
      <c r="D118" s="488"/>
      <c r="E118" s="503">
        <f>SUMIFS($AU$14:$AV$113,$C$14:$D$113,"介護支援専門員",$E$14:$F$113,"A")</f>
        <v>0</v>
      </c>
      <c r="F118" s="504"/>
      <c r="G118" s="505">
        <f>SUMIFS($AW$14:$AX$113,$C$14:$D$113,"介護支援専門員",$E$14:$F$113,"A")</f>
        <v>0</v>
      </c>
      <c r="H118" s="506"/>
      <c r="I118" s="148"/>
      <c r="J118" s="507">
        <v>0</v>
      </c>
      <c r="K118" s="508"/>
      <c r="L118" s="507">
        <v>0</v>
      </c>
      <c r="M118" s="508"/>
      <c r="N118" s="149"/>
      <c r="O118" s="149"/>
      <c r="P118" s="507">
        <v>0</v>
      </c>
      <c r="Q118" s="508"/>
      <c r="R118" s="143"/>
      <c r="S118" s="143"/>
      <c r="T118" s="486" t="s">
        <v>113</v>
      </c>
      <c r="U118" s="488"/>
      <c r="V118" s="486" t="s">
        <v>112</v>
      </c>
      <c r="W118" s="487"/>
      <c r="X118" s="487"/>
      <c r="Y118" s="488"/>
      <c r="Z118" s="150"/>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row>
    <row r="119" spans="1:56" ht="20.25" customHeight="1" x14ac:dyDescent="0.15">
      <c r="A119" s="115"/>
      <c r="B119" s="143"/>
      <c r="C119" s="486" t="s">
        <v>113</v>
      </c>
      <c r="D119" s="488"/>
      <c r="E119" s="503">
        <f>SUMIFS($AU$14:$AV$113,$C$14:$D$113,"介護支援専門員",$E$14:$F$113,"B")</f>
        <v>0</v>
      </c>
      <c r="F119" s="504"/>
      <c r="G119" s="505">
        <f>SUMIFS($AW$14:$AX$113,$C$14:$D$113,"介護支援専門員",$E$14:$F$113,"B")</f>
        <v>0</v>
      </c>
      <c r="H119" s="506"/>
      <c r="I119" s="148"/>
      <c r="J119" s="507">
        <v>0</v>
      </c>
      <c r="K119" s="508"/>
      <c r="L119" s="507">
        <v>0</v>
      </c>
      <c r="M119" s="508"/>
      <c r="N119" s="149"/>
      <c r="O119" s="149"/>
      <c r="P119" s="507">
        <v>0</v>
      </c>
      <c r="Q119" s="508"/>
      <c r="R119" s="143"/>
      <c r="S119" s="143"/>
      <c r="T119" s="486" t="s">
        <v>111</v>
      </c>
      <c r="U119" s="488"/>
      <c r="V119" s="486" t="s">
        <v>110</v>
      </c>
      <c r="W119" s="487"/>
      <c r="X119" s="487"/>
      <c r="Y119" s="488"/>
      <c r="Z119" s="150"/>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row>
    <row r="120" spans="1:56" ht="20.25" customHeight="1" x14ac:dyDescent="0.15">
      <c r="A120" s="115"/>
      <c r="B120" s="143"/>
      <c r="C120" s="486" t="s">
        <v>111</v>
      </c>
      <c r="D120" s="488"/>
      <c r="E120" s="503">
        <f>SUMIFS($AU$14:$AV$113,$C$14:$D$113,"介護支援専門員",$E$14:$F$113,"C")</f>
        <v>0</v>
      </c>
      <c r="F120" s="504"/>
      <c r="G120" s="505">
        <f>SUMIFS($AW$14:$AX$113,$C$14:$D$113,"介護支援専門員",$E$14:$F$113,"C")</f>
        <v>0</v>
      </c>
      <c r="H120" s="506"/>
      <c r="I120" s="148"/>
      <c r="J120" s="507">
        <v>0</v>
      </c>
      <c r="K120" s="508"/>
      <c r="L120" s="509">
        <v>0</v>
      </c>
      <c r="M120" s="510"/>
      <c r="N120" s="149"/>
      <c r="O120" s="149"/>
      <c r="P120" s="503" t="s">
        <v>104</v>
      </c>
      <c r="Q120" s="504"/>
      <c r="R120" s="143"/>
      <c r="S120" s="143"/>
      <c r="T120" s="486" t="s">
        <v>109</v>
      </c>
      <c r="U120" s="488"/>
      <c r="V120" s="486" t="s">
        <v>206</v>
      </c>
      <c r="W120" s="487"/>
      <c r="X120" s="487"/>
      <c r="Y120" s="488"/>
      <c r="Z120" s="151"/>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row>
    <row r="121" spans="1:56" ht="20.25" customHeight="1" x14ac:dyDescent="0.15">
      <c r="A121" s="115"/>
      <c r="B121" s="143"/>
      <c r="C121" s="486" t="s">
        <v>109</v>
      </c>
      <c r="D121" s="488"/>
      <c r="E121" s="503">
        <f>SUMIFS($AU$14:$AV$113,$C$14:$D$113,"介護支援専門員",$E$14:$F$113,"D")</f>
        <v>0</v>
      </c>
      <c r="F121" s="504"/>
      <c r="G121" s="505">
        <f>SUMIFS($AW$14:$AX$113,$C$14:$D$113,"介護支援専門員",$E$14:$F$113,"D")</f>
        <v>0</v>
      </c>
      <c r="H121" s="506"/>
      <c r="I121" s="148"/>
      <c r="J121" s="507">
        <v>0</v>
      </c>
      <c r="K121" s="508"/>
      <c r="L121" s="509">
        <v>0</v>
      </c>
      <c r="M121" s="510"/>
      <c r="N121" s="149"/>
      <c r="O121" s="149"/>
      <c r="P121" s="503" t="s">
        <v>104</v>
      </c>
      <c r="Q121" s="504"/>
      <c r="R121" s="143"/>
      <c r="S121" s="143"/>
      <c r="T121" s="143"/>
      <c r="U121" s="501"/>
      <c r="V121" s="501"/>
      <c r="W121" s="502"/>
      <c r="X121" s="502"/>
      <c r="Y121" s="152"/>
      <c r="Z121" s="152"/>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row>
    <row r="122" spans="1:56" ht="20.25" customHeight="1" x14ac:dyDescent="0.15">
      <c r="A122" s="115"/>
      <c r="B122" s="143"/>
      <c r="C122" s="486" t="s">
        <v>207</v>
      </c>
      <c r="D122" s="488"/>
      <c r="E122" s="503">
        <f>SUM(E118:F121)</f>
        <v>0</v>
      </c>
      <c r="F122" s="504"/>
      <c r="G122" s="505">
        <f>SUM(G118:H121)</f>
        <v>0</v>
      </c>
      <c r="H122" s="506"/>
      <c r="I122" s="148"/>
      <c r="J122" s="503">
        <f>SUM(J118:K121)</f>
        <v>0</v>
      </c>
      <c r="K122" s="504"/>
      <c r="L122" s="503">
        <f>SUM(L118:M121)</f>
        <v>0</v>
      </c>
      <c r="M122" s="504"/>
      <c r="N122" s="149"/>
      <c r="O122" s="149"/>
      <c r="P122" s="503">
        <f>SUM(P118:Q119)</f>
        <v>0</v>
      </c>
      <c r="Q122" s="504"/>
      <c r="R122" s="143"/>
      <c r="S122" s="143"/>
      <c r="T122" s="143"/>
      <c r="U122" s="501"/>
      <c r="V122" s="501"/>
      <c r="W122" s="502"/>
      <c r="X122" s="502"/>
      <c r="Y122" s="153"/>
      <c r="Z122" s="153"/>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row>
    <row r="123" spans="1:56" ht="20.25" customHeight="1" x14ac:dyDescent="0.15">
      <c r="A123" s="115"/>
      <c r="B123" s="143"/>
      <c r="C123" s="143"/>
      <c r="D123" s="143"/>
      <c r="E123" s="143"/>
      <c r="F123" s="143"/>
      <c r="G123" s="143"/>
      <c r="H123" s="143"/>
      <c r="I123" s="143"/>
      <c r="J123" s="143"/>
      <c r="K123" s="143"/>
      <c r="L123" s="144"/>
      <c r="M123" s="143"/>
      <c r="N123" s="143"/>
      <c r="O123" s="143"/>
      <c r="P123" s="143"/>
      <c r="Q123" s="143"/>
      <c r="R123" s="143"/>
      <c r="S123" s="143"/>
      <c r="T123" s="143"/>
      <c r="U123" s="145"/>
      <c r="V123" s="145"/>
      <c r="W123" s="145"/>
      <c r="X123" s="145"/>
      <c r="Y123" s="145"/>
      <c r="Z123" s="145"/>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row>
    <row r="124" spans="1:56" ht="20.25" customHeight="1" x14ac:dyDescent="0.15">
      <c r="A124" s="115"/>
      <c r="B124" s="143"/>
      <c r="C124" s="144" t="s">
        <v>208</v>
      </c>
      <c r="D124" s="143"/>
      <c r="E124" s="143"/>
      <c r="F124" s="143"/>
      <c r="G124" s="143"/>
      <c r="H124" s="143"/>
      <c r="I124" s="154" t="s">
        <v>209</v>
      </c>
      <c r="J124" s="495" t="s">
        <v>210</v>
      </c>
      <c r="K124" s="496"/>
      <c r="L124" s="155"/>
      <c r="M124" s="154"/>
      <c r="N124" s="143"/>
      <c r="O124" s="143"/>
      <c r="P124" s="143"/>
      <c r="Q124" s="143"/>
      <c r="R124" s="143"/>
      <c r="S124" s="143"/>
      <c r="T124" s="143"/>
      <c r="U124" s="156"/>
      <c r="V124" s="145"/>
      <c r="W124" s="145"/>
      <c r="X124" s="145"/>
      <c r="Y124" s="145"/>
      <c r="Z124" s="145"/>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row>
    <row r="125" spans="1:56" ht="20.25" customHeight="1" x14ac:dyDescent="0.15">
      <c r="A125" s="115"/>
      <c r="B125" s="143"/>
      <c r="C125" s="143" t="s">
        <v>211</v>
      </c>
      <c r="D125" s="143"/>
      <c r="E125" s="143"/>
      <c r="F125" s="143"/>
      <c r="G125" s="143"/>
      <c r="H125" s="143" t="s">
        <v>212</v>
      </c>
      <c r="I125" s="143"/>
      <c r="J125" s="143"/>
      <c r="K125" s="143"/>
      <c r="L125" s="144"/>
      <c r="M125" s="143"/>
      <c r="N125" s="143"/>
      <c r="O125" s="143"/>
      <c r="P125" s="143"/>
      <c r="Q125" s="143"/>
      <c r="R125" s="143"/>
      <c r="S125" s="143"/>
      <c r="T125" s="143"/>
      <c r="U125" s="145"/>
      <c r="V125" s="145"/>
      <c r="W125" s="145"/>
      <c r="X125" s="145"/>
      <c r="Y125" s="145"/>
      <c r="Z125" s="145"/>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row>
    <row r="126" spans="1:56" ht="20.25" customHeight="1" x14ac:dyDescent="0.15">
      <c r="A126" s="115"/>
      <c r="B126" s="143"/>
      <c r="C126" s="143" t="str">
        <f>IF($J$124="週","対象時間数（週平均）","対象時間数（当月合計）")</f>
        <v>対象時間数（週平均）</v>
      </c>
      <c r="D126" s="143"/>
      <c r="E126" s="143"/>
      <c r="F126" s="143"/>
      <c r="G126" s="143"/>
      <c r="H126" s="143" t="str">
        <f>IF($J$124="週","週に勤務すべき時間数","当月に勤務すべき時間数")</f>
        <v>週に勤務すべき時間数</v>
      </c>
      <c r="I126" s="143"/>
      <c r="J126" s="143"/>
      <c r="K126" s="143"/>
      <c r="L126" s="144"/>
      <c r="M126" s="485" t="s">
        <v>213</v>
      </c>
      <c r="N126" s="485"/>
      <c r="O126" s="485"/>
      <c r="P126" s="485"/>
      <c r="Q126" s="143"/>
      <c r="R126" s="143"/>
      <c r="S126" s="143"/>
      <c r="T126" s="143"/>
      <c r="U126" s="145"/>
      <c r="V126" s="145"/>
      <c r="W126" s="145"/>
      <c r="X126" s="145"/>
      <c r="Y126" s="145"/>
      <c r="Z126" s="145"/>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row>
    <row r="127" spans="1:56" ht="20.25" customHeight="1" x14ac:dyDescent="0.15">
      <c r="A127" s="115"/>
      <c r="B127" s="143"/>
      <c r="C127" s="497">
        <f>IF($J$124="週",L122,J122)</f>
        <v>0</v>
      </c>
      <c r="D127" s="498"/>
      <c r="E127" s="498"/>
      <c r="F127" s="499"/>
      <c r="G127" s="157" t="s">
        <v>214</v>
      </c>
      <c r="H127" s="486">
        <f>IF($J$124="週",$AV$5,$AZ$5)</f>
        <v>40</v>
      </c>
      <c r="I127" s="487"/>
      <c r="J127" s="487"/>
      <c r="K127" s="488"/>
      <c r="L127" s="157" t="s">
        <v>215</v>
      </c>
      <c r="M127" s="489">
        <f>ROUNDDOWN(C127/H127,1)</f>
        <v>0</v>
      </c>
      <c r="N127" s="490"/>
      <c r="O127" s="490"/>
      <c r="P127" s="491"/>
      <c r="Q127" s="143"/>
      <c r="R127" s="143"/>
      <c r="S127" s="143"/>
      <c r="T127" s="143"/>
      <c r="U127" s="500"/>
      <c r="V127" s="500"/>
      <c r="W127" s="500"/>
      <c r="X127" s="500"/>
      <c r="Y127" s="150"/>
      <c r="Z127" s="145"/>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row>
    <row r="128" spans="1:56" ht="20.25" customHeight="1" x14ac:dyDescent="0.15">
      <c r="A128" s="115"/>
      <c r="B128" s="143"/>
      <c r="C128" s="143"/>
      <c r="D128" s="143"/>
      <c r="E128" s="143"/>
      <c r="F128" s="143"/>
      <c r="G128" s="143"/>
      <c r="H128" s="143"/>
      <c r="I128" s="143"/>
      <c r="J128" s="143"/>
      <c r="K128" s="143"/>
      <c r="L128" s="144"/>
      <c r="M128" s="143" t="s">
        <v>216</v>
      </c>
      <c r="N128" s="143"/>
      <c r="O128" s="143"/>
      <c r="P128" s="143"/>
      <c r="Q128" s="143"/>
      <c r="R128" s="143"/>
      <c r="S128" s="143"/>
      <c r="T128" s="143"/>
      <c r="U128" s="145"/>
      <c r="V128" s="145"/>
      <c r="W128" s="145"/>
      <c r="X128" s="145"/>
      <c r="Y128" s="145"/>
      <c r="Z128" s="145"/>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row>
    <row r="129" spans="1:58" ht="20.25" customHeight="1" x14ac:dyDescent="0.15">
      <c r="A129" s="115"/>
      <c r="B129" s="143"/>
      <c r="C129" s="143" t="s">
        <v>217</v>
      </c>
      <c r="D129" s="143"/>
      <c r="E129" s="143"/>
      <c r="F129" s="143"/>
      <c r="G129" s="143"/>
      <c r="H129" s="143"/>
      <c r="I129" s="143"/>
      <c r="J129" s="143"/>
      <c r="K129" s="143"/>
      <c r="L129" s="144"/>
      <c r="M129" s="143"/>
      <c r="N129" s="143"/>
      <c r="O129" s="143"/>
      <c r="P129" s="143"/>
      <c r="Q129" s="143"/>
      <c r="R129" s="143"/>
      <c r="S129" s="143"/>
      <c r="T129" s="143"/>
      <c r="U129" s="143"/>
      <c r="V129" s="158"/>
      <c r="W129" s="159"/>
      <c r="X129" s="159"/>
      <c r="Y129" s="143"/>
      <c r="Z129" s="143"/>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row>
    <row r="130" spans="1:58" ht="20.25" customHeight="1" x14ac:dyDescent="0.15">
      <c r="A130" s="115"/>
      <c r="B130" s="143"/>
      <c r="C130" s="143" t="s">
        <v>202</v>
      </c>
      <c r="D130" s="143"/>
      <c r="E130" s="143"/>
      <c r="F130" s="143"/>
      <c r="G130" s="143"/>
      <c r="H130" s="143"/>
      <c r="I130" s="143"/>
      <c r="J130" s="143"/>
      <c r="K130" s="143"/>
      <c r="L130" s="144"/>
      <c r="M130" s="157"/>
      <c r="N130" s="157"/>
      <c r="O130" s="157"/>
      <c r="P130" s="157"/>
      <c r="Q130" s="143"/>
      <c r="R130" s="143"/>
      <c r="S130" s="143"/>
      <c r="T130" s="143"/>
      <c r="U130" s="143"/>
      <c r="V130" s="158"/>
      <c r="W130" s="159"/>
      <c r="X130" s="159"/>
      <c r="Y130" s="143"/>
      <c r="Z130" s="143"/>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row>
    <row r="131" spans="1:58" ht="20.25" customHeight="1" x14ac:dyDescent="0.15">
      <c r="A131" s="115"/>
      <c r="B131" s="143"/>
      <c r="C131" s="111" t="s">
        <v>218</v>
      </c>
      <c r="D131" s="111"/>
      <c r="E131" s="111"/>
      <c r="F131" s="111"/>
      <c r="G131" s="111"/>
      <c r="H131" s="143" t="s">
        <v>219</v>
      </c>
      <c r="I131" s="111"/>
      <c r="J131" s="111"/>
      <c r="K131" s="111"/>
      <c r="L131" s="111"/>
      <c r="M131" s="485" t="s">
        <v>207</v>
      </c>
      <c r="N131" s="485"/>
      <c r="O131" s="485"/>
      <c r="P131" s="485"/>
      <c r="Q131" s="143"/>
      <c r="R131" s="143"/>
      <c r="S131" s="143"/>
      <c r="T131" s="143"/>
      <c r="U131" s="143"/>
      <c r="V131" s="158"/>
      <c r="W131" s="159"/>
      <c r="X131" s="159"/>
      <c r="Y131" s="143"/>
      <c r="Z131" s="143"/>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row>
    <row r="132" spans="1:58" ht="20.25" customHeight="1" x14ac:dyDescent="0.15">
      <c r="A132" s="115"/>
      <c r="B132" s="143"/>
      <c r="C132" s="486">
        <f>P122</f>
        <v>0</v>
      </c>
      <c r="D132" s="487"/>
      <c r="E132" s="487"/>
      <c r="F132" s="488"/>
      <c r="G132" s="157" t="s">
        <v>220</v>
      </c>
      <c r="H132" s="489">
        <f>M127</f>
        <v>0</v>
      </c>
      <c r="I132" s="490"/>
      <c r="J132" s="490"/>
      <c r="K132" s="491"/>
      <c r="L132" s="157" t="s">
        <v>215</v>
      </c>
      <c r="M132" s="492">
        <f>ROUNDDOWN(C132+H132,1)</f>
        <v>0</v>
      </c>
      <c r="N132" s="493"/>
      <c r="O132" s="493"/>
      <c r="P132" s="494"/>
      <c r="Q132" s="143"/>
      <c r="R132" s="143"/>
      <c r="S132" s="143"/>
      <c r="T132" s="143"/>
      <c r="U132" s="143"/>
      <c r="V132" s="158"/>
      <c r="W132" s="159"/>
      <c r="X132" s="159"/>
      <c r="Y132" s="143"/>
      <c r="Z132" s="143"/>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row>
    <row r="133" spans="1:58" ht="20.25" customHeight="1" x14ac:dyDescent="0.15">
      <c r="A133" s="115"/>
      <c r="B133" s="143"/>
      <c r="C133" s="143"/>
      <c r="D133" s="143"/>
      <c r="E133" s="143"/>
      <c r="F133" s="143"/>
      <c r="G133" s="143"/>
      <c r="H133" s="143"/>
      <c r="I133" s="143"/>
      <c r="J133" s="143"/>
      <c r="K133" s="143"/>
      <c r="L133" s="143"/>
      <c r="M133" s="143"/>
      <c r="N133" s="144"/>
      <c r="O133" s="143"/>
      <c r="P133" s="143"/>
      <c r="Q133" s="143"/>
      <c r="R133" s="143"/>
      <c r="S133" s="143"/>
      <c r="T133" s="143"/>
      <c r="U133" s="143"/>
      <c r="V133" s="158"/>
      <c r="W133" s="159"/>
      <c r="X133" s="159"/>
      <c r="Y133" s="143"/>
      <c r="Z133" s="143"/>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row>
    <row r="134" spans="1:58" ht="20.25" customHeight="1" x14ac:dyDescent="0.15">
      <c r="C134" s="172"/>
      <c r="D134" s="172"/>
      <c r="E134" s="173"/>
      <c r="F134" s="173"/>
      <c r="G134" s="173"/>
      <c r="H134" s="173"/>
      <c r="I134" s="173"/>
      <c r="J134" s="173"/>
      <c r="K134" s="173"/>
      <c r="L134" s="173"/>
      <c r="M134" s="173"/>
      <c r="N134" s="173"/>
      <c r="O134" s="173"/>
      <c r="P134" s="173"/>
      <c r="Q134" s="173"/>
      <c r="R134" s="173"/>
      <c r="S134" s="173"/>
      <c r="T134" s="172"/>
      <c r="U134" s="173"/>
      <c r="V134" s="173"/>
      <c r="W134" s="173"/>
      <c r="X134" s="173"/>
      <c r="Y134" s="173"/>
      <c r="Z134" s="173"/>
      <c r="AA134" s="173"/>
      <c r="AB134" s="173"/>
      <c r="AC134" s="173"/>
      <c r="AD134" s="173"/>
      <c r="AE134" s="173"/>
      <c r="AF134" s="173"/>
      <c r="AJ134" s="174"/>
      <c r="AK134" s="175"/>
      <c r="AL134" s="175"/>
      <c r="AM134" s="173"/>
      <c r="AN134" s="173"/>
      <c r="AO134" s="173"/>
      <c r="AP134" s="173"/>
      <c r="AQ134" s="173"/>
      <c r="AR134" s="173"/>
      <c r="AS134" s="173"/>
      <c r="AT134" s="173"/>
      <c r="AU134" s="173"/>
      <c r="AV134" s="173"/>
      <c r="AW134" s="173"/>
      <c r="AX134" s="173"/>
      <c r="AY134" s="173"/>
      <c r="AZ134" s="173"/>
      <c r="BA134" s="173"/>
      <c r="BB134" s="173"/>
      <c r="BC134" s="173"/>
      <c r="BD134" s="173"/>
      <c r="BE134" s="175"/>
    </row>
    <row r="135" spans="1:58" ht="20.25" customHeight="1" x14ac:dyDescent="0.15">
      <c r="A135" s="173"/>
      <c r="B135" s="173"/>
      <c r="C135" s="172"/>
      <c r="D135" s="172"/>
      <c r="E135" s="173"/>
      <c r="F135" s="173"/>
      <c r="G135" s="173"/>
      <c r="H135" s="173"/>
      <c r="I135" s="173"/>
      <c r="J135" s="173"/>
      <c r="K135" s="173"/>
      <c r="L135" s="173"/>
      <c r="M135" s="173"/>
      <c r="N135" s="173"/>
      <c r="O135" s="173"/>
      <c r="P135" s="173"/>
      <c r="Q135" s="173"/>
      <c r="R135" s="173"/>
      <c r="S135" s="173"/>
      <c r="T135" s="173"/>
      <c r="U135" s="172"/>
      <c r="V135" s="173"/>
      <c r="W135" s="173"/>
      <c r="X135" s="173"/>
      <c r="Y135" s="173"/>
      <c r="Z135" s="173"/>
      <c r="AA135" s="173"/>
      <c r="AB135" s="173"/>
      <c r="AC135" s="173"/>
      <c r="AD135" s="173"/>
      <c r="AE135" s="173"/>
      <c r="AF135" s="173"/>
      <c r="AG135" s="173"/>
      <c r="AK135" s="174"/>
      <c r="AL135" s="175"/>
      <c r="AM135" s="175"/>
      <c r="AN135" s="173"/>
      <c r="AO135" s="173"/>
      <c r="AP135" s="173"/>
      <c r="AQ135" s="173"/>
      <c r="AR135" s="173"/>
      <c r="AS135" s="173"/>
      <c r="AT135" s="173"/>
      <c r="AU135" s="173"/>
      <c r="AV135" s="173"/>
      <c r="AW135" s="173"/>
      <c r="AX135" s="173"/>
      <c r="AY135" s="173"/>
      <c r="AZ135" s="173"/>
      <c r="BA135" s="173"/>
      <c r="BB135" s="173"/>
      <c r="BC135" s="173"/>
      <c r="BD135" s="173"/>
      <c r="BE135" s="173"/>
      <c r="BF135" s="175"/>
    </row>
    <row r="136" spans="1:58" ht="20.25" customHeight="1" x14ac:dyDescent="0.15">
      <c r="A136" s="173"/>
      <c r="B136" s="173"/>
      <c r="C136" s="173"/>
      <c r="D136" s="172"/>
      <c r="E136" s="173"/>
      <c r="F136" s="173"/>
      <c r="G136" s="173"/>
      <c r="H136" s="173"/>
      <c r="I136" s="173"/>
      <c r="J136" s="173"/>
      <c r="K136" s="173"/>
      <c r="L136" s="173"/>
      <c r="M136" s="173"/>
      <c r="N136" s="173"/>
      <c r="O136" s="173"/>
      <c r="P136" s="173"/>
      <c r="Q136" s="173"/>
      <c r="R136" s="173"/>
      <c r="S136" s="173"/>
      <c r="T136" s="173"/>
      <c r="U136" s="172"/>
      <c r="V136" s="173"/>
      <c r="W136" s="173"/>
      <c r="X136" s="173"/>
      <c r="Y136" s="173"/>
      <c r="Z136" s="173"/>
      <c r="AA136" s="173"/>
      <c r="AB136" s="173"/>
      <c r="AC136" s="173"/>
      <c r="AD136" s="173"/>
      <c r="AE136" s="173"/>
      <c r="AF136" s="173"/>
      <c r="AG136" s="173"/>
      <c r="AK136" s="174"/>
      <c r="AL136" s="175"/>
      <c r="AM136" s="175"/>
      <c r="AN136" s="173"/>
      <c r="AO136" s="173"/>
      <c r="AP136" s="173"/>
      <c r="AQ136" s="173"/>
      <c r="AR136" s="173"/>
      <c r="AS136" s="173"/>
      <c r="AT136" s="173"/>
      <c r="AU136" s="173"/>
      <c r="AV136" s="173"/>
      <c r="AW136" s="173"/>
      <c r="AX136" s="173"/>
      <c r="AY136" s="173"/>
      <c r="AZ136" s="173"/>
      <c r="BA136" s="173"/>
      <c r="BB136" s="173"/>
      <c r="BC136" s="173"/>
      <c r="BD136" s="173"/>
      <c r="BE136" s="173"/>
      <c r="BF136" s="175"/>
    </row>
    <row r="137" spans="1:58" ht="20.25" customHeight="1" x14ac:dyDescent="0.15">
      <c r="A137" s="173"/>
      <c r="B137" s="173"/>
      <c r="C137" s="172"/>
      <c r="D137" s="172"/>
      <c r="E137" s="173"/>
      <c r="F137" s="173"/>
      <c r="G137" s="173"/>
      <c r="H137" s="173"/>
      <c r="I137" s="173"/>
      <c r="J137" s="173"/>
      <c r="K137" s="173"/>
      <c r="L137" s="173"/>
      <c r="M137" s="173"/>
      <c r="N137" s="173"/>
      <c r="O137" s="173"/>
      <c r="P137" s="173"/>
      <c r="Q137" s="173"/>
      <c r="R137" s="173"/>
      <c r="S137" s="173"/>
      <c r="T137" s="173"/>
      <c r="U137" s="172"/>
      <c r="V137" s="173"/>
      <c r="W137" s="173"/>
      <c r="X137" s="173"/>
      <c r="Y137" s="173"/>
      <c r="Z137" s="173"/>
      <c r="AA137" s="173"/>
      <c r="AB137" s="173"/>
      <c r="AC137" s="173"/>
      <c r="AD137" s="173"/>
      <c r="AE137" s="173"/>
      <c r="AF137" s="173"/>
      <c r="AG137" s="173"/>
      <c r="AK137" s="174"/>
      <c r="AL137" s="175"/>
      <c r="AM137" s="175"/>
      <c r="AN137" s="173"/>
      <c r="AO137" s="173"/>
      <c r="AP137" s="173"/>
      <c r="AQ137" s="173"/>
      <c r="AR137" s="173"/>
      <c r="AS137" s="173"/>
      <c r="AT137" s="173"/>
      <c r="AU137" s="173"/>
      <c r="AV137" s="173"/>
      <c r="AW137" s="173"/>
      <c r="AX137" s="173"/>
      <c r="AY137" s="173"/>
      <c r="AZ137" s="173"/>
      <c r="BA137" s="173"/>
      <c r="BB137" s="173"/>
      <c r="BC137" s="173"/>
      <c r="BD137" s="173"/>
      <c r="BE137" s="173"/>
      <c r="BF137" s="175"/>
    </row>
    <row r="138" spans="1:58" ht="20.25" customHeight="1" x14ac:dyDescent="0.15">
      <c r="C138" s="174"/>
      <c r="D138" s="174"/>
      <c r="E138" s="174"/>
      <c r="F138" s="174"/>
      <c r="G138" s="174"/>
      <c r="H138" s="174"/>
      <c r="I138" s="174"/>
      <c r="J138" s="174"/>
      <c r="K138" s="174"/>
      <c r="L138" s="174"/>
      <c r="M138" s="174"/>
      <c r="N138" s="174"/>
      <c r="O138" s="174"/>
      <c r="P138" s="174"/>
      <c r="Q138" s="174"/>
      <c r="R138" s="174"/>
      <c r="S138" s="174"/>
      <c r="T138" s="174"/>
      <c r="U138" s="175"/>
      <c r="V138" s="175"/>
      <c r="W138" s="174"/>
      <c r="X138" s="174"/>
      <c r="Y138" s="174"/>
      <c r="Z138" s="174"/>
      <c r="AA138" s="174"/>
      <c r="AB138" s="174"/>
      <c r="AC138" s="174"/>
      <c r="AD138" s="174"/>
      <c r="AE138" s="174"/>
      <c r="AF138" s="174"/>
      <c r="AG138" s="174"/>
      <c r="AH138" s="174"/>
      <c r="AI138" s="174"/>
      <c r="AJ138" s="174"/>
      <c r="AK138" s="174"/>
      <c r="AL138" s="175"/>
      <c r="AM138" s="175"/>
      <c r="AN138" s="173"/>
      <c r="AO138" s="173"/>
      <c r="AP138" s="173"/>
      <c r="AQ138" s="173"/>
      <c r="AR138" s="173"/>
      <c r="AS138" s="173"/>
      <c r="AT138" s="173"/>
      <c r="AU138" s="173"/>
      <c r="AV138" s="173"/>
      <c r="AW138" s="173"/>
      <c r="AX138" s="173"/>
      <c r="AY138" s="173"/>
      <c r="AZ138" s="173"/>
      <c r="BA138" s="173"/>
      <c r="BB138" s="173"/>
      <c r="BC138" s="173"/>
      <c r="BD138" s="173"/>
      <c r="BE138" s="173"/>
      <c r="BF138" s="175"/>
    </row>
    <row r="139" spans="1:58" ht="20.25" customHeight="1" x14ac:dyDescent="0.15">
      <c r="C139" s="174"/>
      <c r="D139" s="174"/>
      <c r="E139" s="174"/>
      <c r="F139" s="174"/>
      <c r="G139" s="174"/>
      <c r="H139" s="174"/>
      <c r="I139" s="174"/>
      <c r="J139" s="174"/>
      <c r="K139" s="174"/>
      <c r="L139" s="174"/>
      <c r="M139" s="174"/>
      <c r="N139" s="174"/>
      <c r="O139" s="174"/>
      <c r="P139" s="174"/>
      <c r="Q139" s="174"/>
      <c r="R139" s="174"/>
      <c r="S139" s="174"/>
      <c r="T139" s="174"/>
      <c r="U139" s="175"/>
      <c r="V139" s="175"/>
      <c r="W139" s="174"/>
      <c r="X139" s="174"/>
      <c r="Y139" s="174"/>
      <c r="Z139" s="174"/>
      <c r="AA139" s="174"/>
      <c r="AB139" s="174"/>
      <c r="AC139" s="174"/>
      <c r="AD139" s="174"/>
      <c r="AE139" s="174"/>
      <c r="AF139" s="174"/>
      <c r="AG139" s="174"/>
      <c r="AH139" s="174"/>
      <c r="AI139" s="174"/>
      <c r="AJ139" s="174"/>
      <c r="AK139" s="174"/>
      <c r="AL139" s="175"/>
      <c r="AM139" s="175"/>
      <c r="AN139" s="173"/>
      <c r="AO139" s="173"/>
      <c r="AP139" s="173"/>
      <c r="AQ139" s="173"/>
      <c r="AR139" s="173"/>
      <c r="AS139" s="173"/>
      <c r="AT139" s="173"/>
      <c r="AU139" s="173"/>
      <c r="AV139" s="173"/>
      <c r="AW139" s="173"/>
      <c r="AX139" s="173"/>
      <c r="AY139" s="173"/>
      <c r="AZ139" s="173"/>
      <c r="BA139" s="173"/>
      <c r="BB139" s="173"/>
      <c r="BC139" s="173"/>
      <c r="BD139" s="173"/>
      <c r="BE139" s="173"/>
      <c r="BF139" s="175"/>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12"/>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6">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3">
        <x14:dataValidation type="list" errorStyle="warning" allowBlank="1" showInputMessage="1" error="リストにない場合のみ、入力してください。">
          <x14:formula1>
            <xm:f>プルダウン・リスト!$D$16:$D$17</xm:f>
          </x14:formula1>
          <xm:sqref>G14:K113</xm:sqref>
        </x14:dataValidation>
        <x14:dataValidation type="list" allowBlank="1" showInputMessage="1">
          <x14:formula1>
            <xm:f>プルダウン・リスト!$C$15:$D$15</xm:f>
          </x14:formula1>
          <xm:sqref>C14:D113</xm:sqref>
        </x14:dataValidation>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x14ac:dyDescent="0.15"/>
  <cols>
    <col min="1" max="1" width="1.375" style="120" customWidth="1"/>
    <col min="2" max="56" width="5.625" style="120" customWidth="1"/>
    <col min="57" max="16384" width="4.5" style="120"/>
  </cols>
  <sheetData>
    <row r="1" spans="1:57" s="78" customFormat="1" ht="20.25" customHeight="1" x14ac:dyDescent="0.15">
      <c r="A1" s="73"/>
      <c r="B1" s="73"/>
      <c r="C1" s="74" t="s">
        <v>26</v>
      </c>
      <c r="D1" s="74"/>
      <c r="E1" s="73"/>
      <c r="F1" s="73"/>
      <c r="G1" s="75" t="s">
        <v>179</v>
      </c>
      <c r="H1" s="73"/>
      <c r="I1" s="73"/>
      <c r="J1" s="74"/>
      <c r="K1" s="74"/>
      <c r="L1" s="74"/>
      <c r="M1" s="74"/>
      <c r="N1" s="73"/>
      <c r="O1" s="73"/>
      <c r="P1" s="73"/>
      <c r="Q1" s="73"/>
      <c r="R1" s="73"/>
      <c r="S1" s="73"/>
      <c r="T1" s="73"/>
      <c r="U1" s="73"/>
      <c r="V1" s="73"/>
      <c r="W1" s="73"/>
      <c r="X1" s="73"/>
      <c r="Y1" s="73"/>
      <c r="Z1" s="73"/>
      <c r="AA1" s="73"/>
      <c r="AB1" s="73"/>
      <c r="AC1" s="73"/>
      <c r="AD1" s="73"/>
      <c r="AE1" s="73"/>
      <c r="AF1" s="73"/>
      <c r="AG1" s="73"/>
      <c r="AH1" s="73"/>
      <c r="AI1" s="73"/>
      <c r="AJ1" s="73"/>
      <c r="AK1" s="76" t="s">
        <v>128</v>
      </c>
      <c r="AL1" s="76" t="s">
        <v>29</v>
      </c>
      <c r="AM1" s="598" t="s">
        <v>180</v>
      </c>
      <c r="AN1" s="598"/>
      <c r="AO1" s="598"/>
      <c r="AP1" s="598"/>
      <c r="AQ1" s="598"/>
      <c r="AR1" s="598"/>
      <c r="AS1" s="598"/>
      <c r="AT1" s="598"/>
      <c r="AU1" s="598"/>
      <c r="AV1" s="598"/>
      <c r="AW1" s="598"/>
      <c r="AX1" s="598"/>
      <c r="AY1" s="598"/>
      <c r="AZ1" s="598"/>
      <c r="BA1" s="598"/>
      <c r="BB1" s="77" t="s">
        <v>27</v>
      </c>
      <c r="BC1" s="73"/>
      <c r="BD1" s="73"/>
    </row>
    <row r="2" spans="1:57" s="81" customFormat="1" ht="20.25" customHeight="1" x14ac:dyDescent="0.15">
      <c r="A2" s="79"/>
      <c r="B2" s="79"/>
      <c r="C2" s="79"/>
      <c r="D2" s="75"/>
      <c r="E2" s="79"/>
      <c r="F2" s="79"/>
      <c r="G2" s="79"/>
      <c r="H2" s="75"/>
      <c r="I2" s="76"/>
      <c r="J2" s="76"/>
      <c r="K2" s="76"/>
      <c r="L2" s="76"/>
      <c r="M2" s="76"/>
      <c r="N2" s="79"/>
      <c r="O2" s="79"/>
      <c r="P2" s="79"/>
      <c r="Q2" s="79"/>
      <c r="R2" s="79"/>
      <c r="S2" s="79"/>
      <c r="T2" s="76" t="s">
        <v>28</v>
      </c>
      <c r="U2" s="599">
        <v>6</v>
      </c>
      <c r="V2" s="599"/>
      <c r="W2" s="76" t="s">
        <v>29</v>
      </c>
      <c r="X2" s="600">
        <f>IF(U2=0,"",YEAR(DATE(2018+U2,1,1)))</f>
        <v>2024</v>
      </c>
      <c r="Y2" s="600"/>
      <c r="Z2" s="79" t="s">
        <v>30</v>
      </c>
      <c r="AA2" s="79" t="s">
        <v>31</v>
      </c>
      <c r="AB2" s="599">
        <v>4</v>
      </c>
      <c r="AC2" s="599"/>
      <c r="AD2" s="79" t="s">
        <v>33</v>
      </c>
      <c r="AE2" s="79"/>
      <c r="AF2" s="79"/>
      <c r="AG2" s="79"/>
      <c r="AH2" s="79"/>
      <c r="AI2" s="79"/>
      <c r="AJ2" s="77"/>
      <c r="AK2" s="76" t="s">
        <v>181</v>
      </c>
      <c r="AL2" s="76" t="s">
        <v>29</v>
      </c>
      <c r="AM2" s="599" t="s">
        <v>149</v>
      </c>
      <c r="AN2" s="599"/>
      <c r="AO2" s="599"/>
      <c r="AP2" s="599"/>
      <c r="AQ2" s="599"/>
      <c r="AR2" s="599"/>
      <c r="AS2" s="599"/>
      <c r="AT2" s="599"/>
      <c r="AU2" s="599"/>
      <c r="AV2" s="599"/>
      <c r="AW2" s="599"/>
      <c r="AX2" s="599"/>
      <c r="AY2" s="599"/>
      <c r="AZ2" s="599"/>
      <c r="BA2" s="599"/>
      <c r="BB2" s="77" t="s">
        <v>27</v>
      </c>
      <c r="BC2" s="76"/>
      <c r="BD2" s="76"/>
      <c r="BE2" s="80"/>
    </row>
    <row r="3" spans="1:57" s="81" customFormat="1" ht="20.25" customHeight="1" x14ac:dyDescent="0.15">
      <c r="A3" s="79"/>
      <c r="B3" s="79"/>
      <c r="C3" s="79"/>
      <c r="D3" s="75"/>
      <c r="E3" s="79"/>
      <c r="F3" s="79"/>
      <c r="G3" s="79"/>
      <c r="H3" s="75"/>
      <c r="I3" s="76"/>
      <c r="J3" s="76"/>
      <c r="K3" s="76"/>
      <c r="L3" s="76"/>
      <c r="M3" s="76"/>
      <c r="N3" s="79"/>
      <c r="O3" s="79"/>
      <c r="P3" s="79"/>
      <c r="Q3" s="79"/>
      <c r="R3" s="79"/>
      <c r="S3" s="79"/>
      <c r="T3" s="82"/>
      <c r="U3" s="83"/>
      <c r="V3" s="83"/>
      <c r="W3" s="84"/>
      <c r="X3" s="83"/>
      <c r="Y3" s="83"/>
      <c r="Z3" s="85"/>
      <c r="AA3" s="85"/>
      <c r="AB3" s="83"/>
      <c r="AC3" s="83"/>
      <c r="AD3" s="86"/>
      <c r="AE3" s="79"/>
      <c r="AF3" s="79"/>
      <c r="AG3" s="79"/>
      <c r="AH3" s="79"/>
      <c r="AI3" s="79"/>
      <c r="AJ3" s="77"/>
      <c r="AK3" s="76"/>
      <c r="AL3" s="76"/>
      <c r="AM3" s="87"/>
      <c r="AN3" s="87"/>
      <c r="AO3" s="87"/>
      <c r="AP3" s="87"/>
      <c r="AQ3" s="87"/>
      <c r="AR3" s="87"/>
      <c r="AS3" s="87"/>
      <c r="AT3" s="87"/>
      <c r="AU3" s="87"/>
      <c r="AV3" s="87"/>
      <c r="AW3" s="87"/>
      <c r="AX3" s="87"/>
      <c r="AY3" s="88" t="s">
        <v>34</v>
      </c>
      <c r="AZ3" s="601" t="s">
        <v>35</v>
      </c>
      <c r="BA3" s="601"/>
      <c r="BB3" s="601"/>
      <c r="BC3" s="601"/>
      <c r="BD3" s="76"/>
      <c r="BE3" s="80"/>
    </row>
    <row r="4" spans="1:57" s="81" customFormat="1" ht="20.25" customHeight="1" x14ac:dyDescent="0.15">
      <c r="A4" s="79"/>
      <c r="B4" s="89"/>
      <c r="C4" s="89"/>
      <c r="D4" s="89"/>
      <c r="E4" s="89"/>
      <c r="F4" s="89"/>
      <c r="G4" s="89"/>
      <c r="H4" s="89"/>
      <c r="I4" s="89"/>
      <c r="J4" s="90"/>
      <c r="K4" s="91"/>
      <c r="L4" s="91"/>
      <c r="M4" s="91"/>
      <c r="N4" s="91"/>
      <c r="O4" s="91"/>
      <c r="P4" s="92"/>
      <c r="Q4" s="91"/>
      <c r="R4" s="91"/>
      <c r="S4" s="93"/>
      <c r="T4" s="79"/>
      <c r="U4" s="79"/>
      <c r="V4" s="79"/>
      <c r="W4" s="79"/>
      <c r="X4" s="79"/>
      <c r="Y4" s="79"/>
      <c r="Z4" s="85"/>
      <c r="AA4" s="85"/>
      <c r="AB4" s="83"/>
      <c r="AC4" s="83"/>
      <c r="AD4" s="86"/>
      <c r="AE4" s="79"/>
      <c r="AF4" s="79"/>
      <c r="AG4" s="79"/>
      <c r="AH4" s="79"/>
      <c r="AI4" s="79"/>
      <c r="AJ4" s="77"/>
      <c r="AK4" s="76"/>
      <c r="AL4" s="76"/>
      <c r="AM4" s="87"/>
      <c r="AN4" s="87"/>
      <c r="AO4" s="87"/>
      <c r="AP4" s="87"/>
      <c r="AQ4" s="87"/>
      <c r="AR4" s="87"/>
      <c r="AS4" s="87"/>
      <c r="AT4" s="87"/>
      <c r="AU4" s="87"/>
      <c r="AV4" s="87"/>
      <c r="AW4" s="87"/>
      <c r="AX4" s="87"/>
      <c r="AY4" s="88" t="s">
        <v>36</v>
      </c>
      <c r="AZ4" s="601" t="s">
        <v>37</v>
      </c>
      <c r="BA4" s="601"/>
      <c r="BB4" s="601"/>
      <c r="BC4" s="601"/>
      <c r="BD4" s="76"/>
      <c r="BE4" s="80"/>
    </row>
    <row r="5" spans="1:57" s="81" customFormat="1" ht="20.25" customHeight="1" x14ac:dyDescent="0.15">
      <c r="A5" s="79"/>
      <c r="B5" s="94"/>
      <c r="C5" s="94"/>
      <c r="D5" s="94"/>
      <c r="E5" s="94"/>
      <c r="F5" s="94"/>
      <c r="G5" s="94"/>
      <c r="H5" s="94"/>
      <c r="I5" s="94"/>
      <c r="J5" s="95"/>
      <c r="K5" s="96"/>
      <c r="L5" s="97"/>
      <c r="M5" s="97"/>
      <c r="N5" s="97"/>
      <c r="O5" s="97"/>
      <c r="P5" s="94"/>
      <c r="Q5" s="98"/>
      <c r="R5" s="98"/>
      <c r="S5" s="99"/>
      <c r="T5" s="79"/>
      <c r="U5" s="79"/>
      <c r="V5" s="79"/>
      <c r="W5" s="79"/>
      <c r="X5" s="79"/>
      <c r="Y5" s="79"/>
      <c r="Z5" s="85"/>
      <c r="AA5" s="85"/>
      <c r="AB5" s="83"/>
      <c r="AC5" s="83"/>
      <c r="AD5" s="100"/>
      <c r="AE5" s="100"/>
      <c r="AF5" s="100"/>
      <c r="AG5" s="100"/>
      <c r="AH5" s="79"/>
      <c r="AI5" s="79"/>
      <c r="AJ5" s="100" t="s">
        <v>182</v>
      </c>
      <c r="AK5" s="100"/>
      <c r="AL5" s="100"/>
      <c r="AM5" s="100"/>
      <c r="AN5" s="100"/>
      <c r="AO5" s="100"/>
      <c r="AP5" s="100"/>
      <c r="AQ5" s="100"/>
      <c r="AR5" s="89"/>
      <c r="AS5" s="89"/>
      <c r="AT5" s="101"/>
      <c r="AU5" s="100"/>
      <c r="AV5" s="564">
        <v>40</v>
      </c>
      <c r="AW5" s="565"/>
      <c r="AX5" s="101" t="s">
        <v>38</v>
      </c>
      <c r="AY5" s="100"/>
      <c r="AZ5" s="602">
        <v>160</v>
      </c>
      <c r="BA5" s="603"/>
      <c r="BB5" s="101" t="s">
        <v>39</v>
      </c>
      <c r="BC5" s="100"/>
      <c r="BD5" s="79"/>
      <c r="BE5" s="80"/>
    </row>
    <row r="6" spans="1:57" s="81" customFormat="1" ht="20.25" customHeight="1" x14ac:dyDescent="0.15">
      <c r="A6" s="79"/>
      <c r="B6" s="94"/>
      <c r="C6" s="94"/>
      <c r="D6" s="94"/>
      <c r="E6" s="94"/>
      <c r="F6" s="94"/>
      <c r="G6" s="94"/>
      <c r="H6" s="94"/>
      <c r="I6" s="94"/>
      <c r="J6" s="95"/>
      <c r="K6" s="96"/>
      <c r="L6" s="97"/>
      <c r="M6" s="97"/>
      <c r="N6" s="97"/>
      <c r="O6" s="97"/>
      <c r="P6" s="94"/>
      <c r="Q6" s="98"/>
      <c r="R6" s="98"/>
      <c r="S6" s="99"/>
      <c r="T6" s="79"/>
      <c r="U6" s="79"/>
      <c r="V6" s="79"/>
      <c r="W6" s="79"/>
      <c r="X6" s="79"/>
      <c r="Y6" s="79"/>
      <c r="Z6" s="85"/>
      <c r="AA6" s="85"/>
      <c r="AB6" s="83"/>
      <c r="AC6" s="83"/>
      <c r="AD6" s="100"/>
      <c r="AE6" s="100"/>
      <c r="AF6" s="100"/>
      <c r="AG6" s="100"/>
      <c r="AH6" s="79"/>
      <c r="AI6" s="79"/>
      <c r="AJ6" s="100"/>
      <c r="AK6" s="100"/>
      <c r="AL6" s="100"/>
      <c r="AM6" s="99"/>
      <c r="AN6" s="100"/>
      <c r="AO6" s="102"/>
      <c r="AP6" s="102"/>
      <c r="AQ6" s="99" t="s">
        <v>183</v>
      </c>
      <c r="AR6" s="100"/>
      <c r="AS6" s="103"/>
      <c r="AT6" s="103"/>
      <c r="AU6" s="103"/>
      <c r="AV6" s="100"/>
      <c r="AW6" s="100"/>
      <c r="AX6" s="104"/>
      <c r="AY6" s="100"/>
      <c r="AZ6" s="564">
        <v>100</v>
      </c>
      <c r="BA6" s="565"/>
      <c r="BB6" s="105" t="s">
        <v>184</v>
      </c>
      <c r="BC6" s="100"/>
      <c r="BD6" s="79"/>
      <c r="BE6" s="80"/>
    </row>
    <row r="7" spans="1:57" s="81" customFormat="1" ht="20.25" customHeight="1" x14ac:dyDescent="0.15">
      <c r="A7" s="79"/>
      <c r="B7" s="94"/>
      <c r="C7" s="94"/>
      <c r="D7" s="94"/>
      <c r="E7" s="94"/>
      <c r="F7" s="94"/>
      <c r="G7" s="94"/>
      <c r="H7" s="94"/>
      <c r="I7" s="94"/>
      <c r="J7" s="94"/>
      <c r="K7" s="106"/>
      <c r="L7" s="106"/>
      <c r="M7" s="106"/>
      <c r="N7" s="94"/>
      <c r="O7" s="107"/>
      <c r="P7" s="108"/>
      <c r="Q7" s="108"/>
      <c r="R7" s="109"/>
      <c r="S7" s="110"/>
      <c r="T7" s="79"/>
      <c r="U7" s="79"/>
      <c r="V7" s="79"/>
      <c r="W7" s="79"/>
      <c r="X7" s="79"/>
      <c r="Y7" s="79"/>
      <c r="Z7" s="85"/>
      <c r="AA7" s="85"/>
      <c r="AB7" s="83"/>
      <c r="AC7" s="83"/>
      <c r="AD7" s="111"/>
      <c r="AE7" s="73"/>
      <c r="AF7" s="73"/>
      <c r="AG7" s="73"/>
      <c r="AH7" s="79"/>
      <c r="AI7" s="79"/>
      <c r="AJ7" s="79"/>
      <c r="AK7" s="79"/>
      <c r="AL7" s="73"/>
      <c r="AM7" s="73"/>
      <c r="AN7" s="112"/>
      <c r="AO7" s="113"/>
      <c r="AP7" s="113"/>
      <c r="AQ7" s="114"/>
      <c r="AR7" s="114"/>
      <c r="AS7" s="114"/>
      <c r="AT7" s="114"/>
      <c r="AU7" s="114"/>
      <c r="AV7" s="114"/>
      <c r="AW7" s="100" t="s">
        <v>40</v>
      </c>
      <c r="AX7" s="100"/>
      <c r="AY7" s="100"/>
      <c r="AZ7" s="566">
        <f>DAY(EOMONTH(DATE(X2,AB2,1),0))</f>
        <v>30</v>
      </c>
      <c r="BA7" s="567"/>
      <c r="BB7" s="101" t="s">
        <v>41</v>
      </c>
      <c r="BC7" s="79"/>
      <c r="BD7" s="79"/>
      <c r="BE7" s="80"/>
    </row>
    <row r="8" spans="1:57" ht="5.0999999999999996" customHeight="1" thickBot="1" x14ac:dyDescent="0.2">
      <c r="A8" s="115"/>
      <c r="B8" s="115"/>
      <c r="C8" s="116"/>
      <c r="D8" s="116"/>
      <c r="E8" s="115"/>
      <c r="F8" s="115"/>
      <c r="G8" s="117"/>
      <c r="H8" s="115"/>
      <c r="I8" s="115"/>
      <c r="J8" s="115"/>
      <c r="K8" s="115"/>
      <c r="L8" s="115"/>
      <c r="M8" s="115"/>
      <c r="N8" s="115"/>
      <c r="O8" s="115"/>
      <c r="P8" s="115"/>
      <c r="Q8" s="115"/>
      <c r="R8" s="115"/>
      <c r="S8" s="116"/>
      <c r="T8" s="115"/>
      <c r="U8" s="115"/>
      <c r="V8" s="115"/>
      <c r="W8" s="115"/>
      <c r="X8" s="115"/>
      <c r="Y8" s="115"/>
      <c r="Z8" s="115"/>
      <c r="AA8" s="115"/>
      <c r="AB8" s="115"/>
      <c r="AC8" s="115"/>
      <c r="AD8" s="115"/>
      <c r="AE8" s="115"/>
      <c r="AF8" s="115"/>
      <c r="AG8" s="115"/>
      <c r="AH8" s="115"/>
      <c r="AI8" s="115"/>
      <c r="AJ8" s="116"/>
      <c r="AK8" s="115"/>
      <c r="AL8" s="115"/>
      <c r="AM8" s="115"/>
      <c r="AN8" s="115"/>
      <c r="AO8" s="115"/>
      <c r="AP8" s="115"/>
      <c r="AQ8" s="115"/>
      <c r="AR8" s="115"/>
      <c r="AS8" s="115"/>
      <c r="AT8" s="115"/>
      <c r="AU8" s="115"/>
      <c r="AV8" s="115"/>
      <c r="AW8" s="115"/>
      <c r="AX8" s="115"/>
      <c r="AY8" s="115"/>
      <c r="AZ8" s="115"/>
      <c r="BA8" s="115"/>
      <c r="BB8" s="115"/>
      <c r="BC8" s="118"/>
      <c r="BD8" s="118"/>
      <c r="BE8" s="119"/>
    </row>
    <row r="9" spans="1:57" ht="20.25" customHeight="1" thickBot="1" x14ac:dyDescent="0.2">
      <c r="A9" s="115"/>
      <c r="B9" s="568" t="s">
        <v>42</v>
      </c>
      <c r="C9" s="571" t="s">
        <v>185</v>
      </c>
      <c r="D9" s="572"/>
      <c r="E9" s="577" t="s">
        <v>186</v>
      </c>
      <c r="F9" s="572"/>
      <c r="G9" s="577" t="s">
        <v>187</v>
      </c>
      <c r="H9" s="571"/>
      <c r="I9" s="571"/>
      <c r="J9" s="571"/>
      <c r="K9" s="572"/>
      <c r="L9" s="577" t="s">
        <v>188</v>
      </c>
      <c r="M9" s="571"/>
      <c r="N9" s="571"/>
      <c r="O9" s="580"/>
      <c r="P9" s="583" t="s">
        <v>189</v>
      </c>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5" t="str">
        <f>IF(AZ3="４週","(10)1～4週目の勤務時間数合計","(10)1か月の勤務時間数合計")</f>
        <v>(10)1～4週目の勤務時間数合計</v>
      </c>
      <c r="AV9" s="586"/>
      <c r="AW9" s="585" t="s">
        <v>190</v>
      </c>
      <c r="AX9" s="586"/>
      <c r="AY9" s="593" t="s">
        <v>191</v>
      </c>
      <c r="AZ9" s="593"/>
      <c r="BA9" s="593"/>
      <c r="BB9" s="593"/>
      <c r="BC9" s="593"/>
      <c r="BD9" s="593"/>
    </row>
    <row r="10" spans="1:57" ht="20.25" customHeight="1" thickBot="1" x14ac:dyDescent="0.2">
      <c r="A10" s="115"/>
      <c r="B10" s="569"/>
      <c r="C10" s="573"/>
      <c r="D10" s="574"/>
      <c r="E10" s="578"/>
      <c r="F10" s="574"/>
      <c r="G10" s="578"/>
      <c r="H10" s="573"/>
      <c r="I10" s="573"/>
      <c r="J10" s="573"/>
      <c r="K10" s="574"/>
      <c r="L10" s="578"/>
      <c r="M10" s="573"/>
      <c r="N10" s="573"/>
      <c r="O10" s="581"/>
      <c r="P10" s="595" t="s">
        <v>43</v>
      </c>
      <c r="Q10" s="596"/>
      <c r="R10" s="596"/>
      <c r="S10" s="596"/>
      <c r="T10" s="596"/>
      <c r="U10" s="596"/>
      <c r="V10" s="597"/>
      <c r="W10" s="595" t="s">
        <v>44</v>
      </c>
      <c r="X10" s="596"/>
      <c r="Y10" s="596"/>
      <c r="Z10" s="596"/>
      <c r="AA10" s="596"/>
      <c r="AB10" s="596"/>
      <c r="AC10" s="597"/>
      <c r="AD10" s="595" t="s">
        <v>45</v>
      </c>
      <c r="AE10" s="596"/>
      <c r="AF10" s="596"/>
      <c r="AG10" s="596"/>
      <c r="AH10" s="596"/>
      <c r="AI10" s="596"/>
      <c r="AJ10" s="597"/>
      <c r="AK10" s="595" t="s">
        <v>46</v>
      </c>
      <c r="AL10" s="596"/>
      <c r="AM10" s="596"/>
      <c r="AN10" s="596"/>
      <c r="AO10" s="596"/>
      <c r="AP10" s="596"/>
      <c r="AQ10" s="597"/>
      <c r="AR10" s="595" t="s">
        <v>47</v>
      </c>
      <c r="AS10" s="596"/>
      <c r="AT10" s="597"/>
      <c r="AU10" s="587"/>
      <c r="AV10" s="588"/>
      <c r="AW10" s="587"/>
      <c r="AX10" s="588"/>
      <c r="AY10" s="593"/>
      <c r="AZ10" s="593"/>
      <c r="BA10" s="593"/>
      <c r="BB10" s="593"/>
      <c r="BC10" s="593"/>
      <c r="BD10" s="593"/>
    </row>
    <row r="11" spans="1:57" ht="20.25" customHeight="1" thickBot="1" x14ac:dyDescent="0.2">
      <c r="A11" s="115"/>
      <c r="B11" s="569"/>
      <c r="C11" s="573"/>
      <c r="D11" s="574"/>
      <c r="E11" s="578"/>
      <c r="F11" s="574"/>
      <c r="G11" s="578"/>
      <c r="H11" s="573"/>
      <c r="I11" s="573"/>
      <c r="J11" s="573"/>
      <c r="K11" s="574"/>
      <c r="L11" s="578"/>
      <c r="M11" s="573"/>
      <c r="N11" s="573"/>
      <c r="O11" s="581"/>
      <c r="P11" s="121">
        <f>DAY(DATE($X$2,$AB$2,1))</f>
        <v>1</v>
      </c>
      <c r="Q11" s="122">
        <f>DAY(DATE($X$2,$AB$2,2))</f>
        <v>2</v>
      </c>
      <c r="R11" s="122">
        <f>DAY(DATE($X$2,$AB$2,3))</f>
        <v>3</v>
      </c>
      <c r="S11" s="122">
        <f>DAY(DATE($X$2,$AB$2,4))</f>
        <v>4</v>
      </c>
      <c r="T11" s="122">
        <f>DAY(DATE($X$2,$AB$2,5))</f>
        <v>5</v>
      </c>
      <c r="U11" s="122">
        <f>DAY(DATE($X$2,$AB$2,6))</f>
        <v>6</v>
      </c>
      <c r="V11" s="123">
        <f>DAY(DATE($X$2,$AB$2,7))</f>
        <v>7</v>
      </c>
      <c r="W11" s="121">
        <f>DAY(DATE($X$2,$AB$2,8))</f>
        <v>8</v>
      </c>
      <c r="X11" s="122">
        <f>DAY(DATE($X$2,$AB$2,9))</f>
        <v>9</v>
      </c>
      <c r="Y11" s="122">
        <f>DAY(DATE($X$2,$AB$2,10))</f>
        <v>10</v>
      </c>
      <c r="Z11" s="122">
        <f>DAY(DATE($X$2,$AB$2,11))</f>
        <v>11</v>
      </c>
      <c r="AA11" s="122">
        <f>DAY(DATE($X$2,$AB$2,12))</f>
        <v>12</v>
      </c>
      <c r="AB11" s="122">
        <f>DAY(DATE($X$2,$AB$2,13))</f>
        <v>13</v>
      </c>
      <c r="AC11" s="123">
        <f>DAY(DATE($X$2,$AB$2,14))</f>
        <v>14</v>
      </c>
      <c r="AD11" s="121">
        <f>DAY(DATE($X$2,$AB$2,15))</f>
        <v>15</v>
      </c>
      <c r="AE11" s="122">
        <f>DAY(DATE($X$2,$AB$2,16))</f>
        <v>16</v>
      </c>
      <c r="AF11" s="122">
        <f>DAY(DATE($X$2,$AB$2,17))</f>
        <v>17</v>
      </c>
      <c r="AG11" s="122">
        <f>DAY(DATE($X$2,$AB$2,18))</f>
        <v>18</v>
      </c>
      <c r="AH11" s="122">
        <f>DAY(DATE($X$2,$AB$2,19))</f>
        <v>19</v>
      </c>
      <c r="AI11" s="122">
        <f>DAY(DATE($X$2,$AB$2,20))</f>
        <v>20</v>
      </c>
      <c r="AJ11" s="123">
        <f>DAY(DATE($X$2,$AB$2,21))</f>
        <v>21</v>
      </c>
      <c r="AK11" s="121">
        <f>DAY(DATE($X$2,$AB$2,22))</f>
        <v>22</v>
      </c>
      <c r="AL11" s="122">
        <f>DAY(DATE($X$2,$AB$2,23))</f>
        <v>23</v>
      </c>
      <c r="AM11" s="122">
        <f>DAY(DATE($X$2,$AB$2,24))</f>
        <v>24</v>
      </c>
      <c r="AN11" s="122">
        <f>DAY(DATE($X$2,$AB$2,25))</f>
        <v>25</v>
      </c>
      <c r="AO11" s="122">
        <f>DAY(DATE($X$2,$AB$2,26))</f>
        <v>26</v>
      </c>
      <c r="AP11" s="122">
        <f>DAY(DATE($X$2,$AB$2,27))</f>
        <v>27</v>
      </c>
      <c r="AQ11" s="123">
        <f>DAY(DATE($X$2,$AB$2,28))</f>
        <v>28</v>
      </c>
      <c r="AR11" s="121" t="str">
        <f>IF(AZ3="暦月",IF(DAY(DATE($X$2,$AB$2,29))=29,29,""),"")</f>
        <v/>
      </c>
      <c r="AS11" s="122" t="str">
        <f>IF(AZ3="暦月",IF(DAY(DATE($X$2,$AB$2,30))=30,30,""),"")</f>
        <v/>
      </c>
      <c r="AT11" s="123" t="str">
        <f>IF(AZ3="暦月",IF(DAY(DATE($X$2,$AB$2,31))=31,31,""),"")</f>
        <v/>
      </c>
      <c r="AU11" s="587"/>
      <c r="AV11" s="588"/>
      <c r="AW11" s="587"/>
      <c r="AX11" s="588"/>
      <c r="AY11" s="593"/>
      <c r="AZ11" s="593"/>
      <c r="BA11" s="593"/>
      <c r="BB11" s="593"/>
      <c r="BC11" s="593"/>
      <c r="BD11" s="593"/>
    </row>
    <row r="12" spans="1:57" ht="20.25" hidden="1" customHeight="1" thickBot="1" x14ac:dyDescent="0.2">
      <c r="A12" s="115"/>
      <c r="B12" s="569"/>
      <c r="C12" s="573"/>
      <c r="D12" s="574"/>
      <c r="E12" s="578"/>
      <c r="F12" s="574"/>
      <c r="G12" s="578"/>
      <c r="H12" s="573"/>
      <c r="I12" s="573"/>
      <c r="J12" s="573"/>
      <c r="K12" s="574"/>
      <c r="L12" s="578"/>
      <c r="M12" s="573"/>
      <c r="N12" s="573"/>
      <c r="O12" s="581"/>
      <c r="P12" s="121">
        <f>WEEKDAY(DATE($X$2,$AB$2,1))</f>
        <v>2</v>
      </c>
      <c r="Q12" s="122">
        <f>WEEKDAY(DATE($X$2,$AB$2,2))</f>
        <v>3</v>
      </c>
      <c r="R12" s="122">
        <f>WEEKDAY(DATE($X$2,$AB$2,3))</f>
        <v>4</v>
      </c>
      <c r="S12" s="122">
        <f>WEEKDAY(DATE($X$2,$AB$2,4))</f>
        <v>5</v>
      </c>
      <c r="T12" s="122">
        <f>WEEKDAY(DATE($X$2,$AB$2,5))</f>
        <v>6</v>
      </c>
      <c r="U12" s="122">
        <f>WEEKDAY(DATE($X$2,$AB$2,6))</f>
        <v>7</v>
      </c>
      <c r="V12" s="123">
        <f>WEEKDAY(DATE($X$2,$AB$2,7))</f>
        <v>1</v>
      </c>
      <c r="W12" s="121">
        <f>WEEKDAY(DATE($X$2,$AB$2,8))</f>
        <v>2</v>
      </c>
      <c r="X12" s="122">
        <f>WEEKDAY(DATE($X$2,$AB$2,9))</f>
        <v>3</v>
      </c>
      <c r="Y12" s="122">
        <f>WEEKDAY(DATE($X$2,$AB$2,10))</f>
        <v>4</v>
      </c>
      <c r="Z12" s="122">
        <f>WEEKDAY(DATE($X$2,$AB$2,11))</f>
        <v>5</v>
      </c>
      <c r="AA12" s="122">
        <f>WEEKDAY(DATE($X$2,$AB$2,12))</f>
        <v>6</v>
      </c>
      <c r="AB12" s="122">
        <f>WEEKDAY(DATE($X$2,$AB$2,13))</f>
        <v>7</v>
      </c>
      <c r="AC12" s="123">
        <f>WEEKDAY(DATE($X$2,$AB$2,14))</f>
        <v>1</v>
      </c>
      <c r="AD12" s="121">
        <f>WEEKDAY(DATE($X$2,$AB$2,15))</f>
        <v>2</v>
      </c>
      <c r="AE12" s="122">
        <f>WEEKDAY(DATE($X$2,$AB$2,16))</f>
        <v>3</v>
      </c>
      <c r="AF12" s="122">
        <f>WEEKDAY(DATE($X$2,$AB$2,17))</f>
        <v>4</v>
      </c>
      <c r="AG12" s="122">
        <f>WEEKDAY(DATE($X$2,$AB$2,18))</f>
        <v>5</v>
      </c>
      <c r="AH12" s="122">
        <f>WEEKDAY(DATE($X$2,$AB$2,19))</f>
        <v>6</v>
      </c>
      <c r="AI12" s="122">
        <f>WEEKDAY(DATE($X$2,$AB$2,20))</f>
        <v>7</v>
      </c>
      <c r="AJ12" s="123">
        <f>WEEKDAY(DATE($X$2,$AB$2,21))</f>
        <v>1</v>
      </c>
      <c r="AK12" s="121">
        <f>WEEKDAY(DATE($X$2,$AB$2,22))</f>
        <v>2</v>
      </c>
      <c r="AL12" s="122">
        <f>WEEKDAY(DATE($X$2,$AB$2,23))</f>
        <v>3</v>
      </c>
      <c r="AM12" s="122">
        <f>WEEKDAY(DATE($X$2,$AB$2,24))</f>
        <v>4</v>
      </c>
      <c r="AN12" s="122">
        <f>WEEKDAY(DATE($X$2,$AB$2,25))</f>
        <v>5</v>
      </c>
      <c r="AO12" s="122">
        <f>WEEKDAY(DATE($X$2,$AB$2,26))</f>
        <v>6</v>
      </c>
      <c r="AP12" s="122">
        <f>WEEKDAY(DATE($X$2,$AB$2,27))</f>
        <v>7</v>
      </c>
      <c r="AQ12" s="123">
        <f>WEEKDAY(DATE($X$2,$AB$2,28))</f>
        <v>1</v>
      </c>
      <c r="AR12" s="121">
        <f>IF(AR11=29,WEEKDAY(DATE($X$2,$AB$2,29)),0)</f>
        <v>0</v>
      </c>
      <c r="AS12" s="122">
        <f>IF(AS11=30,WEEKDAY(DATE($X$2,$AB$2,30)),0)</f>
        <v>0</v>
      </c>
      <c r="AT12" s="123">
        <f>IF(AT11=31,WEEKDAY(DATE($X$2,$AB$2,31)),0)</f>
        <v>0</v>
      </c>
      <c r="AU12" s="589"/>
      <c r="AV12" s="590"/>
      <c r="AW12" s="589"/>
      <c r="AX12" s="590"/>
      <c r="AY12" s="594"/>
      <c r="AZ12" s="594"/>
      <c r="BA12" s="594"/>
      <c r="BB12" s="594"/>
      <c r="BC12" s="594"/>
      <c r="BD12" s="594"/>
    </row>
    <row r="13" spans="1:57" ht="20.25" customHeight="1" thickBot="1" x14ac:dyDescent="0.2">
      <c r="A13" s="115"/>
      <c r="B13" s="570"/>
      <c r="C13" s="575"/>
      <c r="D13" s="576"/>
      <c r="E13" s="579"/>
      <c r="F13" s="576"/>
      <c r="G13" s="579"/>
      <c r="H13" s="575"/>
      <c r="I13" s="575"/>
      <c r="J13" s="575"/>
      <c r="K13" s="576"/>
      <c r="L13" s="579"/>
      <c r="M13" s="575"/>
      <c r="N13" s="575"/>
      <c r="O13" s="582"/>
      <c r="P13" s="124" t="str">
        <f>IF(P12=1,"日",IF(P12=2,"月",IF(P12=3,"火",IF(P12=4,"水",IF(P12=5,"木",IF(P12=6,"金","土"))))))</f>
        <v>月</v>
      </c>
      <c r="Q13" s="125" t="str">
        <f t="shared" ref="Q13:AQ13" si="0">IF(Q12=1,"日",IF(Q12=2,"月",IF(Q12=3,"火",IF(Q12=4,"水",IF(Q12=5,"木",IF(Q12=6,"金","土"))))))</f>
        <v>火</v>
      </c>
      <c r="R13" s="125" t="str">
        <f t="shared" si="0"/>
        <v>水</v>
      </c>
      <c r="S13" s="125" t="str">
        <f t="shared" si="0"/>
        <v>木</v>
      </c>
      <c r="T13" s="125" t="str">
        <f t="shared" si="0"/>
        <v>金</v>
      </c>
      <c r="U13" s="125" t="str">
        <f t="shared" si="0"/>
        <v>土</v>
      </c>
      <c r="V13" s="126" t="str">
        <f t="shared" si="0"/>
        <v>日</v>
      </c>
      <c r="W13" s="124" t="str">
        <f t="shared" si="0"/>
        <v>月</v>
      </c>
      <c r="X13" s="125" t="str">
        <f t="shared" si="0"/>
        <v>火</v>
      </c>
      <c r="Y13" s="125" t="str">
        <f t="shared" si="0"/>
        <v>水</v>
      </c>
      <c r="Z13" s="125" t="str">
        <f t="shared" si="0"/>
        <v>木</v>
      </c>
      <c r="AA13" s="125" t="str">
        <f t="shared" si="0"/>
        <v>金</v>
      </c>
      <c r="AB13" s="125" t="str">
        <f t="shared" si="0"/>
        <v>土</v>
      </c>
      <c r="AC13" s="126" t="str">
        <f t="shared" si="0"/>
        <v>日</v>
      </c>
      <c r="AD13" s="124" t="str">
        <f t="shared" si="0"/>
        <v>月</v>
      </c>
      <c r="AE13" s="125" t="str">
        <f t="shared" si="0"/>
        <v>火</v>
      </c>
      <c r="AF13" s="125" t="str">
        <f t="shared" si="0"/>
        <v>水</v>
      </c>
      <c r="AG13" s="125" t="str">
        <f t="shared" si="0"/>
        <v>木</v>
      </c>
      <c r="AH13" s="125" t="str">
        <f t="shared" si="0"/>
        <v>金</v>
      </c>
      <c r="AI13" s="125" t="str">
        <f t="shared" si="0"/>
        <v>土</v>
      </c>
      <c r="AJ13" s="126" t="str">
        <f t="shared" si="0"/>
        <v>日</v>
      </c>
      <c r="AK13" s="124" t="str">
        <f t="shared" si="0"/>
        <v>月</v>
      </c>
      <c r="AL13" s="125" t="str">
        <f t="shared" si="0"/>
        <v>火</v>
      </c>
      <c r="AM13" s="125" t="str">
        <f t="shared" si="0"/>
        <v>水</v>
      </c>
      <c r="AN13" s="125" t="str">
        <f t="shared" si="0"/>
        <v>木</v>
      </c>
      <c r="AO13" s="125" t="str">
        <f t="shared" si="0"/>
        <v>金</v>
      </c>
      <c r="AP13" s="125" t="str">
        <f t="shared" si="0"/>
        <v>土</v>
      </c>
      <c r="AQ13" s="126" t="str">
        <f t="shared" si="0"/>
        <v>日</v>
      </c>
      <c r="AR13" s="125" t="str">
        <f>IF(AR12=1,"日",IF(AR12=2,"月",IF(AR12=3,"火",IF(AR12=4,"水",IF(AR12=5,"木",IF(AR12=6,"金",IF(AR12=0,"","土")))))))</f>
        <v/>
      </c>
      <c r="AS13" s="125" t="str">
        <f>IF(AS12=1,"日",IF(AS12=2,"月",IF(AS12=3,"火",IF(AS12=4,"水",IF(AS12=5,"木",IF(AS12=6,"金",IF(AS12=0,"","土")))))))</f>
        <v/>
      </c>
      <c r="AT13" s="125" t="str">
        <f>IF(AT12=1,"日",IF(AT12=2,"月",IF(AT12=3,"火",IF(AT12=4,"水",IF(AT12=5,"木",IF(AT12=6,"金",IF(AT12=0,"","土")))))))</f>
        <v/>
      </c>
      <c r="AU13" s="591"/>
      <c r="AV13" s="592"/>
      <c r="AW13" s="591"/>
      <c r="AX13" s="592"/>
      <c r="AY13" s="594"/>
      <c r="AZ13" s="594"/>
      <c r="BA13" s="594"/>
      <c r="BB13" s="594"/>
      <c r="BC13" s="594"/>
      <c r="BD13" s="594"/>
    </row>
    <row r="14" spans="1:57" ht="39.950000000000003" customHeight="1" x14ac:dyDescent="0.15">
      <c r="A14" s="115"/>
      <c r="B14" s="127">
        <v>1</v>
      </c>
      <c r="C14" s="550" t="s">
        <v>48</v>
      </c>
      <c r="D14" s="551"/>
      <c r="E14" s="552" t="s">
        <v>49</v>
      </c>
      <c r="F14" s="553"/>
      <c r="G14" s="554" t="s">
        <v>192</v>
      </c>
      <c r="H14" s="555"/>
      <c r="I14" s="555"/>
      <c r="J14" s="555"/>
      <c r="K14" s="556"/>
      <c r="L14" s="557" t="s">
        <v>50</v>
      </c>
      <c r="M14" s="558"/>
      <c r="N14" s="558"/>
      <c r="O14" s="559"/>
      <c r="P14" s="128">
        <v>8</v>
      </c>
      <c r="Q14" s="129">
        <v>8</v>
      </c>
      <c r="R14" s="129"/>
      <c r="S14" s="129"/>
      <c r="T14" s="129">
        <v>8</v>
      </c>
      <c r="U14" s="129">
        <v>8</v>
      </c>
      <c r="V14" s="130">
        <v>8</v>
      </c>
      <c r="W14" s="128">
        <v>8</v>
      </c>
      <c r="X14" s="129">
        <v>8</v>
      </c>
      <c r="Y14" s="129"/>
      <c r="Z14" s="129"/>
      <c r="AA14" s="129">
        <v>8</v>
      </c>
      <c r="AB14" s="129">
        <v>8</v>
      </c>
      <c r="AC14" s="130">
        <v>8</v>
      </c>
      <c r="AD14" s="128">
        <v>8</v>
      </c>
      <c r="AE14" s="129">
        <v>8</v>
      </c>
      <c r="AF14" s="129"/>
      <c r="AG14" s="129"/>
      <c r="AH14" s="129">
        <v>8</v>
      </c>
      <c r="AI14" s="129">
        <v>8</v>
      </c>
      <c r="AJ14" s="130">
        <v>8</v>
      </c>
      <c r="AK14" s="128">
        <v>8</v>
      </c>
      <c r="AL14" s="129">
        <v>8</v>
      </c>
      <c r="AM14" s="129"/>
      <c r="AN14" s="129"/>
      <c r="AO14" s="129">
        <v>8</v>
      </c>
      <c r="AP14" s="129">
        <v>8</v>
      </c>
      <c r="AQ14" s="130">
        <v>8</v>
      </c>
      <c r="AR14" s="128"/>
      <c r="AS14" s="129"/>
      <c r="AT14" s="130"/>
      <c r="AU14" s="560">
        <f>IF($AZ$3="４週",SUM(P14:AQ14),IF($AZ$3="暦月",SUM(P14:AT14),""))</f>
        <v>160</v>
      </c>
      <c r="AV14" s="561"/>
      <c r="AW14" s="562">
        <f t="shared" ref="AW14:AW31" si="1">IF($AZ$3="４週",AU14/4,IF($AZ$3="暦月",AU14/($AZ$7/7),""))</f>
        <v>40</v>
      </c>
      <c r="AX14" s="563"/>
      <c r="AY14" s="547"/>
      <c r="AZ14" s="548"/>
      <c r="BA14" s="548"/>
      <c r="BB14" s="548"/>
      <c r="BC14" s="548"/>
      <c r="BD14" s="549"/>
    </row>
    <row r="15" spans="1:57" ht="39.950000000000003" customHeight="1" x14ac:dyDescent="0.15">
      <c r="A15" s="115"/>
      <c r="B15" s="131">
        <f t="shared" ref="B15:B31" si="2">B14+1</f>
        <v>2</v>
      </c>
      <c r="C15" s="533" t="s">
        <v>193</v>
      </c>
      <c r="D15" s="534"/>
      <c r="E15" s="535" t="s">
        <v>49</v>
      </c>
      <c r="F15" s="536"/>
      <c r="G15" s="537" t="s">
        <v>192</v>
      </c>
      <c r="H15" s="538"/>
      <c r="I15" s="538"/>
      <c r="J15" s="538"/>
      <c r="K15" s="539"/>
      <c r="L15" s="540" t="s">
        <v>194</v>
      </c>
      <c r="M15" s="541"/>
      <c r="N15" s="541"/>
      <c r="O15" s="54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543">
        <f>IF($AZ$3="４週",SUM(P15:AQ15),IF($AZ$3="暦月",SUM(P15:AT15),""))</f>
        <v>160</v>
      </c>
      <c r="AV15" s="544"/>
      <c r="AW15" s="545">
        <f t="shared" si="1"/>
        <v>40</v>
      </c>
      <c r="AX15" s="546"/>
      <c r="AY15" s="513"/>
      <c r="AZ15" s="514"/>
      <c r="BA15" s="514"/>
      <c r="BB15" s="514"/>
      <c r="BC15" s="514"/>
      <c r="BD15" s="515"/>
    </row>
    <row r="16" spans="1:57" ht="39.950000000000003" customHeight="1" x14ac:dyDescent="0.15">
      <c r="A16" s="115"/>
      <c r="B16" s="131">
        <f t="shared" si="2"/>
        <v>3</v>
      </c>
      <c r="C16" s="533" t="s">
        <v>193</v>
      </c>
      <c r="D16" s="534"/>
      <c r="E16" s="535" t="s">
        <v>49</v>
      </c>
      <c r="F16" s="536"/>
      <c r="G16" s="537" t="s">
        <v>193</v>
      </c>
      <c r="H16" s="538"/>
      <c r="I16" s="538"/>
      <c r="J16" s="538"/>
      <c r="K16" s="539"/>
      <c r="L16" s="540" t="s">
        <v>51</v>
      </c>
      <c r="M16" s="541"/>
      <c r="N16" s="541"/>
      <c r="O16" s="542"/>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543">
        <f>IF($AZ$3="４週",SUM(P16:AQ16),IF($AZ$3="暦月",SUM(P16:AT16),""))</f>
        <v>160</v>
      </c>
      <c r="AV16" s="544"/>
      <c r="AW16" s="545">
        <f t="shared" si="1"/>
        <v>40</v>
      </c>
      <c r="AX16" s="546"/>
      <c r="AY16" s="513"/>
      <c r="AZ16" s="514"/>
      <c r="BA16" s="514"/>
      <c r="BB16" s="514"/>
      <c r="BC16" s="514"/>
      <c r="BD16" s="515"/>
    </row>
    <row r="17" spans="1:56" ht="39.950000000000003" customHeight="1" x14ac:dyDescent="0.15">
      <c r="A17" s="115"/>
      <c r="B17" s="131">
        <f t="shared" si="2"/>
        <v>4</v>
      </c>
      <c r="C17" s="533" t="s">
        <v>193</v>
      </c>
      <c r="D17" s="534"/>
      <c r="E17" s="535" t="s">
        <v>49</v>
      </c>
      <c r="F17" s="536"/>
      <c r="G17" s="537" t="s">
        <v>193</v>
      </c>
      <c r="H17" s="538"/>
      <c r="I17" s="538"/>
      <c r="J17" s="538"/>
      <c r="K17" s="539"/>
      <c r="L17" s="540" t="s">
        <v>195</v>
      </c>
      <c r="M17" s="541"/>
      <c r="N17" s="541"/>
      <c r="O17" s="542"/>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543">
        <f>IF($AZ$3="４週",SUM(P17:AQ17),IF($AZ$3="暦月",SUM(P17:AT17),""))</f>
        <v>160</v>
      </c>
      <c r="AV17" s="544"/>
      <c r="AW17" s="545">
        <f t="shared" si="1"/>
        <v>40</v>
      </c>
      <c r="AX17" s="546"/>
      <c r="AY17" s="513"/>
      <c r="AZ17" s="514"/>
      <c r="BA17" s="514"/>
      <c r="BB17" s="514"/>
      <c r="BC17" s="514"/>
      <c r="BD17" s="515"/>
    </row>
    <row r="18" spans="1:56" ht="39.950000000000003" customHeight="1" x14ac:dyDescent="0.15">
      <c r="A18" s="115"/>
      <c r="B18" s="131">
        <f t="shared" si="2"/>
        <v>5</v>
      </c>
      <c r="C18" s="533" t="s">
        <v>193</v>
      </c>
      <c r="D18" s="534"/>
      <c r="E18" s="535" t="s">
        <v>150</v>
      </c>
      <c r="F18" s="536"/>
      <c r="G18" s="537" t="s">
        <v>193</v>
      </c>
      <c r="H18" s="538"/>
      <c r="I18" s="538"/>
      <c r="J18" s="538"/>
      <c r="K18" s="539"/>
      <c r="L18" s="540" t="s">
        <v>196</v>
      </c>
      <c r="M18" s="541"/>
      <c r="N18" s="541"/>
      <c r="O18" s="542"/>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543">
        <f t="shared" ref="AU18:AU31" si="3">IF($AZ$3="４週",SUM(P18:AQ18),IF($AZ$3="暦月",SUM(P18:AT18),""))</f>
        <v>80</v>
      </c>
      <c r="AV18" s="544"/>
      <c r="AW18" s="545">
        <f t="shared" si="1"/>
        <v>20</v>
      </c>
      <c r="AX18" s="546"/>
      <c r="AY18" s="513"/>
      <c r="AZ18" s="514"/>
      <c r="BA18" s="514"/>
      <c r="BB18" s="514"/>
      <c r="BC18" s="514"/>
      <c r="BD18" s="515"/>
    </row>
    <row r="19" spans="1:56" ht="39.950000000000003" customHeight="1" x14ac:dyDescent="0.15">
      <c r="A19" s="115"/>
      <c r="B19" s="131">
        <f t="shared" si="2"/>
        <v>6</v>
      </c>
      <c r="C19" s="533"/>
      <c r="D19" s="534"/>
      <c r="E19" s="535"/>
      <c r="F19" s="536"/>
      <c r="G19" s="537"/>
      <c r="H19" s="538"/>
      <c r="I19" s="538"/>
      <c r="J19" s="538"/>
      <c r="K19" s="539"/>
      <c r="L19" s="540"/>
      <c r="M19" s="541"/>
      <c r="N19" s="541"/>
      <c r="O19" s="54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543">
        <f t="shared" si="3"/>
        <v>0</v>
      </c>
      <c r="AV19" s="544"/>
      <c r="AW19" s="545">
        <f t="shared" si="1"/>
        <v>0</v>
      </c>
      <c r="AX19" s="546"/>
      <c r="AY19" s="513"/>
      <c r="AZ19" s="514"/>
      <c r="BA19" s="514"/>
      <c r="BB19" s="514"/>
      <c r="BC19" s="514"/>
      <c r="BD19" s="515"/>
    </row>
    <row r="20" spans="1:56" ht="39.950000000000003" customHeight="1" x14ac:dyDescent="0.15">
      <c r="A20" s="115"/>
      <c r="B20" s="131">
        <f t="shared" si="2"/>
        <v>7</v>
      </c>
      <c r="C20" s="533"/>
      <c r="D20" s="534"/>
      <c r="E20" s="535"/>
      <c r="F20" s="536"/>
      <c r="G20" s="537"/>
      <c r="H20" s="538"/>
      <c r="I20" s="538"/>
      <c r="J20" s="538"/>
      <c r="K20" s="539"/>
      <c r="L20" s="540"/>
      <c r="M20" s="541"/>
      <c r="N20" s="541"/>
      <c r="O20" s="54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543">
        <f>IF($AZ$3="４週",SUM(P20:AQ20),IF($AZ$3="暦月",SUM(P20:AT20),""))</f>
        <v>0</v>
      </c>
      <c r="AV20" s="544"/>
      <c r="AW20" s="545">
        <f t="shared" si="1"/>
        <v>0</v>
      </c>
      <c r="AX20" s="546"/>
      <c r="AY20" s="513"/>
      <c r="AZ20" s="514"/>
      <c r="BA20" s="514"/>
      <c r="BB20" s="514"/>
      <c r="BC20" s="514"/>
      <c r="BD20" s="515"/>
    </row>
    <row r="21" spans="1:56" ht="39.950000000000003" customHeight="1" x14ac:dyDescent="0.15">
      <c r="A21" s="115"/>
      <c r="B21" s="131">
        <f t="shared" si="2"/>
        <v>8</v>
      </c>
      <c r="C21" s="533"/>
      <c r="D21" s="534"/>
      <c r="E21" s="535"/>
      <c r="F21" s="536"/>
      <c r="G21" s="537"/>
      <c r="H21" s="538"/>
      <c r="I21" s="538"/>
      <c r="J21" s="538"/>
      <c r="K21" s="539"/>
      <c r="L21" s="540"/>
      <c r="M21" s="541"/>
      <c r="N21" s="541"/>
      <c r="O21" s="54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543">
        <f t="shared" si="3"/>
        <v>0</v>
      </c>
      <c r="AV21" s="544"/>
      <c r="AW21" s="545">
        <f t="shared" si="1"/>
        <v>0</v>
      </c>
      <c r="AX21" s="546"/>
      <c r="AY21" s="513"/>
      <c r="AZ21" s="514"/>
      <c r="BA21" s="514"/>
      <c r="BB21" s="514"/>
      <c r="BC21" s="514"/>
      <c r="BD21" s="515"/>
    </row>
    <row r="22" spans="1:56" ht="39.950000000000003" customHeight="1" x14ac:dyDescent="0.15">
      <c r="A22" s="115"/>
      <c r="B22" s="131">
        <f t="shared" si="2"/>
        <v>9</v>
      </c>
      <c r="C22" s="533"/>
      <c r="D22" s="534"/>
      <c r="E22" s="535"/>
      <c r="F22" s="536"/>
      <c r="G22" s="537"/>
      <c r="H22" s="538"/>
      <c r="I22" s="538"/>
      <c r="J22" s="538"/>
      <c r="K22" s="539"/>
      <c r="L22" s="540"/>
      <c r="M22" s="541"/>
      <c r="N22" s="541"/>
      <c r="O22" s="54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543">
        <f t="shared" si="3"/>
        <v>0</v>
      </c>
      <c r="AV22" s="544"/>
      <c r="AW22" s="545">
        <f t="shared" si="1"/>
        <v>0</v>
      </c>
      <c r="AX22" s="546"/>
      <c r="AY22" s="513"/>
      <c r="AZ22" s="514"/>
      <c r="BA22" s="514"/>
      <c r="BB22" s="514"/>
      <c r="BC22" s="514"/>
      <c r="BD22" s="515"/>
    </row>
    <row r="23" spans="1:56" ht="39.950000000000003" customHeight="1" x14ac:dyDescent="0.15">
      <c r="A23" s="115"/>
      <c r="B23" s="131">
        <f t="shared" si="2"/>
        <v>10</v>
      </c>
      <c r="C23" s="533"/>
      <c r="D23" s="534"/>
      <c r="E23" s="535"/>
      <c r="F23" s="536"/>
      <c r="G23" s="537"/>
      <c r="H23" s="538"/>
      <c r="I23" s="538"/>
      <c r="J23" s="538"/>
      <c r="K23" s="539"/>
      <c r="L23" s="540"/>
      <c r="M23" s="541"/>
      <c r="N23" s="541"/>
      <c r="O23" s="54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543">
        <f t="shared" si="3"/>
        <v>0</v>
      </c>
      <c r="AV23" s="544"/>
      <c r="AW23" s="545">
        <f t="shared" si="1"/>
        <v>0</v>
      </c>
      <c r="AX23" s="546"/>
      <c r="AY23" s="513"/>
      <c r="AZ23" s="514"/>
      <c r="BA23" s="514"/>
      <c r="BB23" s="514"/>
      <c r="BC23" s="514"/>
      <c r="BD23" s="515"/>
    </row>
    <row r="24" spans="1:56" ht="39.950000000000003" customHeight="1" x14ac:dyDescent="0.15">
      <c r="A24" s="115"/>
      <c r="B24" s="131">
        <f t="shared" si="2"/>
        <v>11</v>
      </c>
      <c r="C24" s="533"/>
      <c r="D24" s="534"/>
      <c r="E24" s="535"/>
      <c r="F24" s="536"/>
      <c r="G24" s="537"/>
      <c r="H24" s="538"/>
      <c r="I24" s="538"/>
      <c r="J24" s="538"/>
      <c r="K24" s="539"/>
      <c r="L24" s="540"/>
      <c r="M24" s="541"/>
      <c r="N24" s="541"/>
      <c r="O24" s="54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543">
        <f t="shared" si="3"/>
        <v>0</v>
      </c>
      <c r="AV24" s="544"/>
      <c r="AW24" s="545">
        <f t="shared" si="1"/>
        <v>0</v>
      </c>
      <c r="AX24" s="546"/>
      <c r="AY24" s="513"/>
      <c r="AZ24" s="514"/>
      <c r="BA24" s="514"/>
      <c r="BB24" s="514"/>
      <c r="BC24" s="514"/>
      <c r="BD24" s="515"/>
    </row>
    <row r="25" spans="1:56" ht="39.950000000000003" customHeight="1" x14ac:dyDescent="0.15">
      <c r="A25" s="115"/>
      <c r="B25" s="131">
        <f t="shared" si="2"/>
        <v>12</v>
      </c>
      <c r="C25" s="533"/>
      <c r="D25" s="534"/>
      <c r="E25" s="535"/>
      <c r="F25" s="536"/>
      <c r="G25" s="537"/>
      <c r="H25" s="538"/>
      <c r="I25" s="538"/>
      <c r="J25" s="538"/>
      <c r="K25" s="539"/>
      <c r="L25" s="540"/>
      <c r="M25" s="541"/>
      <c r="N25" s="541"/>
      <c r="O25" s="54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543">
        <f t="shared" si="3"/>
        <v>0</v>
      </c>
      <c r="AV25" s="544"/>
      <c r="AW25" s="545">
        <f t="shared" si="1"/>
        <v>0</v>
      </c>
      <c r="AX25" s="546"/>
      <c r="AY25" s="513"/>
      <c r="AZ25" s="514"/>
      <c r="BA25" s="514"/>
      <c r="BB25" s="514"/>
      <c r="BC25" s="514"/>
      <c r="BD25" s="515"/>
    </row>
    <row r="26" spans="1:56" ht="39.950000000000003" customHeight="1" x14ac:dyDescent="0.15">
      <c r="A26" s="115"/>
      <c r="B26" s="131">
        <f t="shared" si="2"/>
        <v>13</v>
      </c>
      <c r="C26" s="533"/>
      <c r="D26" s="534"/>
      <c r="E26" s="535"/>
      <c r="F26" s="536"/>
      <c r="G26" s="537"/>
      <c r="H26" s="538"/>
      <c r="I26" s="538"/>
      <c r="J26" s="538"/>
      <c r="K26" s="539"/>
      <c r="L26" s="540"/>
      <c r="M26" s="541"/>
      <c r="N26" s="541"/>
      <c r="O26" s="54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543">
        <f t="shared" si="3"/>
        <v>0</v>
      </c>
      <c r="AV26" s="544"/>
      <c r="AW26" s="545">
        <f t="shared" si="1"/>
        <v>0</v>
      </c>
      <c r="AX26" s="546"/>
      <c r="AY26" s="513"/>
      <c r="AZ26" s="514"/>
      <c r="BA26" s="514"/>
      <c r="BB26" s="514"/>
      <c r="BC26" s="514"/>
      <c r="BD26" s="515"/>
    </row>
    <row r="27" spans="1:56" ht="39.950000000000003" customHeight="1" x14ac:dyDescent="0.15">
      <c r="A27" s="115"/>
      <c r="B27" s="131">
        <f t="shared" si="2"/>
        <v>14</v>
      </c>
      <c r="C27" s="533"/>
      <c r="D27" s="534"/>
      <c r="E27" s="535"/>
      <c r="F27" s="536"/>
      <c r="G27" s="537"/>
      <c r="H27" s="538"/>
      <c r="I27" s="538"/>
      <c r="J27" s="538"/>
      <c r="K27" s="539"/>
      <c r="L27" s="540"/>
      <c r="M27" s="541"/>
      <c r="N27" s="541"/>
      <c r="O27" s="54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543">
        <f t="shared" si="3"/>
        <v>0</v>
      </c>
      <c r="AV27" s="544"/>
      <c r="AW27" s="545">
        <f t="shared" si="1"/>
        <v>0</v>
      </c>
      <c r="AX27" s="546"/>
      <c r="AY27" s="513"/>
      <c r="AZ27" s="514"/>
      <c r="BA27" s="514"/>
      <c r="BB27" s="514"/>
      <c r="BC27" s="514"/>
      <c r="BD27" s="515"/>
    </row>
    <row r="28" spans="1:56" ht="39.950000000000003" customHeight="1" x14ac:dyDescent="0.15">
      <c r="A28" s="115"/>
      <c r="B28" s="131">
        <f t="shared" si="2"/>
        <v>15</v>
      </c>
      <c r="C28" s="533"/>
      <c r="D28" s="534"/>
      <c r="E28" s="535"/>
      <c r="F28" s="536"/>
      <c r="G28" s="537"/>
      <c r="H28" s="538"/>
      <c r="I28" s="538"/>
      <c r="J28" s="538"/>
      <c r="K28" s="539"/>
      <c r="L28" s="540"/>
      <c r="M28" s="541"/>
      <c r="N28" s="541"/>
      <c r="O28" s="54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543">
        <f t="shared" si="3"/>
        <v>0</v>
      </c>
      <c r="AV28" s="544"/>
      <c r="AW28" s="545">
        <f t="shared" si="1"/>
        <v>0</v>
      </c>
      <c r="AX28" s="546"/>
      <c r="AY28" s="513"/>
      <c r="AZ28" s="514"/>
      <c r="BA28" s="514"/>
      <c r="BB28" s="514"/>
      <c r="BC28" s="514"/>
      <c r="BD28" s="515"/>
    </row>
    <row r="29" spans="1:56" ht="39.950000000000003" customHeight="1" x14ac:dyDescent="0.15">
      <c r="A29" s="115"/>
      <c r="B29" s="131">
        <f t="shared" si="2"/>
        <v>16</v>
      </c>
      <c r="C29" s="533"/>
      <c r="D29" s="534"/>
      <c r="E29" s="535"/>
      <c r="F29" s="536"/>
      <c r="G29" s="537"/>
      <c r="H29" s="538"/>
      <c r="I29" s="538"/>
      <c r="J29" s="538"/>
      <c r="K29" s="539"/>
      <c r="L29" s="540"/>
      <c r="M29" s="541"/>
      <c r="N29" s="541"/>
      <c r="O29" s="54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543">
        <f t="shared" si="3"/>
        <v>0</v>
      </c>
      <c r="AV29" s="544"/>
      <c r="AW29" s="545">
        <f t="shared" si="1"/>
        <v>0</v>
      </c>
      <c r="AX29" s="546"/>
      <c r="AY29" s="513"/>
      <c r="AZ29" s="514"/>
      <c r="BA29" s="514"/>
      <c r="BB29" s="514"/>
      <c r="BC29" s="514"/>
      <c r="BD29" s="515"/>
    </row>
    <row r="30" spans="1:56" ht="39.950000000000003" customHeight="1" x14ac:dyDescent="0.15">
      <c r="A30" s="115"/>
      <c r="B30" s="131">
        <f t="shared" si="2"/>
        <v>17</v>
      </c>
      <c r="C30" s="533"/>
      <c r="D30" s="534"/>
      <c r="E30" s="535"/>
      <c r="F30" s="536"/>
      <c r="G30" s="537"/>
      <c r="H30" s="538"/>
      <c r="I30" s="538"/>
      <c r="J30" s="538"/>
      <c r="K30" s="539"/>
      <c r="L30" s="540"/>
      <c r="M30" s="541"/>
      <c r="N30" s="541"/>
      <c r="O30" s="54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543">
        <f t="shared" si="3"/>
        <v>0</v>
      </c>
      <c r="AV30" s="544"/>
      <c r="AW30" s="545">
        <f t="shared" si="1"/>
        <v>0</v>
      </c>
      <c r="AX30" s="546"/>
      <c r="AY30" s="513"/>
      <c r="AZ30" s="514"/>
      <c r="BA30" s="514"/>
      <c r="BB30" s="514"/>
      <c r="BC30" s="514"/>
      <c r="BD30" s="515"/>
    </row>
    <row r="31" spans="1:56" ht="39.950000000000003" customHeight="1" thickBot="1" x14ac:dyDescent="0.2">
      <c r="A31" s="115"/>
      <c r="B31" s="135">
        <f t="shared" si="2"/>
        <v>18</v>
      </c>
      <c r="C31" s="516"/>
      <c r="D31" s="517"/>
      <c r="E31" s="518"/>
      <c r="F31" s="519"/>
      <c r="G31" s="520"/>
      <c r="H31" s="521"/>
      <c r="I31" s="521"/>
      <c r="J31" s="521"/>
      <c r="K31" s="522"/>
      <c r="L31" s="523"/>
      <c r="M31" s="524"/>
      <c r="N31" s="524"/>
      <c r="O31" s="525"/>
      <c r="P31" s="136"/>
      <c r="Q31" s="137"/>
      <c r="R31" s="137"/>
      <c r="S31" s="137"/>
      <c r="T31" s="137"/>
      <c r="U31" s="137"/>
      <c r="V31" s="138"/>
      <c r="W31" s="136"/>
      <c r="X31" s="137"/>
      <c r="Y31" s="137"/>
      <c r="Z31" s="137"/>
      <c r="AA31" s="137"/>
      <c r="AB31" s="137"/>
      <c r="AC31" s="138"/>
      <c r="AD31" s="136"/>
      <c r="AE31" s="137"/>
      <c r="AF31" s="137"/>
      <c r="AG31" s="137"/>
      <c r="AH31" s="137"/>
      <c r="AI31" s="137"/>
      <c r="AJ31" s="138"/>
      <c r="AK31" s="136"/>
      <c r="AL31" s="137"/>
      <c r="AM31" s="137"/>
      <c r="AN31" s="137"/>
      <c r="AO31" s="137"/>
      <c r="AP31" s="137"/>
      <c r="AQ31" s="138"/>
      <c r="AR31" s="136"/>
      <c r="AS31" s="137"/>
      <c r="AT31" s="138"/>
      <c r="AU31" s="526">
        <f t="shared" si="3"/>
        <v>0</v>
      </c>
      <c r="AV31" s="527"/>
      <c r="AW31" s="528">
        <f t="shared" si="1"/>
        <v>0</v>
      </c>
      <c r="AX31" s="529"/>
      <c r="AY31" s="530"/>
      <c r="AZ31" s="531"/>
      <c r="BA31" s="531"/>
      <c r="BB31" s="531"/>
      <c r="BC31" s="531"/>
      <c r="BD31" s="532"/>
    </row>
    <row r="32" spans="1:56" ht="20.25" customHeight="1" x14ac:dyDescent="0.15">
      <c r="A32" s="115"/>
      <c r="B32" s="115"/>
      <c r="C32" s="139"/>
      <c r="D32" s="140"/>
      <c r="E32" s="141"/>
      <c r="F32" s="117"/>
      <c r="G32" s="117"/>
      <c r="H32" s="117"/>
      <c r="I32" s="117"/>
      <c r="J32" s="117"/>
      <c r="K32" s="117"/>
      <c r="L32" s="117"/>
      <c r="M32" s="117"/>
      <c r="N32" s="117"/>
      <c r="O32" s="117"/>
      <c r="P32" s="117"/>
      <c r="Q32" s="117"/>
      <c r="R32" s="117"/>
      <c r="S32" s="117"/>
      <c r="T32" s="117"/>
      <c r="U32" s="117"/>
      <c r="V32" s="117"/>
      <c r="W32" s="117"/>
      <c r="X32" s="117"/>
      <c r="Y32" s="117"/>
      <c r="Z32" s="117"/>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row>
    <row r="33" spans="1:56" ht="20.25" customHeight="1" x14ac:dyDescent="0.15">
      <c r="A33" s="115"/>
      <c r="B33" s="143" t="s">
        <v>197</v>
      </c>
      <c r="C33" s="143"/>
      <c r="D33" s="143"/>
      <c r="E33" s="143"/>
      <c r="F33" s="143"/>
      <c r="G33" s="143"/>
      <c r="H33" s="143"/>
      <c r="I33" s="143"/>
      <c r="J33" s="143"/>
      <c r="K33" s="143"/>
      <c r="L33" s="144"/>
      <c r="M33" s="143"/>
      <c r="N33" s="143"/>
      <c r="O33" s="143"/>
      <c r="P33" s="143"/>
      <c r="Q33" s="143"/>
      <c r="R33" s="143"/>
      <c r="S33" s="143"/>
      <c r="T33" s="143" t="s">
        <v>198</v>
      </c>
      <c r="U33" s="143"/>
      <c r="V33" s="143"/>
      <c r="W33" s="143"/>
      <c r="X33" s="143"/>
      <c r="Y33" s="143"/>
      <c r="Z33" s="145"/>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row>
    <row r="34" spans="1:56" ht="20.25" customHeight="1" x14ac:dyDescent="0.15">
      <c r="A34" s="115"/>
      <c r="B34" s="143"/>
      <c r="C34" s="511" t="s">
        <v>199</v>
      </c>
      <c r="D34" s="511"/>
      <c r="E34" s="511" t="s">
        <v>200</v>
      </c>
      <c r="F34" s="511"/>
      <c r="G34" s="511"/>
      <c r="H34" s="511"/>
      <c r="I34" s="143"/>
      <c r="J34" s="512" t="s">
        <v>201</v>
      </c>
      <c r="K34" s="512"/>
      <c r="L34" s="512"/>
      <c r="M34" s="512"/>
      <c r="N34" s="111"/>
      <c r="O34" s="111"/>
      <c r="P34" s="146" t="s">
        <v>202</v>
      </c>
      <c r="Q34" s="146"/>
      <c r="R34" s="143"/>
      <c r="S34" s="143"/>
      <c r="T34" s="486" t="s">
        <v>103</v>
      </c>
      <c r="U34" s="488"/>
      <c r="V34" s="486" t="s">
        <v>116</v>
      </c>
      <c r="W34" s="487"/>
      <c r="X34" s="487"/>
      <c r="Y34" s="488"/>
      <c r="Z34" s="145"/>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row>
    <row r="35" spans="1:56" ht="20.25" customHeight="1" x14ac:dyDescent="0.15">
      <c r="A35" s="115"/>
      <c r="B35" s="143"/>
      <c r="C35" s="485"/>
      <c r="D35" s="485"/>
      <c r="E35" s="485" t="s">
        <v>203</v>
      </c>
      <c r="F35" s="485"/>
      <c r="G35" s="485" t="s">
        <v>204</v>
      </c>
      <c r="H35" s="485"/>
      <c r="I35" s="143"/>
      <c r="J35" s="485" t="s">
        <v>203</v>
      </c>
      <c r="K35" s="485"/>
      <c r="L35" s="485" t="s">
        <v>204</v>
      </c>
      <c r="M35" s="485"/>
      <c r="N35" s="111"/>
      <c r="O35" s="111"/>
      <c r="P35" s="146" t="s">
        <v>205</v>
      </c>
      <c r="Q35" s="146"/>
      <c r="R35" s="143"/>
      <c r="S35" s="143"/>
      <c r="T35" s="486" t="s">
        <v>115</v>
      </c>
      <c r="U35" s="488"/>
      <c r="V35" s="486" t="s">
        <v>114</v>
      </c>
      <c r="W35" s="487"/>
      <c r="X35" s="487"/>
      <c r="Y35" s="488"/>
      <c r="Z35" s="14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row>
    <row r="36" spans="1:56" ht="20.25" customHeight="1" x14ac:dyDescent="0.15">
      <c r="A36" s="115"/>
      <c r="B36" s="143"/>
      <c r="C36" s="486" t="s">
        <v>115</v>
      </c>
      <c r="D36" s="488"/>
      <c r="E36" s="503">
        <f>SUMIFS($AU$14:$AV$31,$C$14:$D$31,"介護支援専門員",$E$14:$F$31,"A")</f>
        <v>480</v>
      </c>
      <c r="F36" s="504"/>
      <c r="G36" s="505">
        <f>SUMIFS($AW$14:$AX$31,$C$14:$D$31,"介護支援専門員",$E$14:$F$31,"A")</f>
        <v>120</v>
      </c>
      <c r="H36" s="506"/>
      <c r="I36" s="148"/>
      <c r="J36" s="507">
        <v>0</v>
      </c>
      <c r="K36" s="508"/>
      <c r="L36" s="507">
        <v>0</v>
      </c>
      <c r="M36" s="508"/>
      <c r="N36" s="149"/>
      <c r="O36" s="149"/>
      <c r="P36" s="507">
        <v>3</v>
      </c>
      <c r="Q36" s="508"/>
      <c r="R36" s="143"/>
      <c r="S36" s="143"/>
      <c r="T36" s="486" t="s">
        <v>113</v>
      </c>
      <c r="U36" s="488"/>
      <c r="V36" s="486" t="s">
        <v>112</v>
      </c>
      <c r="W36" s="487"/>
      <c r="X36" s="487"/>
      <c r="Y36" s="488"/>
      <c r="Z36" s="150"/>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row>
    <row r="37" spans="1:56" ht="20.25" customHeight="1" x14ac:dyDescent="0.15">
      <c r="A37" s="115"/>
      <c r="B37" s="143"/>
      <c r="C37" s="486" t="s">
        <v>113</v>
      </c>
      <c r="D37" s="488"/>
      <c r="E37" s="503">
        <f>SUMIFS($AU$14:$AV$31,$C$14:$D$31,"介護支援専門員",$E$14:$F$31,"B")</f>
        <v>0</v>
      </c>
      <c r="F37" s="504"/>
      <c r="G37" s="505">
        <f>SUMIFS($AW$14:$AX$31,$C$14:$D$31,"介護支援専門員",$E$14:$F$31,"B")</f>
        <v>0</v>
      </c>
      <c r="H37" s="506"/>
      <c r="I37" s="148"/>
      <c r="J37" s="507">
        <v>0</v>
      </c>
      <c r="K37" s="508"/>
      <c r="L37" s="507">
        <v>0</v>
      </c>
      <c r="M37" s="508"/>
      <c r="N37" s="149"/>
      <c r="O37" s="149"/>
      <c r="P37" s="507">
        <v>0</v>
      </c>
      <c r="Q37" s="508"/>
      <c r="R37" s="143"/>
      <c r="S37" s="143"/>
      <c r="T37" s="486" t="s">
        <v>111</v>
      </c>
      <c r="U37" s="488"/>
      <c r="V37" s="486" t="s">
        <v>110</v>
      </c>
      <c r="W37" s="487"/>
      <c r="X37" s="487"/>
      <c r="Y37" s="488"/>
      <c r="Z37" s="150"/>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row>
    <row r="38" spans="1:56" ht="20.25" customHeight="1" x14ac:dyDescent="0.15">
      <c r="A38" s="115"/>
      <c r="B38" s="143"/>
      <c r="C38" s="486" t="s">
        <v>111</v>
      </c>
      <c r="D38" s="488"/>
      <c r="E38" s="503">
        <f>SUMIFS($AU$14:$AV$31,$C$14:$D$31,"介護支援専門員",$E$14:$F$31,"C")</f>
        <v>80</v>
      </c>
      <c r="F38" s="504"/>
      <c r="G38" s="505">
        <f>SUMIFS($AW$14:$AX$31,$C$14:$D$31,"介護支援専門員",$E$14:$F$31,"C")</f>
        <v>20</v>
      </c>
      <c r="H38" s="506"/>
      <c r="I38" s="148"/>
      <c r="J38" s="507">
        <v>80</v>
      </c>
      <c r="K38" s="508"/>
      <c r="L38" s="509">
        <v>20</v>
      </c>
      <c r="M38" s="510"/>
      <c r="N38" s="149"/>
      <c r="O38" s="149"/>
      <c r="P38" s="503" t="s">
        <v>104</v>
      </c>
      <c r="Q38" s="504"/>
      <c r="R38" s="143"/>
      <c r="S38" s="143"/>
      <c r="T38" s="486" t="s">
        <v>109</v>
      </c>
      <c r="U38" s="488"/>
      <c r="V38" s="486" t="s">
        <v>206</v>
      </c>
      <c r="W38" s="487"/>
      <c r="X38" s="487"/>
      <c r="Y38" s="488"/>
      <c r="Z38" s="151"/>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row>
    <row r="39" spans="1:56" ht="20.25" customHeight="1" x14ac:dyDescent="0.15">
      <c r="A39" s="115"/>
      <c r="B39" s="143"/>
      <c r="C39" s="486" t="s">
        <v>109</v>
      </c>
      <c r="D39" s="488"/>
      <c r="E39" s="503">
        <f>SUMIFS($AU$14:$AV$31,$C$14:$D$31,"介護支援専門員",$E$14:$F$31,"D")</f>
        <v>0</v>
      </c>
      <c r="F39" s="504"/>
      <c r="G39" s="505">
        <f>SUMIFS($AW$14:$AX$31,$C$14:$D$31,"介護支援専門員",$E$14:$F$31,"D")</f>
        <v>0</v>
      </c>
      <c r="H39" s="506"/>
      <c r="I39" s="148"/>
      <c r="J39" s="507">
        <v>0</v>
      </c>
      <c r="K39" s="508"/>
      <c r="L39" s="509">
        <v>0</v>
      </c>
      <c r="M39" s="510"/>
      <c r="N39" s="149"/>
      <c r="O39" s="149"/>
      <c r="P39" s="503" t="s">
        <v>104</v>
      </c>
      <c r="Q39" s="504"/>
      <c r="R39" s="143"/>
      <c r="S39" s="143"/>
      <c r="T39" s="143"/>
      <c r="U39" s="501"/>
      <c r="V39" s="501"/>
      <c r="W39" s="502"/>
      <c r="X39" s="502"/>
      <c r="Y39" s="152"/>
      <c r="Z39" s="152"/>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row>
    <row r="40" spans="1:56" ht="20.25" customHeight="1" x14ac:dyDescent="0.15">
      <c r="A40" s="115"/>
      <c r="B40" s="143"/>
      <c r="C40" s="486" t="s">
        <v>207</v>
      </c>
      <c r="D40" s="488"/>
      <c r="E40" s="503">
        <f>SUM(E36:F39)</f>
        <v>560</v>
      </c>
      <c r="F40" s="504"/>
      <c r="G40" s="505">
        <f>SUM(G36:H39)</f>
        <v>140</v>
      </c>
      <c r="H40" s="506"/>
      <c r="I40" s="148"/>
      <c r="J40" s="503">
        <f>SUM(J36:K39)</f>
        <v>80</v>
      </c>
      <c r="K40" s="504"/>
      <c r="L40" s="503">
        <f>SUM(L36:M39)</f>
        <v>20</v>
      </c>
      <c r="M40" s="504"/>
      <c r="N40" s="149"/>
      <c r="O40" s="149"/>
      <c r="P40" s="503">
        <f>SUM(P36:Q37)</f>
        <v>3</v>
      </c>
      <c r="Q40" s="504"/>
      <c r="R40" s="143"/>
      <c r="S40" s="143"/>
      <c r="T40" s="143"/>
      <c r="U40" s="501"/>
      <c r="V40" s="501"/>
      <c r="W40" s="502"/>
      <c r="X40" s="502"/>
      <c r="Y40" s="153"/>
      <c r="Z40" s="153"/>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row>
    <row r="41" spans="1:56" ht="20.25" customHeight="1" x14ac:dyDescent="0.15">
      <c r="A41" s="115"/>
      <c r="B41" s="143"/>
      <c r="C41" s="143"/>
      <c r="D41" s="143"/>
      <c r="E41" s="143"/>
      <c r="F41" s="143"/>
      <c r="G41" s="143"/>
      <c r="H41" s="143"/>
      <c r="I41" s="143"/>
      <c r="J41" s="143"/>
      <c r="K41" s="143"/>
      <c r="L41" s="144"/>
      <c r="M41" s="143"/>
      <c r="N41" s="143"/>
      <c r="O41" s="143"/>
      <c r="P41" s="143"/>
      <c r="Q41" s="143"/>
      <c r="R41" s="143"/>
      <c r="S41" s="143"/>
      <c r="T41" s="143"/>
      <c r="U41" s="145"/>
      <c r="V41" s="145"/>
      <c r="W41" s="145"/>
      <c r="X41" s="145"/>
      <c r="Y41" s="145"/>
      <c r="Z41" s="145"/>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row>
    <row r="42" spans="1:56" ht="20.25" customHeight="1" x14ac:dyDescent="0.15">
      <c r="A42" s="115"/>
      <c r="B42" s="143"/>
      <c r="C42" s="144" t="s">
        <v>208</v>
      </c>
      <c r="D42" s="143"/>
      <c r="E42" s="143"/>
      <c r="F42" s="143"/>
      <c r="G42" s="143"/>
      <c r="H42" s="143"/>
      <c r="I42" s="154" t="s">
        <v>209</v>
      </c>
      <c r="J42" s="495" t="s">
        <v>210</v>
      </c>
      <c r="K42" s="496"/>
      <c r="L42" s="155"/>
      <c r="M42" s="154"/>
      <c r="N42" s="143"/>
      <c r="O42" s="143"/>
      <c r="P42" s="143"/>
      <c r="Q42" s="143"/>
      <c r="R42" s="143"/>
      <c r="S42" s="143"/>
      <c r="T42" s="143"/>
      <c r="U42" s="156"/>
      <c r="V42" s="145"/>
      <c r="W42" s="145"/>
      <c r="X42" s="145"/>
      <c r="Y42" s="145"/>
      <c r="Z42" s="145"/>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row>
    <row r="43" spans="1:56" ht="20.25" customHeight="1" x14ac:dyDescent="0.15">
      <c r="A43" s="115"/>
      <c r="B43" s="143"/>
      <c r="C43" s="143" t="s">
        <v>211</v>
      </c>
      <c r="D43" s="143"/>
      <c r="E43" s="143"/>
      <c r="F43" s="143"/>
      <c r="G43" s="143"/>
      <c r="H43" s="143" t="s">
        <v>212</v>
      </c>
      <c r="I43" s="143"/>
      <c r="J43" s="143"/>
      <c r="K43" s="143"/>
      <c r="L43" s="144"/>
      <c r="M43" s="143"/>
      <c r="N43" s="143"/>
      <c r="O43" s="143"/>
      <c r="P43" s="143"/>
      <c r="Q43" s="143"/>
      <c r="R43" s="143"/>
      <c r="S43" s="143"/>
      <c r="T43" s="143"/>
      <c r="U43" s="145"/>
      <c r="V43" s="145"/>
      <c r="W43" s="145"/>
      <c r="X43" s="145"/>
      <c r="Y43" s="145"/>
      <c r="Z43" s="145"/>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row>
    <row r="44" spans="1:56" ht="20.25" customHeight="1" x14ac:dyDescent="0.15">
      <c r="A44" s="115"/>
      <c r="B44" s="143"/>
      <c r="C44" s="143" t="str">
        <f>IF($J$42="週","対象時間数（週平均）","対象時間数（当月合計）")</f>
        <v>対象時間数（週平均）</v>
      </c>
      <c r="D44" s="143"/>
      <c r="E44" s="143"/>
      <c r="F44" s="143"/>
      <c r="G44" s="143"/>
      <c r="H44" s="143" t="str">
        <f>IF($J$42="週","週に勤務すべき時間数","当月に勤務すべき時間数")</f>
        <v>週に勤務すべき時間数</v>
      </c>
      <c r="I44" s="143"/>
      <c r="J44" s="143"/>
      <c r="K44" s="143"/>
      <c r="L44" s="144"/>
      <c r="M44" s="485" t="s">
        <v>213</v>
      </c>
      <c r="N44" s="485"/>
      <c r="O44" s="485"/>
      <c r="P44" s="485"/>
      <c r="Q44" s="143"/>
      <c r="R44" s="143"/>
      <c r="S44" s="143"/>
      <c r="T44" s="143"/>
      <c r="U44" s="145"/>
      <c r="V44" s="145"/>
      <c r="W44" s="145"/>
      <c r="X44" s="145"/>
      <c r="Y44" s="145"/>
      <c r="Z44" s="145"/>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row>
    <row r="45" spans="1:56" ht="20.25" customHeight="1" x14ac:dyDescent="0.15">
      <c r="A45" s="115"/>
      <c r="B45" s="143"/>
      <c r="C45" s="497">
        <f>IF($J$42="週",L40,J40)</f>
        <v>20</v>
      </c>
      <c r="D45" s="498"/>
      <c r="E45" s="498"/>
      <c r="F45" s="499"/>
      <c r="G45" s="157" t="s">
        <v>214</v>
      </c>
      <c r="H45" s="486">
        <f>IF($J$42="週",$AV$5,$AZ$5)</f>
        <v>40</v>
      </c>
      <c r="I45" s="487"/>
      <c r="J45" s="487"/>
      <c r="K45" s="488"/>
      <c r="L45" s="157" t="s">
        <v>215</v>
      </c>
      <c r="M45" s="489">
        <f>ROUNDDOWN(C45/H45,1)</f>
        <v>0.5</v>
      </c>
      <c r="N45" s="490"/>
      <c r="O45" s="490"/>
      <c r="P45" s="491"/>
      <c r="Q45" s="143"/>
      <c r="R45" s="143"/>
      <c r="S45" s="143"/>
      <c r="T45" s="143"/>
      <c r="U45" s="500"/>
      <c r="V45" s="500"/>
      <c r="W45" s="500"/>
      <c r="X45" s="500"/>
      <c r="Y45" s="150"/>
      <c r="Z45" s="145"/>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row>
    <row r="46" spans="1:56" ht="20.25" customHeight="1" x14ac:dyDescent="0.15">
      <c r="A46" s="115"/>
      <c r="B46" s="143"/>
      <c r="C46" s="143"/>
      <c r="D46" s="143"/>
      <c r="E46" s="143"/>
      <c r="F46" s="143"/>
      <c r="G46" s="143"/>
      <c r="H46" s="143"/>
      <c r="I46" s="143"/>
      <c r="J46" s="143"/>
      <c r="K46" s="143"/>
      <c r="L46" s="144"/>
      <c r="M46" s="143" t="s">
        <v>216</v>
      </c>
      <c r="N46" s="143"/>
      <c r="O46" s="143"/>
      <c r="P46" s="143"/>
      <c r="Q46" s="143"/>
      <c r="R46" s="143"/>
      <c r="S46" s="143"/>
      <c r="T46" s="143"/>
      <c r="U46" s="145"/>
      <c r="V46" s="145"/>
      <c r="W46" s="145"/>
      <c r="X46" s="145"/>
      <c r="Y46" s="145"/>
      <c r="Z46" s="145"/>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row>
    <row r="47" spans="1:56" ht="20.25" customHeight="1" x14ac:dyDescent="0.15">
      <c r="A47" s="115"/>
      <c r="B47" s="143"/>
      <c r="C47" s="143" t="s">
        <v>217</v>
      </c>
      <c r="D47" s="143"/>
      <c r="E47" s="143"/>
      <c r="F47" s="143"/>
      <c r="G47" s="143"/>
      <c r="H47" s="143"/>
      <c r="I47" s="143"/>
      <c r="J47" s="143"/>
      <c r="K47" s="143"/>
      <c r="L47" s="144"/>
      <c r="M47" s="143"/>
      <c r="N47" s="143"/>
      <c r="O47" s="143"/>
      <c r="P47" s="143"/>
      <c r="Q47" s="143"/>
      <c r="R47" s="143"/>
      <c r="S47" s="143"/>
      <c r="T47" s="143"/>
      <c r="U47" s="143"/>
      <c r="V47" s="158"/>
      <c r="W47" s="159"/>
      <c r="X47" s="159"/>
      <c r="Y47" s="143"/>
      <c r="Z47" s="143"/>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row>
    <row r="48" spans="1:56" ht="20.25" customHeight="1" x14ac:dyDescent="0.15">
      <c r="A48" s="115"/>
      <c r="B48" s="143"/>
      <c r="C48" s="143" t="s">
        <v>202</v>
      </c>
      <c r="D48" s="143"/>
      <c r="E48" s="143"/>
      <c r="F48" s="143"/>
      <c r="G48" s="143"/>
      <c r="H48" s="143"/>
      <c r="I48" s="143"/>
      <c r="J48" s="143"/>
      <c r="K48" s="143"/>
      <c r="L48" s="144"/>
      <c r="M48" s="157"/>
      <c r="N48" s="157"/>
      <c r="O48" s="157"/>
      <c r="P48" s="157"/>
      <c r="Q48" s="143"/>
      <c r="R48" s="143"/>
      <c r="S48" s="143"/>
      <c r="T48" s="143"/>
      <c r="U48" s="143"/>
      <c r="V48" s="158"/>
      <c r="W48" s="159"/>
      <c r="X48" s="159"/>
      <c r="Y48" s="143"/>
      <c r="Z48" s="143"/>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row>
    <row r="49" spans="1:58" ht="20.25" customHeight="1" x14ac:dyDescent="0.15">
      <c r="A49" s="115"/>
      <c r="B49" s="143"/>
      <c r="C49" s="111" t="s">
        <v>218</v>
      </c>
      <c r="D49" s="111"/>
      <c r="E49" s="111"/>
      <c r="F49" s="111"/>
      <c r="G49" s="111"/>
      <c r="H49" s="143" t="s">
        <v>219</v>
      </c>
      <c r="I49" s="111"/>
      <c r="J49" s="111"/>
      <c r="K49" s="111"/>
      <c r="L49" s="111"/>
      <c r="M49" s="485" t="s">
        <v>207</v>
      </c>
      <c r="N49" s="485"/>
      <c r="O49" s="485"/>
      <c r="P49" s="485"/>
      <c r="Q49" s="143"/>
      <c r="R49" s="143"/>
      <c r="S49" s="143"/>
      <c r="T49" s="143"/>
      <c r="U49" s="143"/>
      <c r="V49" s="158"/>
      <c r="W49" s="159"/>
      <c r="X49" s="159"/>
      <c r="Y49" s="143"/>
      <c r="Z49" s="143"/>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row>
    <row r="50" spans="1:58" ht="20.25" customHeight="1" x14ac:dyDescent="0.15">
      <c r="A50" s="115"/>
      <c r="B50" s="143"/>
      <c r="C50" s="486">
        <f>P40</f>
        <v>3</v>
      </c>
      <c r="D50" s="487"/>
      <c r="E50" s="487"/>
      <c r="F50" s="488"/>
      <c r="G50" s="157" t="s">
        <v>220</v>
      </c>
      <c r="H50" s="489">
        <f>M45</f>
        <v>0.5</v>
      </c>
      <c r="I50" s="490"/>
      <c r="J50" s="490"/>
      <c r="K50" s="491"/>
      <c r="L50" s="157" t="s">
        <v>215</v>
      </c>
      <c r="M50" s="492">
        <f>ROUNDDOWN(C50+H50,1)</f>
        <v>3.5</v>
      </c>
      <c r="N50" s="493"/>
      <c r="O50" s="493"/>
      <c r="P50" s="494"/>
      <c r="Q50" s="143"/>
      <c r="R50" s="143"/>
      <c r="S50" s="143"/>
      <c r="T50" s="143"/>
      <c r="U50" s="143"/>
      <c r="V50" s="158"/>
      <c r="W50" s="159"/>
      <c r="X50" s="159"/>
      <c r="Y50" s="143"/>
      <c r="Z50" s="143"/>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row>
    <row r="51" spans="1:58" ht="20.25" customHeight="1" x14ac:dyDescent="0.15">
      <c r="A51" s="115"/>
      <c r="B51" s="143"/>
      <c r="C51" s="143"/>
      <c r="D51" s="143"/>
      <c r="E51" s="143"/>
      <c r="F51" s="143"/>
      <c r="G51" s="143"/>
      <c r="H51" s="143"/>
      <c r="I51" s="143"/>
      <c r="J51" s="143"/>
      <c r="K51" s="143"/>
      <c r="L51" s="143"/>
      <c r="M51" s="143"/>
      <c r="N51" s="144"/>
      <c r="O51" s="143"/>
      <c r="P51" s="143"/>
      <c r="Q51" s="143"/>
      <c r="R51" s="143"/>
      <c r="S51" s="143"/>
      <c r="T51" s="143"/>
      <c r="U51" s="143"/>
      <c r="V51" s="158"/>
      <c r="W51" s="159"/>
      <c r="X51" s="159"/>
      <c r="Y51" s="143"/>
      <c r="Z51" s="143"/>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row>
    <row r="52" spans="1:58" ht="20.25" customHeight="1" x14ac:dyDescent="0.15">
      <c r="C52" s="160"/>
      <c r="D52" s="160"/>
      <c r="E52" s="161"/>
      <c r="F52" s="161"/>
      <c r="G52" s="161"/>
      <c r="H52" s="161"/>
      <c r="I52" s="161"/>
      <c r="J52" s="161"/>
      <c r="K52" s="161"/>
      <c r="L52" s="161"/>
      <c r="M52" s="161"/>
      <c r="N52" s="161"/>
      <c r="O52" s="161"/>
      <c r="P52" s="161"/>
      <c r="Q52" s="161"/>
      <c r="R52" s="161"/>
      <c r="S52" s="161"/>
      <c r="T52" s="160"/>
      <c r="U52" s="161"/>
      <c r="V52" s="161"/>
      <c r="W52" s="161"/>
      <c r="X52" s="161"/>
      <c r="Y52" s="161"/>
      <c r="Z52" s="161"/>
      <c r="AA52" s="161"/>
      <c r="AB52" s="161"/>
      <c r="AC52" s="161"/>
      <c r="AD52" s="161"/>
      <c r="AE52" s="161"/>
      <c r="AF52" s="161"/>
      <c r="AJ52" s="162"/>
      <c r="AK52" s="163"/>
      <c r="AL52" s="163"/>
      <c r="AM52" s="161"/>
      <c r="AN52" s="161"/>
      <c r="AO52" s="161"/>
      <c r="AP52" s="161"/>
      <c r="AQ52" s="161"/>
      <c r="AR52" s="161"/>
      <c r="AS52" s="161"/>
      <c r="AT52" s="161"/>
      <c r="AU52" s="161"/>
      <c r="AV52" s="161"/>
      <c r="AW52" s="161"/>
      <c r="AX52" s="161"/>
      <c r="AY52" s="161"/>
      <c r="AZ52" s="161"/>
      <c r="BA52" s="161"/>
      <c r="BB52" s="161"/>
      <c r="BC52" s="161"/>
      <c r="BD52" s="161"/>
      <c r="BE52" s="163"/>
    </row>
    <row r="53" spans="1:58" ht="20.25" customHeight="1" x14ac:dyDescent="0.15">
      <c r="A53" s="161"/>
      <c r="B53" s="161"/>
      <c r="C53" s="160"/>
      <c r="D53" s="160"/>
      <c r="E53" s="161"/>
      <c r="F53" s="161"/>
      <c r="G53" s="161"/>
      <c r="H53" s="161"/>
      <c r="I53" s="161"/>
      <c r="J53" s="161"/>
      <c r="K53" s="161"/>
      <c r="L53" s="161"/>
      <c r="M53" s="161"/>
      <c r="N53" s="161"/>
      <c r="O53" s="161"/>
      <c r="P53" s="161"/>
      <c r="Q53" s="161"/>
      <c r="R53" s="161"/>
      <c r="S53" s="161"/>
      <c r="T53" s="161"/>
      <c r="U53" s="160"/>
      <c r="V53" s="161"/>
      <c r="W53" s="161"/>
      <c r="X53" s="161"/>
      <c r="Y53" s="161"/>
      <c r="Z53" s="161"/>
      <c r="AA53" s="161"/>
      <c r="AB53" s="161"/>
      <c r="AC53" s="161"/>
      <c r="AD53" s="161"/>
      <c r="AE53" s="161"/>
      <c r="AF53" s="161"/>
      <c r="AG53" s="161"/>
      <c r="AK53" s="162"/>
      <c r="AL53" s="163"/>
      <c r="AM53" s="163"/>
      <c r="AN53" s="161"/>
      <c r="AO53" s="161"/>
      <c r="AP53" s="161"/>
      <c r="AQ53" s="161"/>
      <c r="AR53" s="161"/>
      <c r="AS53" s="161"/>
      <c r="AT53" s="161"/>
      <c r="AU53" s="161"/>
      <c r="AV53" s="161"/>
      <c r="AW53" s="161"/>
      <c r="AX53" s="161"/>
      <c r="AY53" s="161"/>
      <c r="AZ53" s="161"/>
      <c r="BA53" s="161"/>
      <c r="BB53" s="161"/>
      <c r="BC53" s="161"/>
      <c r="BD53" s="161"/>
      <c r="BE53" s="161"/>
      <c r="BF53" s="163"/>
    </row>
    <row r="54" spans="1:58" ht="20.25" customHeight="1" x14ac:dyDescent="0.15">
      <c r="A54" s="161"/>
      <c r="B54" s="161"/>
      <c r="C54" s="161"/>
      <c r="D54" s="160"/>
      <c r="E54" s="161"/>
      <c r="F54" s="161"/>
      <c r="G54" s="161"/>
      <c r="H54" s="161"/>
      <c r="I54" s="161"/>
      <c r="J54" s="161"/>
      <c r="K54" s="161"/>
      <c r="L54" s="161"/>
      <c r="M54" s="161"/>
      <c r="N54" s="161"/>
      <c r="O54" s="161"/>
      <c r="P54" s="161"/>
      <c r="Q54" s="161"/>
      <c r="R54" s="161"/>
      <c r="S54" s="161"/>
      <c r="T54" s="161"/>
      <c r="U54" s="160"/>
      <c r="V54" s="161"/>
      <c r="W54" s="161"/>
      <c r="X54" s="161"/>
      <c r="Y54" s="161"/>
      <c r="Z54" s="161"/>
      <c r="AA54" s="161"/>
      <c r="AB54" s="161"/>
      <c r="AC54" s="161"/>
      <c r="AD54" s="161"/>
      <c r="AE54" s="161"/>
      <c r="AF54" s="161"/>
      <c r="AG54" s="161"/>
      <c r="AK54" s="162"/>
      <c r="AL54" s="163"/>
      <c r="AM54" s="163"/>
      <c r="AN54" s="161"/>
      <c r="AO54" s="161"/>
      <c r="AP54" s="161"/>
      <c r="AQ54" s="161"/>
      <c r="AR54" s="161"/>
      <c r="AS54" s="161"/>
      <c r="AT54" s="161"/>
      <c r="AU54" s="161"/>
      <c r="AV54" s="161"/>
      <c r="AW54" s="161"/>
      <c r="AX54" s="161"/>
      <c r="AY54" s="161"/>
      <c r="AZ54" s="161"/>
      <c r="BA54" s="161"/>
      <c r="BB54" s="161"/>
      <c r="BC54" s="161"/>
      <c r="BD54" s="161"/>
      <c r="BE54" s="161"/>
      <c r="BF54" s="163"/>
    </row>
    <row r="55" spans="1:58" ht="20.25" customHeight="1" x14ac:dyDescent="0.15">
      <c r="A55" s="161"/>
      <c r="B55" s="161"/>
      <c r="C55" s="160"/>
      <c r="D55" s="160"/>
      <c r="E55" s="161"/>
      <c r="F55" s="161"/>
      <c r="G55" s="161"/>
      <c r="H55" s="161"/>
      <c r="I55" s="161"/>
      <c r="J55" s="161"/>
      <c r="K55" s="161"/>
      <c r="L55" s="161"/>
      <c r="M55" s="161"/>
      <c r="N55" s="161"/>
      <c r="O55" s="161"/>
      <c r="P55" s="161"/>
      <c r="Q55" s="161"/>
      <c r="R55" s="161"/>
      <c r="S55" s="161"/>
      <c r="T55" s="161"/>
      <c r="U55" s="160"/>
      <c r="V55" s="161"/>
      <c r="W55" s="161"/>
      <c r="X55" s="161"/>
      <c r="Y55" s="161"/>
      <c r="Z55" s="161"/>
      <c r="AA55" s="161"/>
      <c r="AB55" s="161"/>
      <c r="AC55" s="161"/>
      <c r="AD55" s="161"/>
      <c r="AE55" s="161"/>
      <c r="AF55" s="161"/>
      <c r="AG55" s="161"/>
      <c r="AK55" s="162"/>
      <c r="AL55" s="163"/>
      <c r="AM55" s="163"/>
      <c r="AN55" s="161"/>
      <c r="AO55" s="161"/>
      <c r="AP55" s="161"/>
      <c r="AQ55" s="161"/>
      <c r="AR55" s="161"/>
      <c r="AS55" s="161"/>
      <c r="AT55" s="161"/>
      <c r="AU55" s="161"/>
      <c r="AV55" s="161"/>
      <c r="AW55" s="161"/>
      <c r="AX55" s="161"/>
      <c r="AY55" s="161"/>
      <c r="AZ55" s="161"/>
      <c r="BA55" s="161"/>
      <c r="BB55" s="161"/>
      <c r="BC55" s="161"/>
      <c r="BD55" s="161"/>
      <c r="BE55" s="161"/>
      <c r="BF55" s="163"/>
    </row>
    <row r="56" spans="1:58" ht="20.25" customHeight="1" x14ac:dyDescent="0.15">
      <c r="C56" s="162"/>
      <c r="D56" s="162"/>
      <c r="E56" s="162"/>
      <c r="F56" s="162"/>
      <c r="G56" s="162"/>
      <c r="H56" s="162"/>
      <c r="I56" s="162"/>
      <c r="J56" s="162"/>
      <c r="K56" s="162"/>
      <c r="L56" s="162"/>
      <c r="M56" s="162"/>
      <c r="N56" s="162"/>
      <c r="O56" s="162"/>
      <c r="P56" s="162"/>
      <c r="Q56" s="162"/>
      <c r="R56" s="162"/>
      <c r="S56" s="162"/>
      <c r="T56" s="162"/>
      <c r="U56" s="163"/>
      <c r="V56" s="163"/>
      <c r="W56" s="162"/>
      <c r="X56" s="162"/>
      <c r="Y56" s="162"/>
      <c r="Z56" s="162"/>
      <c r="AA56" s="162"/>
      <c r="AB56" s="162"/>
      <c r="AC56" s="162"/>
      <c r="AD56" s="162"/>
      <c r="AE56" s="162"/>
      <c r="AF56" s="162"/>
      <c r="AG56" s="162"/>
      <c r="AH56" s="162"/>
      <c r="AI56" s="162"/>
      <c r="AJ56" s="162"/>
      <c r="AK56" s="162"/>
      <c r="AL56" s="163"/>
      <c r="AM56" s="163"/>
      <c r="AN56" s="161"/>
      <c r="AO56" s="161"/>
      <c r="AP56" s="161"/>
      <c r="AQ56" s="161"/>
      <c r="AR56" s="161"/>
      <c r="AS56" s="161"/>
      <c r="AT56" s="161"/>
      <c r="AU56" s="161"/>
      <c r="AV56" s="161"/>
      <c r="AW56" s="161"/>
      <c r="AX56" s="161"/>
      <c r="AY56" s="161"/>
      <c r="AZ56" s="161"/>
      <c r="BA56" s="161"/>
      <c r="BB56" s="161"/>
      <c r="BC56" s="161"/>
      <c r="BD56" s="161"/>
      <c r="BE56" s="161"/>
      <c r="BF56" s="163"/>
    </row>
    <row r="57" spans="1:58" ht="20.25" customHeight="1" x14ac:dyDescent="0.15">
      <c r="C57" s="162"/>
      <c r="D57" s="162"/>
      <c r="E57" s="162"/>
      <c r="F57" s="162"/>
      <c r="G57" s="162"/>
      <c r="H57" s="162"/>
      <c r="I57" s="162"/>
      <c r="J57" s="162"/>
      <c r="K57" s="162"/>
      <c r="L57" s="162"/>
      <c r="M57" s="162"/>
      <c r="N57" s="162"/>
      <c r="O57" s="162"/>
      <c r="P57" s="162"/>
      <c r="Q57" s="162"/>
      <c r="R57" s="162"/>
      <c r="S57" s="162"/>
      <c r="T57" s="162"/>
      <c r="U57" s="163"/>
      <c r="V57" s="163"/>
      <c r="W57" s="162"/>
      <c r="X57" s="162"/>
      <c r="Y57" s="162"/>
      <c r="Z57" s="162"/>
      <c r="AA57" s="162"/>
      <c r="AB57" s="162"/>
      <c r="AC57" s="162"/>
      <c r="AD57" s="162"/>
      <c r="AE57" s="162"/>
      <c r="AF57" s="162"/>
      <c r="AG57" s="162"/>
      <c r="AH57" s="162"/>
      <c r="AI57" s="162"/>
      <c r="AJ57" s="162"/>
      <c r="AK57" s="162"/>
      <c r="AL57" s="163"/>
      <c r="AM57" s="163"/>
      <c r="AN57" s="161"/>
      <c r="AO57" s="161"/>
      <c r="AP57" s="161"/>
      <c r="AQ57" s="161"/>
      <c r="AR57" s="161"/>
      <c r="AS57" s="161"/>
      <c r="AT57" s="161"/>
      <c r="AU57" s="161"/>
      <c r="AV57" s="161"/>
      <c r="AW57" s="161"/>
      <c r="AX57" s="161"/>
      <c r="AY57" s="161"/>
      <c r="AZ57" s="161"/>
      <c r="BA57" s="161"/>
      <c r="BB57" s="161"/>
      <c r="BC57" s="161"/>
      <c r="BD57" s="161"/>
      <c r="BE57" s="161"/>
      <c r="BF57" s="163"/>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2"/>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90" zoomScaleNormal="90" workbookViewId="0"/>
  </sheetViews>
  <sheetFormatPr defaultColWidth="9" defaultRowHeight="13.5" x14ac:dyDescent="0.15"/>
  <cols>
    <col min="1" max="2" width="9" style="181"/>
    <col min="3" max="3" width="44.25" style="181" customWidth="1"/>
    <col min="4" max="16384" width="9" style="181"/>
  </cols>
  <sheetData>
    <row r="1" spans="1:10" x14ac:dyDescent="0.15">
      <c r="A1" s="181" t="s">
        <v>126</v>
      </c>
    </row>
    <row r="2" spans="1:10" s="184" customFormat="1" ht="20.25" customHeight="1" x14ac:dyDescent="0.15">
      <c r="A2" s="182" t="s">
        <v>221</v>
      </c>
      <c r="B2" s="182"/>
      <c r="C2" s="183"/>
    </row>
    <row r="3" spans="1:10" s="184" customFormat="1" ht="20.25" customHeight="1" x14ac:dyDescent="0.15">
      <c r="A3" s="183"/>
      <c r="B3" s="183"/>
      <c r="C3" s="183"/>
    </row>
    <row r="4" spans="1:10" s="184" customFormat="1" ht="20.25" customHeight="1" x14ac:dyDescent="0.15">
      <c r="A4" s="185"/>
      <c r="B4" s="183" t="s">
        <v>125</v>
      </c>
      <c r="C4" s="183"/>
      <c r="E4" s="604" t="s">
        <v>222</v>
      </c>
      <c r="F4" s="604"/>
      <c r="G4" s="604"/>
      <c r="H4" s="604"/>
      <c r="I4" s="604"/>
      <c r="J4" s="604"/>
    </row>
    <row r="5" spans="1:10" s="184" customFormat="1" ht="20.25" customHeight="1" x14ac:dyDescent="0.15">
      <c r="A5" s="186"/>
      <c r="B5" s="183" t="s">
        <v>124</v>
      </c>
      <c r="C5" s="183"/>
      <c r="E5" s="604"/>
      <c r="F5" s="604"/>
      <c r="G5" s="604"/>
      <c r="H5" s="604"/>
      <c r="I5" s="604"/>
      <c r="J5" s="604"/>
    </row>
    <row r="6" spans="1:10" s="184" customFormat="1" ht="20.25" customHeight="1" x14ac:dyDescent="0.15">
      <c r="A6" s="187" t="s">
        <v>123</v>
      </c>
      <c r="B6" s="183"/>
      <c r="C6" s="183"/>
    </row>
    <row r="7" spans="1:10" s="184" customFormat="1" ht="20.25" customHeight="1" x14ac:dyDescent="0.15">
      <c r="A7" s="187"/>
      <c r="B7" s="183"/>
      <c r="C7" s="183"/>
    </row>
    <row r="8" spans="1:10" s="184" customFormat="1" ht="20.25" customHeight="1" x14ac:dyDescent="0.15">
      <c r="A8" s="183" t="s">
        <v>122</v>
      </c>
      <c r="B8" s="183"/>
      <c r="C8" s="183"/>
    </row>
    <row r="9" spans="1:10" s="184" customFormat="1" ht="20.25" customHeight="1" x14ac:dyDescent="0.15">
      <c r="A9" s="187"/>
      <c r="B9" s="183"/>
      <c r="C9" s="183"/>
    </row>
    <row r="10" spans="1:10" s="184" customFormat="1" ht="20.25" customHeight="1" x14ac:dyDescent="0.15">
      <c r="A10" s="183" t="s">
        <v>121</v>
      </c>
      <c r="B10" s="183"/>
      <c r="C10" s="183"/>
    </row>
    <row r="11" spans="1:10" s="184" customFormat="1" ht="20.25" customHeight="1" x14ac:dyDescent="0.15">
      <c r="A11" s="183"/>
      <c r="B11" s="183"/>
      <c r="C11" s="183"/>
    </row>
    <row r="12" spans="1:10" s="184" customFormat="1" ht="20.25" customHeight="1" x14ac:dyDescent="0.15">
      <c r="A12" s="183" t="s">
        <v>120</v>
      </c>
      <c r="B12" s="183"/>
      <c r="C12" s="183"/>
    </row>
    <row r="13" spans="1:10" s="184" customFormat="1" ht="20.25" customHeight="1" x14ac:dyDescent="0.15">
      <c r="A13" s="183"/>
      <c r="B13" s="183"/>
      <c r="C13" s="183"/>
    </row>
    <row r="14" spans="1:10" s="184" customFormat="1" ht="20.25" customHeight="1" x14ac:dyDescent="0.15">
      <c r="A14" s="183" t="s">
        <v>119</v>
      </c>
      <c r="B14" s="183"/>
      <c r="C14" s="183"/>
    </row>
    <row r="15" spans="1:10" s="184" customFormat="1" ht="20.25" customHeight="1" x14ac:dyDescent="0.15">
      <c r="A15" s="183"/>
      <c r="B15" s="183"/>
      <c r="C15" s="183"/>
    </row>
    <row r="16" spans="1:10" s="184" customFormat="1" ht="20.25" customHeight="1" x14ac:dyDescent="0.15">
      <c r="A16" s="183" t="s">
        <v>223</v>
      </c>
      <c r="B16" s="183"/>
      <c r="C16" s="183"/>
    </row>
    <row r="17" spans="1:3" s="184" customFormat="1" ht="20.25" customHeight="1" x14ac:dyDescent="0.15">
      <c r="A17" s="183"/>
      <c r="B17" s="183"/>
      <c r="C17" s="183"/>
    </row>
    <row r="18" spans="1:3" s="184" customFormat="1" ht="20.25" customHeight="1" x14ac:dyDescent="0.15">
      <c r="A18" s="183" t="s">
        <v>224</v>
      </c>
      <c r="B18" s="183"/>
      <c r="C18" s="183"/>
    </row>
    <row r="19" spans="1:3" s="184" customFormat="1" ht="20.25" customHeight="1" x14ac:dyDescent="0.15">
      <c r="A19" s="183" t="s">
        <v>225</v>
      </c>
      <c r="B19" s="183"/>
      <c r="C19" s="183"/>
    </row>
    <row r="20" spans="1:3" s="184" customFormat="1" ht="20.25" customHeight="1" x14ac:dyDescent="0.15">
      <c r="A20" s="183"/>
      <c r="B20" s="183"/>
      <c r="C20" s="183"/>
    </row>
    <row r="21" spans="1:3" s="184" customFormat="1" ht="20.25" customHeight="1" x14ac:dyDescent="0.15">
      <c r="A21" s="183"/>
      <c r="B21" s="188" t="s">
        <v>42</v>
      </c>
      <c r="C21" s="188" t="s">
        <v>118</v>
      </c>
    </row>
    <row r="22" spans="1:3" s="184" customFormat="1" ht="20.25" customHeight="1" x14ac:dyDescent="0.15">
      <c r="A22" s="183"/>
      <c r="B22" s="188">
        <v>1</v>
      </c>
      <c r="C22" s="189" t="s">
        <v>48</v>
      </c>
    </row>
    <row r="23" spans="1:3" s="184" customFormat="1" ht="20.25" customHeight="1" x14ac:dyDescent="0.15">
      <c r="A23" s="183"/>
      <c r="B23" s="188">
        <v>2</v>
      </c>
      <c r="C23" s="189" t="s">
        <v>193</v>
      </c>
    </row>
    <row r="24" spans="1:3" s="184" customFormat="1" ht="20.25" customHeight="1" x14ac:dyDescent="0.15">
      <c r="A24" s="183"/>
      <c r="B24" s="188">
        <v>3</v>
      </c>
      <c r="C24" s="189" t="s">
        <v>226</v>
      </c>
    </row>
    <row r="25" spans="1:3" s="184" customFormat="1" ht="20.25" customHeight="1" x14ac:dyDescent="0.15">
      <c r="A25" s="183"/>
      <c r="B25" s="183"/>
      <c r="C25" s="183"/>
    </row>
    <row r="26" spans="1:3" s="184" customFormat="1" ht="20.25" customHeight="1" x14ac:dyDescent="0.15">
      <c r="A26" s="183" t="s">
        <v>151</v>
      </c>
      <c r="B26" s="183"/>
      <c r="C26" s="183"/>
    </row>
    <row r="27" spans="1:3" s="184" customFormat="1" ht="20.25" customHeight="1" x14ac:dyDescent="0.15">
      <c r="A27" s="183" t="s">
        <v>117</v>
      </c>
      <c r="B27" s="183"/>
      <c r="C27" s="183"/>
    </row>
    <row r="28" spans="1:3" s="184" customFormat="1" ht="20.25" customHeight="1" x14ac:dyDescent="0.15">
      <c r="A28" s="183"/>
      <c r="B28" s="183"/>
      <c r="C28" s="183"/>
    </row>
    <row r="29" spans="1:3" s="184" customFormat="1" ht="20.25" customHeight="1" x14ac:dyDescent="0.15">
      <c r="A29" s="183"/>
      <c r="B29" s="188" t="s">
        <v>103</v>
      </c>
      <c r="C29" s="188" t="s">
        <v>116</v>
      </c>
    </row>
    <row r="30" spans="1:3" s="184" customFormat="1" ht="20.25" customHeight="1" x14ac:dyDescent="0.15">
      <c r="A30" s="183"/>
      <c r="B30" s="188" t="s">
        <v>115</v>
      </c>
      <c r="C30" s="189" t="s">
        <v>114</v>
      </c>
    </row>
    <row r="31" spans="1:3" s="184" customFormat="1" ht="20.25" customHeight="1" x14ac:dyDescent="0.15">
      <c r="A31" s="183"/>
      <c r="B31" s="188" t="s">
        <v>113</v>
      </c>
      <c r="C31" s="189" t="s">
        <v>112</v>
      </c>
    </row>
    <row r="32" spans="1:3" s="184" customFormat="1" ht="20.25" customHeight="1" x14ac:dyDescent="0.15">
      <c r="A32" s="183"/>
      <c r="B32" s="188" t="s">
        <v>111</v>
      </c>
      <c r="C32" s="189" t="s">
        <v>110</v>
      </c>
    </row>
    <row r="33" spans="1:55" s="184" customFormat="1" ht="20.25" customHeight="1" x14ac:dyDescent="0.15">
      <c r="A33" s="183"/>
      <c r="B33" s="188" t="s">
        <v>109</v>
      </c>
      <c r="C33" s="189" t="s">
        <v>206</v>
      </c>
    </row>
    <row r="34" spans="1:55" s="184" customFormat="1" ht="20.25" customHeight="1" x14ac:dyDescent="0.15">
      <c r="A34" s="183"/>
      <c r="B34" s="183"/>
      <c r="C34" s="183"/>
    </row>
    <row r="35" spans="1:55" s="184" customFormat="1" ht="20.25" customHeight="1" x14ac:dyDescent="0.15">
      <c r="A35" s="183"/>
      <c r="B35" s="190" t="s">
        <v>108</v>
      </c>
      <c r="C35" s="183"/>
    </row>
    <row r="36" spans="1:55" s="184" customFormat="1" ht="20.25" customHeight="1" x14ac:dyDescent="0.15">
      <c r="B36" s="183" t="s">
        <v>107</v>
      </c>
      <c r="E36" s="190"/>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row>
    <row r="37" spans="1:55" s="184" customFormat="1" ht="20.25" customHeight="1" x14ac:dyDescent="0.15">
      <c r="B37" s="183" t="s">
        <v>106</v>
      </c>
      <c r="E37" s="183"/>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row>
    <row r="38" spans="1:55" s="184" customFormat="1" ht="20.25" customHeight="1" x14ac:dyDescent="0.15">
      <c r="E38" s="183"/>
    </row>
    <row r="39" spans="1:55" s="184" customFormat="1" ht="20.25" customHeight="1" x14ac:dyDescent="0.15">
      <c r="A39" s="183"/>
      <c r="B39" s="183"/>
      <c r="C39" s="183"/>
      <c r="D39" s="192"/>
      <c r="E39" s="193"/>
      <c r="F39" s="193"/>
      <c r="G39" s="193"/>
      <c r="H39" s="194"/>
      <c r="I39" s="194"/>
      <c r="J39" s="193"/>
      <c r="K39" s="193"/>
      <c r="L39" s="193"/>
      <c r="M39" s="194"/>
      <c r="N39" s="194"/>
      <c r="O39" s="194"/>
      <c r="P39" s="194"/>
      <c r="Q39" s="194"/>
      <c r="R39" s="193"/>
      <c r="S39" s="193"/>
      <c r="T39" s="193"/>
      <c r="U39" s="194"/>
      <c r="V39" s="194"/>
      <c r="W39" s="193"/>
      <c r="X39" s="193"/>
      <c r="Y39" s="193"/>
      <c r="Z39" s="194"/>
      <c r="AA39" s="194"/>
    </row>
    <row r="40" spans="1:55" s="184" customFormat="1" ht="20.25" customHeight="1" x14ac:dyDescent="0.15">
      <c r="A40" s="183" t="s">
        <v>152</v>
      </c>
      <c r="B40" s="183"/>
      <c r="C40" s="183"/>
    </row>
    <row r="41" spans="1:55" s="184" customFormat="1" ht="20.25" customHeight="1" x14ac:dyDescent="0.15">
      <c r="A41" s="183" t="s">
        <v>227</v>
      </c>
      <c r="B41" s="183"/>
      <c r="C41" s="183"/>
    </row>
    <row r="42" spans="1:55" s="184" customFormat="1" ht="20.25" customHeight="1" x14ac:dyDescent="0.15">
      <c r="A42" s="195" t="s">
        <v>228</v>
      </c>
      <c r="D42" s="196"/>
      <c r="E42" s="197"/>
      <c r="F42" s="193"/>
      <c r="G42" s="193"/>
      <c r="H42" s="193"/>
      <c r="I42" s="193"/>
      <c r="J42" s="194"/>
      <c r="K42" s="193"/>
      <c r="L42" s="194"/>
      <c r="M42" s="193"/>
      <c r="N42" s="193"/>
      <c r="O42" s="193"/>
      <c r="P42" s="193"/>
      <c r="Q42" s="193"/>
      <c r="R42" s="194"/>
      <c r="S42" s="193"/>
      <c r="T42" s="194"/>
      <c r="U42" s="193"/>
      <c r="V42" s="193"/>
      <c r="W42" s="194"/>
      <c r="X42" s="193"/>
      <c r="Y42" s="194"/>
      <c r="Z42" s="193"/>
      <c r="AA42" s="193"/>
      <c r="AB42" s="193"/>
      <c r="AC42" s="193"/>
      <c r="AD42" s="193"/>
      <c r="AE42" s="194"/>
      <c r="AF42" s="192"/>
      <c r="AG42" s="194"/>
      <c r="AH42" s="193"/>
      <c r="AI42" s="194"/>
      <c r="AJ42" s="194"/>
      <c r="AK42" s="194"/>
      <c r="AL42" s="194"/>
      <c r="AM42" s="193"/>
      <c r="AN42" s="194"/>
      <c r="AO42" s="194"/>
    </row>
    <row r="43" spans="1:55" s="184" customFormat="1" ht="20.25" customHeight="1" x14ac:dyDescent="0.15">
      <c r="C43" s="195"/>
      <c r="D43" s="196"/>
      <c r="E43" s="197"/>
      <c r="F43" s="193"/>
      <c r="G43" s="193"/>
      <c r="H43" s="193"/>
      <c r="I43" s="193"/>
      <c r="J43" s="194"/>
      <c r="K43" s="193"/>
      <c r="L43" s="194"/>
      <c r="M43" s="193"/>
      <c r="N43" s="193"/>
      <c r="O43" s="193"/>
      <c r="P43" s="193"/>
      <c r="Q43" s="193"/>
      <c r="R43" s="194"/>
      <c r="S43" s="193"/>
      <c r="T43" s="194"/>
      <c r="U43" s="193"/>
      <c r="V43" s="193"/>
      <c r="W43" s="194"/>
      <c r="X43" s="193"/>
      <c r="Y43" s="194"/>
      <c r="Z43" s="193"/>
      <c r="AA43" s="193"/>
      <c r="AB43" s="193"/>
      <c r="AC43" s="193"/>
      <c r="AD43" s="193"/>
      <c r="AE43" s="194"/>
      <c r="AF43" s="192"/>
      <c r="AG43" s="194"/>
      <c r="AH43" s="193"/>
      <c r="AI43" s="194"/>
      <c r="AJ43" s="194"/>
      <c r="AK43" s="194"/>
      <c r="AL43" s="194"/>
      <c r="AM43" s="193"/>
      <c r="AN43" s="194"/>
      <c r="AO43" s="194"/>
    </row>
    <row r="44" spans="1:55" s="184" customFormat="1" ht="20.25" customHeight="1" x14ac:dyDescent="0.15">
      <c r="A44" s="183" t="s">
        <v>153</v>
      </c>
      <c r="B44" s="183"/>
    </row>
    <row r="45" spans="1:55" s="184" customFormat="1" ht="20.25" customHeight="1" x14ac:dyDescent="0.15"/>
    <row r="46" spans="1:55" s="184" customFormat="1" ht="20.25" customHeight="1" x14ac:dyDescent="0.15">
      <c r="A46" s="183" t="s">
        <v>229</v>
      </c>
      <c r="B46" s="183"/>
      <c r="C46" s="183"/>
    </row>
    <row r="47" spans="1:55" s="184" customFormat="1" ht="20.25" customHeight="1" x14ac:dyDescent="0.15">
      <c r="A47" s="183" t="s">
        <v>230</v>
      </c>
      <c r="B47" s="183"/>
      <c r="C47" s="183"/>
    </row>
    <row r="48" spans="1:55" s="184" customFormat="1" ht="20.25" customHeight="1" x14ac:dyDescent="0.15"/>
    <row r="49" spans="1:55" s="184" customFormat="1" ht="20.25" customHeight="1" x14ac:dyDescent="0.15">
      <c r="A49" s="183" t="s">
        <v>154</v>
      </c>
      <c r="B49" s="183"/>
      <c r="C49" s="183"/>
    </row>
    <row r="50" spans="1:55" s="184" customFormat="1" ht="20.25" customHeight="1" x14ac:dyDescent="0.15">
      <c r="A50" s="183" t="s">
        <v>231</v>
      </c>
      <c r="B50" s="183"/>
      <c r="C50" s="183"/>
    </row>
    <row r="51" spans="1:55" s="184" customFormat="1" ht="20.25" customHeight="1" x14ac:dyDescent="0.15">
      <c r="A51" s="183"/>
      <c r="B51" s="183"/>
      <c r="C51" s="183"/>
    </row>
    <row r="52" spans="1:55" s="184" customFormat="1" ht="20.25" customHeight="1" x14ac:dyDescent="0.15">
      <c r="A52" s="183" t="s">
        <v>155</v>
      </c>
      <c r="B52" s="183"/>
      <c r="C52" s="183"/>
    </row>
    <row r="53" spans="1:55" s="184" customFormat="1" ht="20.25" customHeight="1" x14ac:dyDescent="0.15">
      <c r="A53" s="183"/>
      <c r="B53" s="183"/>
      <c r="C53" s="183"/>
    </row>
    <row r="54" spans="1:55" s="184" customFormat="1" ht="20.25" customHeight="1" x14ac:dyDescent="0.15">
      <c r="A54" s="184" t="s">
        <v>232</v>
      </c>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row>
    <row r="55" spans="1:55" s="184" customFormat="1" ht="20.25" customHeight="1" x14ac:dyDescent="0.15">
      <c r="A55" s="184" t="s">
        <v>105</v>
      </c>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row>
    <row r="56" spans="1:55" s="184" customFormat="1" ht="20.25" customHeight="1" x14ac:dyDescent="0.15">
      <c r="A56" s="184" t="s">
        <v>233</v>
      </c>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row>
    <row r="57" spans="1:55" s="184" customFormat="1" ht="20.25" customHeight="1" x14ac:dyDescent="0.15">
      <c r="A57" s="183"/>
      <c r="B57" s="183"/>
      <c r="C57" s="183"/>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row>
    <row r="58" spans="1:55" s="184" customFormat="1" ht="20.25" customHeight="1" x14ac:dyDescent="0.15">
      <c r="A58" s="184" t="s">
        <v>234</v>
      </c>
      <c r="C58" s="199"/>
      <c r="D58" s="190"/>
      <c r="E58" s="190"/>
    </row>
    <row r="59" spans="1:55" s="184" customFormat="1" ht="20.25" customHeight="1" x14ac:dyDescent="0.15">
      <c r="A59" s="200" t="s">
        <v>235</v>
      </c>
      <c r="B59" s="199"/>
      <c r="C59" s="199"/>
      <c r="D59" s="183"/>
      <c r="E59" s="183"/>
    </row>
    <row r="60" spans="1:55" s="184" customFormat="1" ht="20.25" customHeight="1" x14ac:dyDescent="0.15">
      <c r="A60" s="201" t="s">
        <v>236</v>
      </c>
      <c r="B60" s="199"/>
      <c r="C60" s="199"/>
      <c r="D60" s="183"/>
      <c r="E60" s="183"/>
    </row>
    <row r="61" spans="1:55" s="184" customFormat="1" ht="20.25" customHeight="1" x14ac:dyDescent="0.15">
      <c r="A61" s="200" t="s">
        <v>237</v>
      </c>
      <c r="B61" s="199"/>
      <c r="C61" s="199"/>
      <c r="D61" s="183"/>
      <c r="E61" s="183"/>
    </row>
    <row r="62" spans="1:55" s="184" customFormat="1" ht="20.25" customHeight="1" x14ac:dyDescent="0.15">
      <c r="A62" s="201" t="s">
        <v>238</v>
      </c>
      <c r="B62" s="199"/>
      <c r="C62" s="199"/>
      <c r="D62" s="183"/>
      <c r="E62" s="183"/>
    </row>
    <row r="63" spans="1:55" s="184" customFormat="1" ht="20.25" customHeight="1" x14ac:dyDescent="0.15">
      <c r="A63" s="200" t="s">
        <v>239</v>
      </c>
      <c r="B63" s="199"/>
      <c r="C63" s="199"/>
      <c r="D63" s="183"/>
      <c r="E63" s="183"/>
    </row>
    <row r="64" spans="1:55" s="184" customFormat="1" ht="20.25" customHeight="1" x14ac:dyDescent="0.15">
      <c r="A64" s="200" t="s">
        <v>240</v>
      </c>
      <c r="B64" s="199"/>
      <c r="C64" s="199"/>
      <c r="D64" s="183"/>
      <c r="E64" s="183"/>
    </row>
    <row r="65" spans="1:5" s="184" customFormat="1" ht="20.25" customHeight="1" x14ac:dyDescent="0.15">
      <c r="A65" s="200" t="s">
        <v>241</v>
      </c>
      <c r="B65" s="199"/>
      <c r="C65" s="199"/>
      <c r="D65" s="183"/>
      <c r="E65" s="183"/>
    </row>
    <row r="66" spans="1:5" s="184" customFormat="1" ht="20.25" customHeight="1" x14ac:dyDescent="0.15">
      <c r="A66" s="199"/>
      <c r="B66" s="199"/>
      <c r="C66" s="199"/>
      <c r="D66" s="183"/>
      <c r="E66" s="183"/>
    </row>
    <row r="67" spans="1:5" s="184" customFormat="1" ht="20.25" customHeight="1" x14ac:dyDescent="0.15">
      <c r="A67" s="199"/>
      <c r="B67" s="199"/>
      <c r="C67" s="199"/>
      <c r="D67" s="183"/>
      <c r="E67" s="183"/>
    </row>
    <row r="68" spans="1:5" s="184" customFormat="1" ht="20.25" customHeight="1" x14ac:dyDescent="0.15">
      <c r="A68" s="199"/>
      <c r="B68" s="199"/>
      <c r="C68" s="199"/>
      <c r="D68" s="183"/>
      <c r="E68" s="183"/>
    </row>
    <row r="69" spans="1:5" s="184" customFormat="1" ht="20.25" customHeight="1" x14ac:dyDescent="0.15">
      <c r="A69" s="199"/>
      <c r="B69" s="199"/>
      <c r="C69" s="199"/>
      <c r="D69" s="183"/>
      <c r="E69" s="183"/>
    </row>
    <row r="70" spans="1:5" ht="20.25" customHeight="1" x14ac:dyDescent="0.15"/>
    <row r="71" spans="1:5" ht="20.25" customHeight="1" x14ac:dyDescent="0.15"/>
  </sheetData>
  <mergeCells count="1">
    <mergeCell ref="E4:J5"/>
  </mergeCells>
  <phoneticPr fontId="12"/>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zoomScale="80" zoomScaleNormal="80" workbookViewId="0"/>
  </sheetViews>
  <sheetFormatPr defaultColWidth="9" defaultRowHeight="18.75" x14ac:dyDescent="0.15"/>
  <cols>
    <col min="1" max="1" width="2" style="202" customWidth="1"/>
    <col min="2" max="2" width="8.625" style="202" customWidth="1"/>
    <col min="3" max="11" width="40.625" style="202" customWidth="1"/>
    <col min="12" max="16384" width="9" style="202"/>
  </cols>
  <sheetData>
    <row r="1" spans="2:11" x14ac:dyDescent="0.15">
      <c r="B1" s="202" t="s">
        <v>127</v>
      </c>
    </row>
    <row r="3" spans="2:11" x14ac:dyDescent="0.15">
      <c r="B3" s="203" t="s">
        <v>42</v>
      </c>
      <c r="C3" s="203" t="s">
        <v>242</v>
      </c>
    </row>
    <row r="4" spans="2:11" x14ac:dyDescent="0.15">
      <c r="B4" s="203">
        <v>1</v>
      </c>
      <c r="C4" s="204" t="s">
        <v>180</v>
      </c>
    </row>
    <row r="5" spans="2:11" x14ac:dyDescent="0.15">
      <c r="B5" s="203">
        <v>2</v>
      </c>
      <c r="C5" s="204" t="s">
        <v>243</v>
      </c>
    </row>
    <row r="6" spans="2:11" x14ac:dyDescent="0.15">
      <c r="B6" s="203">
        <v>3</v>
      </c>
      <c r="C6" s="204"/>
    </row>
    <row r="7" spans="2:11" x14ac:dyDescent="0.15">
      <c r="B7" s="203">
        <v>4</v>
      </c>
      <c r="C7" s="204"/>
    </row>
    <row r="8" spans="2:11" x14ac:dyDescent="0.15">
      <c r="B8" s="203">
        <v>5</v>
      </c>
      <c r="C8" s="204"/>
    </row>
    <row r="9" spans="2:11" x14ac:dyDescent="0.15">
      <c r="B9" s="203">
        <v>6</v>
      </c>
      <c r="C9" s="204"/>
    </row>
    <row r="10" spans="2:11" x14ac:dyDescent="0.15">
      <c r="B10" s="203">
        <v>7</v>
      </c>
      <c r="C10" s="204"/>
    </row>
    <row r="11" spans="2:11" x14ac:dyDescent="0.15">
      <c r="B11" s="203">
        <v>8</v>
      </c>
      <c r="C11" s="204"/>
    </row>
    <row r="13" spans="2:11" x14ac:dyDescent="0.15">
      <c r="B13" s="202" t="s">
        <v>130</v>
      </c>
    </row>
    <row r="14" spans="2:11" ht="19.5" thickBot="1" x14ac:dyDescent="0.2"/>
    <row r="15" spans="2:11" ht="19.5" thickBot="1" x14ac:dyDescent="0.2">
      <c r="B15" s="205" t="s">
        <v>118</v>
      </c>
      <c r="C15" s="206" t="s">
        <v>48</v>
      </c>
      <c r="D15" s="207" t="s">
        <v>193</v>
      </c>
      <c r="E15" s="208" t="s">
        <v>226</v>
      </c>
      <c r="F15" s="209" t="s">
        <v>129</v>
      </c>
      <c r="G15" s="209" t="s">
        <v>129</v>
      </c>
      <c r="H15" s="209" t="s">
        <v>129</v>
      </c>
      <c r="I15" s="209" t="s">
        <v>129</v>
      </c>
      <c r="J15" s="209" t="s">
        <v>129</v>
      </c>
      <c r="K15" s="210" t="s">
        <v>129</v>
      </c>
    </row>
    <row r="16" spans="2:11" x14ac:dyDescent="0.15">
      <c r="B16" s="605" t="s">
        <v>131</v>
      </c>
      <c r="C16" s="211" t="s">
        <v>192</v>
      </c>
      <c r="D16" s="212" t="s">
        <v>192</v>
      </c>
      <c r="E16" s="212" t="s">
        <v>244</v>
      </c>
      <c r="F16" s="212"/>
      <c r="G16" s="212"/>
      <c r="H16" s="212"/>
      <c r="I16" s="213"/>
      <c r="J16" s="213"/>
      <c r="K16" s="214"/>
    </row>
    <row r="17" spans="2:11" x14ac:dyDescent="0.15">
      <c r="B17" s="605"/>
      <c r="C17" s="215" t="s">
        <v>52</v>
      </c>
      <c r="D17" s="212" t="s">
        <v>193</v>
      </c>
      <c r="E17" s="212" t="s">
        <v>193</v>
      </c>
      <c r="F17" s="212"/>
      <c r="G17" s="212"/>
      <c r="H17" s="212"/>
      <c r="I17" s="216"/>
      <c r="J17" s="216"/>
      <c r="K17" s="217"/>
    </row>
    <row r="18" spans="2:11" x14ac:dyDescent="0.15">
      <c r="B18" s="605"/>
      <c r="C18" s="215" t="s">
        <v>52</v>
      </c>
      <c r="D18" s="212" t="s">
        <v>129</v>
      </c>
      <c r="E18" s="212" t="s">
        <v>245</v>
      </c>
      <c r="F18" s="212"/>
      <c r="G18" s="212"/>
      <c r="H18" s="212"/>
      <c r="I18" s="216"/>
      <c r="J18" s="216"/>
      <c r="K18" s="217"/>
    </row>
    <row r="19" spans="2:11" x14ac:dyDescent="0.15">
      <c r="B19" s="605"/>
      <c r="C19" s="215" t="s">
        <v>129</v>
      </c>
      <c r="D19" s="212" t="s">
        <v>129</v>
      </c>
      <c r="E19" s="212" t="s">
        <v>246</v>
      </c>
      <c r="F19" s="212"/>
      <c r="G19" s="212"/>
      <c r="H19" s="212"/>
      <c r="I19" s="216"/>
      <c r="J19" s="216"/>
      <c r="K19" s="217"/>
    </row>
    <row r="20" spans="2:11" x14ac:dyDescent="0.15">
      <c r="B20" s="605"/>
      <c r="C20" s="215" t="s">
        <v>129</v>
      </c>
      <c r="D20" s="212" t="s">
        <v>129</v>
      </c>
      <c r="E20" s="212" t="s">
        <v>247</v>
      </c>
      <c r="F20" s="212"/>
      <c r="G20" s="212"/>
      <c r="H20" s="212"/>
      <c r="I20" s="216"/>
      <c r="J20" s="216"/>
      <c r="K20" s="217"/>
    </row>
    <row r="21" spans="2:11" x14ac:dyDescent="0.15">
      <c r="B21" s="605"/>
      <c r="C21" s="215" t="s">
        <v>129</v>
      </c>
      <c r="D21" s="212" t="s">
        <v>129</v>
      </c>
      <c r="E21" s="212" t="s">
        <v>129</v>
      </c>
      <c r="F21" s="212"/>
      <c r="G21" s="212"/>
      <c r="H21" s="212"/>
      <c r="I21" s="216"/>
      <c r="J21" s="216"/>
      <c r="K21" s="217"/>
    </row>
    <row r="22" spans="2:11" x14ac:dyDescent="0.15">
      <c r="B22" s="605"/>
      <c r="C22" s="215" t="s">
        <v>129</v>
      </c>
      <c r="D22" s="212" t="s">
        <v>129</v>
      </c>
      <c r="E22" s="212" t="s">
        <v>129</v>
      </c>
      <c r="F22" s="212"/>
      <c r="G22" s="212"/>
      <c r="H22" s="212"/>
      <c r="I22" s="216"/>
      <c r="J22" s="216"/>
      <c r="K22" s="217"/>
    </row>
    <row r="23" spans="2:11" x14ac:dyDescent="0.15">
      <c r="B23" s="605"/>
      <c r="C23" s="215" t="s">
        <v>129</v>
      </c>
      <c r="D23" s="212" t="s">
        <v>129</v>
      </c>
      <c r="E23" s="212" t="s">
        <v>129</v>
      </c>
      <c r="F23" s="212"/>
      <c r="G23" s="212"/>
      <c r="H23" s="212"/>
      <c r="I23" s="216"/>
      <c r="J23" s="216"/>
      <c r="K23" s="217"/>
    </row>
    <row r="24" spans="2:11" x14ac:dyDescent="0.15">
      <c r="B24" s="605"/>
      <c r="C24" s="215" t="s">
        <v>129</v>
      </c>
      <c r="D24" s="212" t="s">
        <v>129</v>
      </c>
      <c r="E24" s="212" t="s">
        <v>129</v>
      </c>
      <c r="F24" s="212"/>
      <c r="G24" s="212"/>
      <c r="H24" s="212"/>
      <c r="I24" s="216"/>
      <c r="J24" s="216"/>
      <c r="K24" s="217"/>
    </row>
    <row r="25" spans="2:11" x14ac:dyDescent="0.15">
      <c r="B25" s="605"/>
      <c r="C25" s="215" t="s">
        <v>129</v>
      </c>
      <c r="D25" s="218" t="s">
        <v>129</v>
      </c>
      <c r="E25" s="218" t="s">
        <v>129</v>
      </c>
      <c r="F25" s="218"/>
      <c r="G25" s="218"/>
      <c r="H25" s="218"/>
      <c r="I25" s="216"/>
      <c r="J25" s="216"/>
      <c r="K25" s="217"/>
    </row>
    <row r="26" spans="2:11" x14ac:dyDescent="0.15">
      <c r="B26" s="605"/>
      <c r="C26" s="215" t="s">
        <v>129</v>
      </c>
      <c r="D26" s="218" t="s">
        <v>129</v>
      </c>
      <c r="E26" s="218" t="s">
        <v>129</v>
      </c>
      <c r="F26" s="218"/>
      <c r="G26" s="218"/>
      <c r="H26" s="218"/>
      <c r="I26" s="216"/>
      <c r="J26" s="216"/>
      <c r="K26" s="217"/>
    </row>
    <row r="27" spans="2:11" x14ac:dyDescent="0.15">
      <c r="B27" s="605"/>
      <c r="C27" s="215" t="s">
        <v>129</v>
      </c>
      <c r="D27" s="218" t="s">
        <v>129</v>
      </c>
      <c r="E27" s="218" t="s">
        <v>129</v>
      </c>
      <c r="F27" s="218"/>
      <c r="G27" s="218"/>
      <c r="H27" s="218"/>
      <c r="I27" s="216"/>
      <c r="J27" s="216"/>
      <c r="K27" s="217"/>
    </row>
    <row r="28" spans="2:11" ht="19.5" thickBot="1" x14ac:dyDescent="0.2">
      <c r="B28" s="606"/>
      <c r="C28" s="219" t="s">
        <v>129</v>
      </c>
      <c r="D28" s="220" t="s">
        <v>129</v>
      </c>
      <c r="E28" s="220" t="s">
        <v>129</v>
      </c>
      <c r="F28" s="220"/>
      <c r="G28" s="220"/>
      <c r="H28" s="220"/>
      <c r="I28" s="220"/>
      <c r="J28" s="220"/>
      <c r="K28" s="221"/>
    </row>
    <row r="31" spans="2:11" x14ac:dyDescent="0.15">
      <c r="C31" s="202" t="s">
        <v>132</v>
      </c>
    </row>
    <row r="32" spans="2:11" x14ac:dyDescent="0.15">
      <c r="C32" s="202" t="s">
        <v>133</v>
      </c>
    </row>
    <row r="33" spans="3:3" x14ac:dyDescent="0.15">
      <c r="C33" s="202" t="s">
        <v>248</v>
      </c>
    </row>
    <row r="34" spans="3:3" x14ac:dyDescent="0.15">
      <c r="C34" s="202" t="s">
        <v>134</v>
      </c>
    </row>
    <row r="35" spans="3:3" x14ac:dyDescent="0.15">
      <c r="C35" s="202" t="s">
        <v>249</v>
      </c>
    </row>
    <row r="36" spans="3:3" x14ac:dyDescent="0.15">
      <c r="C36" s="202" t="s">
        <v>250</v>
      </c>
    </row>
    <row r="37" spans="3:3" x14ac:dyDescent="0.15">
      <c r="C37" s="202" t="s">
        <v>135</v>
      </c>
    </row>
    <row r="38" spans="3:3" x14ac:dyDescent="0.15">
      <c r="C38" s="202" t="s">
        <v>136</v>
      </c>
    </row>
    <row r="40" spans="3:3" x14ac:dyDescent="0.15">
      <c r="C40" s="202" t="s">
        <v>251</v>
      </c>
    </row>
    <row r="41" spans="3:3" x14ac:dyDescent="0.15">
      <c r="C41" s="202" t="s">
        <v>137</v>
      </c>
    </row>
    <row r="42" spans="3:3" x14ac:dyDescent="0.15">
      <c r="C42" s="202" t="s">
        <v>138</v>
      </c>
    </row>
    <row r="43" spans="3:3" x14ac:dyDescent="0.15">
      <c r="C43" s="202" t="s">
        <v>139</v>
      </c>
    </row>
    <row r="44" spans="3:3" x14ac:dyDescent="0.15">
      <c r="C44" s="202" t="s">
        <v>140</v>
      </c>
    </row>
    <row r="45" spans="3:3" x14ac:dyDescent="0.15">
      <c r="C45" s="202" t="s">
        <v>141</v>
      </c>
    </row>
  </sheetData>
  <mergeCells count="1">
    <mergeCell ref="B16:B28"/>
  </mergeCells>
  <phoneticPr fontId="12"/>
  <pageMargins left="0.70866141732283472" right="0.70866141732283472" top="0.74803149606299213" bottom="0.74803149606299213" header="0.31496062992125984" footer="0.31496062992125984"/>
  <pageSetup paperSize="9" scale="3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x14ac:dyDescent="0.15"/>
  <cols>
    <col min="1" max="2" width="9" style="32"/>
    <col min="3" max="3" width="13" style="32" customWidth="1"/>
    <col min="4" max="4" width="15.625" style="32" customWidth="1"/>
    <col min="5" max="8" width="10.625" style="32" customWidth="1"/>
    <col min="9" max="9" width="9" style="32"/>
    <col min="10" max="12" width="5.625" style="32" customWidth="1"/>
    <col min="13" max="16384" width="9" style="32"/>
  </cols>
  <sheetData>
    <row r="1" spans="2:13" x14ac:dyDescent="0.15">
      <c r="B1" s="31" t="s">
        <v>83</v>
      </c>
    </row>
    <row r="2" spans="2:13" ht="18" customHeight="1" x14ac:dyDescent="0.15">
      <c r="B2" s="32" t="s">
        <v>21</v>
      </c>
    </row>
    <row r="3" spans="2:13" ht="25.5" customHeight="1" x14ac:dyDescent="0.15">
      <c r="B3" s="608" t="s">
        <v>84</v>
      </c>
      <c r="C3" s="608"/>
      <c r="D3" s="608"/>
      <c r="E3" s="608"/>
      <c r="F3" s="608"/>
      <c r="G3" s="608"/>
      <c r="H3" s="608"/>
    </row>
    <row r="4" spans="2:13" ht="14.25" thickBot="1" x14ac:dyDescent="0.2"/>
    <row r="5" spans="2:13" ht="28.5" customHeight="1" x14ac:dyDescent="0.15">
      <c r="B5" s="33"/>
      <c r="C5" s="34"/>
      <c r="D5" s="34"/>
      <c r="E5" s="34"/>
      <c r="F5" s="34"/>
      <c r="G5" s="34"/>
      <c r="H5" s="34"/>
      <c r="I5" s="34"/>
      <c r="J5" s="34"/>
      <c r="K5" s="34"/>
      <c r="L5" s="34"/>
      <c r="M5" s="35"/>
    </row>
    <row r="6" spans="2:13" ht="22.5" customHeight="1" x14ac:dyDescent="0.15">
      <c r="B6" s="36"/>
      <c r="C6" s="37"/>
      <c r="D6" s="37"/>
      <c r="E6" s="37"/>
      <c r="F6" s="37"/>
      <c r="G6" s="609"/>
      <c r="H6" s="609"/>
      <c r="I6" s="609"/>
      <c r="J6" s="609"/>
      <c r="K6" s="609"/>
      <c r="L6" s="609"/>
      <c r="M6" s="38"/>
    </row>
    <row r="7" spans="2:13" ht="22.5" customHeight="1" x14ac:dyDescent="0.15">
      <c r="B7" s="36"/>
      <c r="C7" s="37"/>
      <c r="D7" s="37"/>
      <c r="E7" s="37"/>
      <c r="F7" s="37"/>
      <c r="G7" s="607"/>
      <c r="H7" s="607"/>
      <c r="I7" s="37"/>
      <c r="J7" s="37"/>
      <c r="K7" s="37"/>
      <c r="L7" s="37"/>
      <c r="M7" s="38"/>
    </row>
    <row r="8" spans="2:13" ht="22.5" customHeight="1" x14ac:dyDescent="0.15">
      <c r="B8" s="36"/>
      <c r="C8" s="37"/>
      <c r="D8" s="37"/>
      <c r="E8" s="37"/>
      <c r="F8" s="37"/>
      <c r="G8" s="607"/>
      <c r="H8" s="607"/>
      <c r="I8" s="37"/>
      <c r="J8" s="37"/>
      <c r="K8" s="37"/>
      <c r="L8" s="37"/>
      <c r="M8" s="38"/>
    </row>
    <row r="9" spans="2:13" ht="22.5" customHeight="1" x14ac:dyDescent="0.15">
      <c r="B9" s="36"/>
      <c r="C9" s="37"/>
      <c r="D9" s="37"/>
      <c r="E9" s="37"/>
      <c r="F9" s="37"/>
      <c r="G9" s="609"/>
      <c r="H9" s="609"/>
      <c r="I9" s="37"/>
      <c r="J9" s="37"/>
      <c r="K9" s="37"/>
      <c r="L9" s="37"/>
      <c r="M9" s="38"/>
    </row>
    <row r="10" spans="2:13" ht="22.5" customHeight="1" x14ac:dyDescent="0.15">
      <c r="B10" s="36"/>
      <c r="C10" s="37"/>
      <c r="D10" s="37"/>
      <c r="E10" s="37"/>
      <c r="F10" s="37"/>
      <c r="G10" s="37"/>
      <c r="H10" s="37"/>
      <c r="I10" s="37"/>
      <c r="J10" s="37"/>
      <c r="K10" s="37"/>
      <c r="L10" s="37"/>
      <c r="M10" s="38"/>
    </row>
    <row r="11" spans="2:13" ht="22.5" customHeight="1" x14ac:dyDescent="0.15">
      <c r="B11" s="36"/>
      <c r="C11" s="37"/>
      <c r="D11" s="37"/>
      <c r="E11" s="37"/>
      <c r="F11" s="37"/>
      <c r="G11" s="37"/>
      <c r="H11" s="37"/>
      <c r="I11" s="37"/>
      <c r="J11" s="37"/>
      <c r="K11" s="37"/>
      <c r="L11" s="37"/>
      <c r="M11" s="38"/>
    </row>
    <row r="12" spans="2:13" ht="22.5" customHeight="1" x14ac:dyDescent="0.15">
      <c r="B12" s="36"/>
      <c r="C12" s="37"/>
      <c r="D12" s="37"/>
      <c r="E12" s="37"/>
      <c r="F12" s="37"/>
      <c r="G12" s="37"/>
      <c r="H12" s="37"/>
      <c r="I12" s="37"/>
      <c r="J12" s="609"/>
      <c r="K12" s="609"/>
      <c r="L12" s="609"/>
      <c r="M12" s="38"/>
    </row>
    <row r="13" spans="2:13" ht="22.5" customHeight="1" x14ac:dyDescent="0.15">
      <c r="B13" s="36"/>
      <c r="C13" s="37"/>
      <c r="D13" s="37"/>
      <c r="E13" s="37"/>
      <c r="F13" s="37"/>
      <c r="G13" s="37"/>
      <c r="H13" s="37"/>
      <c r="I13" s="37"/>
      <c r="J13" s="609"/>
      <c r="K13" s="609"/>
      <c r="L13" s="609"/>
      <c r="M13" s="38"/>
    </row>
    <row r="14" spans="2:13" ht="22.5" customHeight="1" x14ac:dyDescent="0.15">
      <c r="B14" s="36"/>
      <c r="C14" s="37"/>
      <c r="D14" s="37"/>
      <c r="E14" s="37"/>
      <c r="F14" s="37"/>
      <c r="G14" s="37"/>
      <c r="H14" s="37"/>
      <c r="I14" s="37"/>
      <c r="J14" s="609"/>
      <c r="K14" s="609"/>
      <c r="L14" s="609"/>
      <c r="M14" s="38"/>
    </row>
    <row r="15" spans="2:13" ht="22.5" customHeight="1" x14ac:dyDescent="0.15">
      <c r="B15" s="36"/>
      <c r="C15" s="37"/>
      <c r="D15" s="37"/>
      <c r="E15" s="37"/>
      <c r="F15" s="37"/>
      <c r="G15" s="37"/>
      <c r="H15" s="37"/>
      <c r="I15" s="37"/>
      <c r="J15" s="609"/>
      <c r="K15" s="609"/>
      <c r="L15" s="609"/>
      <c r="M15" s="38"/>
    </row>
    <row r="16" spans="2:13" ht="71.25" customHeight="1" thickBot="1" x14ac:dyDescent="0.2">
      <c r="B16" s="39"/>
      <c r="C16" s="40"/>
      <c r="D16" s="40"/>
      <c r="E16" s="40"/>
      <c r="F16" s="40"/>
      <c r="G16" s="40"/>
      <c r="H16" s="40"/>
      <c r="I16" s="40"/>
      <c r="J16" s="40"/>
      <c r="K16" s="40"/>
      <c r="L16" s="40"/>
      <c r="M16" s="41"/>
    </row>
    <row r="17" spans="2:3" ht="22.5" customHeight="1" x14ac:dyDescent="0.15">
      <c r="B17" s="42" t="s">
        <v>85</v>
      </c>
      <c r="C17" s="32" t="s">
        <v>86</v>
      </c>
    </row>
    <row r="18" spans="2:3" ht="22.5" customHeight="1" x14ac:dyDescent="0.15">
      <c r="B18" s="32">
        <v>2</v>
      </c>
      <c r="C18" s="32" t="s">
        <v>87</v>
      </c>
    </row>
    <row r="19" spans="2:3" ht="22.5" customHeight="1" x14ac:dyDescent="0.15">
      <c r="B19" s="32">
        <v>3</v>
      </c>
      <c r="C19" s="32" t="s">
        <v>88</v>
      </c>
    </row>
  </sheetData>
  <mergeCells count="11">
    <mergeCell ref="G9:H9"/>
    <mergeCell ref="J12:L12"/>
    <mergeCell ref="J13:L13"/>
    <mergeCell ref="J14:L14"/>
    <mergeCell ref="J15:L15"/>
    <mergeCell ref="G8:H8"/>
    <mergeCell ref="B3:D3"/>
    <mergeCell ref="E3:H3"/>
    <mergeCell ref="G6:H6"/>
    <mergeCell ref="I6:L6"/>
    <mergeCell ref="G7:H7"/>
  </mergeCells>
  <phoneticPr fontId="1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32"/>
    <col min="3" max="3" width="13" style="32" customWidth="1"/>
    <col min="4" max="4" width="15.625" style="32" customWidth="1"/>
    <col min="5" max="8" width="10.625" style="32" customWidth="1"/>
    <col min="9" max="9" width="9" style="32"/>
    <col min="10" max="12" width="5.625" style="32" customWidth="1"/>
    <col min="13" max="16384" width="9" style="32"/>
  </cols>
  <sheetData>
    <row r="1" spans="2:13" x14ac:dyDescent="0.15">
      <c r="B1" s="31" t="s">
        <v>83</v>
      </c>
    </row>
    <row r="2" spans="2:13" ht="18" customHeight="1" x14ac:dyDescent="0.15">
      <c r="B2" s="32" t="s">
        <v>21</v>
      </c>
    </row>
    <row r="3" spans="2:13" ht="25.5" customHeight="1" x14ac:dyDescent="0.15">
      <c r="B3" s="608" t="s">
        <v>84</v>
      </c>
      <c r="C3" s="608"/>
      <c r="D3" s="608"/>
      <c r="E3" s="608"/>
      <c r="F3" s="608"/>
      <c r="G3" s="608"/>
      <c r="H3" s="608"/>
    </row>
    <row r="4" spans="2:13" ht="14.25" thickBot="1" x14ac:dyDescent="0.2"/>
    <row r="5" spans="2:13" ht="28.5" customHeight="1" x14ac:dyDescent="0.15">
      <c r="B5" s="33"/>
      <c r="C5" s="34"/>
      <c r="D5" s="34"/>
      <c r="E5" s="34"/>
      <c r="F5" s="34"/>
      <c r="G5" s="34"/>
      <c r="H5" s="34"/>
      <c r="I5" s="34"/>
      <c r="J5" s="34"/>
      <c r="K5" s="34"/>
      <c r="L5" s="34"/>
      <c r="M5" s="35"/>
    </row>
    <row r="6" spans="2:13" ht="22.5" customHeight="1" x14ac:dyDescent="0.15">
      <c r="B6" s="36"/>
      <c r="C6" s="43"/>
      <c r="D6" s="44"/>
      <c r="E6" s="43"/>
      <c r="F6" s="45"/>
      <c r="G6" s="612"/>
      <c r="H6" s="613"/>
      <c r="I6" s="608" t="s">
        <v>89</v>
      </c>
      <c r="J6" s="608"/>
      <c r="K6" s="608"/>
      <c r="L6" s="608"/>
      <c r="M6" s="38"/>
    </row>
    <row r="7" spans="2:13" ht="22.5" customHeight="1" x14ac:dyDescent="0.15">
      <c r="B7" s="36"/>
      <c r="C7" s="46"/>
      <c r="D7" s="47" t="s">
        <v>90</v>
      </c>
      <c r="E7" s="46" t="s">
        <v>91</v>
      </c>
      <c r="F7" s="37" t="s">
        <v>92</v>
      </c>
      <c r="G7" s="610" t="s">
        <v>93</v>
      </c>
      <c r="H7" s="611"/>
      <c r="I7" s="37"/>
      <c r="J7" s="37"/>
      <c r="K7" s="37"/>
      <c r="L7" s="48"/>
      <c r="M7" s="38"/>
    </row>
    <row r="8" spans="2:13" ht="22.5" customHeight="1" x14ac:dyDescent="0.15">
      <c r="B8" s="36"/>
      <c r="C8" s="46"/>
      <c r="D8" s="47" t="s">
        <v>94</v>
      </c>
      <c r="E8" s="46" t="s">
        <v>95</v>
      </c>
      <c r="F8" s="37" t="s">
        <v>95</v>
      </c>
      <c r="G8" s="610" t="s">
        <v>96</v>
      </c>
      <c r="H8" s="611"/>
      <c r="I8" s="37"/>
      <c r="J8" s="37"/>
      <c r="K8" s="37"/>
      <c r="L8" s="49"/>
      <c r="M8" s="38"/>
    </row>
    <row r="9" spans="2:13" ht="22.5" customHeight="1" x14ac:dyDescent="0.15">
      <c r="B9" s="36"/>
      <c r="C9" s="46"/>
      <c r="D9" s="50"/>
      <c r="E9" s="51"/>
      <c r="F9" s="52"/>
      <c r="G9" s="614"/>
      <c r="H9" s="615"/>
      <c r="I9" s="37"/>
      <c r="J9" s="37"/>
      <c r="K9" s="37" t="s">
        <v>97</v>
      </c>
      <c r="L9" s="37"/>
      <c r="M9" s="38"/>
    </row>
    <row r="10" spans="2:13" ht="22.5" customHeight="1" x14ac:dyDescent="0.15">
      <c r="B10" s="36"/>
      <c r="C10" s="47"/>
      <c r="D10" s="49"/>
      <c r="E10" s="37"/>
      <c r="F10" s="37"/>
      <c r="G10" s="37"/>
      <c r="H10" s="37"/>
      <c r="I10" s="37"/>
      <c r="J10" s="37"/>
      <c r="K10" s="37"/>
      <c r="L10" s="49"/>
      <c r="M10" s="38"/>
    </row>
    <row r="11" spans="2:13" ht="22.5" customHeight="1" x14ac:dyDescent="0.15">
      <c r="B11" s="36"/>
      <c r="C11" s="47" t="s">
        <v>98</v>
      </c>
      <c r="D11" s="49"/>
      <c r="E11" s="37"/>
      <c r="F11" s="37"/>
      <c r="G11" s="37"/>
      <c r="H11" s="37"/>
      <c r="I11" s="37"/>
      <c r="J11" s="37"/>
      <c r="K11" s="37"/>
      <c r="L11" s="53"/>
      <c r="M11" s="38"/>
    </row>
    <row r="12" spans="2:13" ht="22.5" customHeight="1" x14ac:dyDescent="0.15">
      <c r="B12" s="36"/>
      <c r="C12" s="47" t="s">
        <v>99</v>
      </c>
      <c r="D12" s="49"/>
      <c r="E12" s="44"/>
      <c r="F12" s="45"/>
      <c r="G12" s="48"/>
      <c r="H12" s="43"/>
      <c r="I12" s="37"/>
      <c r="J12" s="612"/>
      <c r="K12" s="616"/>
      <c r="L12" s="613"/>
      <c r="M12" s="38"/>
    </row>
    <row r="13" spans="2:13" ht="22.5" customHeight="1" x14ac:dyDescent="0.15">
      <c r="B13" s="36"/>
      <c r="C13" s="47"/>
      <c r="D13" s="49"/>
      <c r="E13" s="47"/>
      <c r="F13" s="37" t="s">
        <v>100</v>
      </c>
      <c r="G13" s="49"/>
      <c r="H13" s="46" t="s">
        <v>101</v>
      </c>
      <c r="I13" s="37"/>
      <c r="J13" s="617" t="s">
        <v>102</v>
      </c>
      <c r="K13" s="609"/>
      <c r="L13" s="618"/>
      <c r="M13" s="38"/>
    </row>
    <row r="14" spans="2:13" ht="22.5" customHeight="1" x14ac:dyDescent="0.15">
      <c r="B14" s="36"/>
      <c r="C14" s="47"/>
      <c r="D14" s="49"/>
      <c r="E14" s="47"/>
      <c r="F14" s="37"/>
      <c r="G14" s="49"/>
      <c r="H14" s="46" t="s">
        <v>95</v>
      </c>
      <c r="I14" s="37"/>
      <c r="J14" s="617"/>
      <c r="K14" s="609"/>
      <c r="L14" s="618"/>
      <c r="M14" s="38"/>
    </row>
    <row r="15" spans="2:13" ht="22.5" customHeight="1" x14ac:dyDescent="0.15">
      <c r="B15" s="36"/>
      <c r="C15" s="50"/>
      <c r="D15" s="53"/>
      <c r="E15" s="50"/>
      <c r="F15" s="52"/>
      <c r="G15" s="53"/>
      <c r="H15" s="51"/>
      <c r="I15" s="51"/>
      <c r="J15" s="614"/>
      <c r="K15" s="619"/>
      <c r="L15" s="615"/>
      <c r="M15" s="38"/>
    </row>
    <row r="16" spans="2:13" ht="71.25" customHeight="1" thickBot="1" x14ac:dyDescent="0.2">
      <c r="B16" s="39"/>
      <c r="C16" s="40"/>
      <c r="D16" s="40"/>
      <c r="E16" s="40"/>
      <c r="F16" s="40"/>
      <c r="G16" s="40"/>
      <c r="H16" s="40"/>
      <c r="I16" s="40"/>
      <c r="J16" s="40"/>
      <c r="K16" s="40"/>
      <c r="L16" s="40"/>
      <c r="M16" s="41"/>
    </row>
    <row r="17" spans="2:3" ht="22.5" customHeight="1" x14ac:dyDescent="0.15">
      <c r="B17" s="42" t="s">
        <v>85</v>
      </c>
      <c r="C17" s="32" t="s">
        <v>86</v>
      </c>
    </row>
    <row r="18" spans="2:3" ht="22.5" customHeight="1" x14ac:dyDescent="0.15">
      <c r="B18" s="32">
        <v>2</v>
      </c>
      <c r="C18" s="32" t="s">
        <v>87</v>
      </c>
    </row>
    <row r="19" spans="2:3" ht="22.5" customHeight="1" x14ac:dyDescent="0.15">
      <c r="B19" s="32">
        <v>3</v>
      </c>
      <c r="C19" s="32" t="s">
        <v>88</v>
      </c>
    </row>
  </sheetData>
  <mergeCells count="11">
    <mergeCell ref="G9:H9"/>
    <mergeCell ref="J12:L12"/>
    <mergeCell ref="J13:L13"/>
    <mergeCell ref="J14:L14"/>
    <mergeCell ref="J15:L15"/>
    <mergeCell ref="G8:H8"/>
    <mergeCell ref="B3:D3"/>
    <mergeCell ref="E3:H3"/>
    <mergeCell ref="G6:H6"/>
    <mergeCell ref="I6:L6"/>
    <mergeCell ref="G7:H7"/>
  </mergeCells>
  <phoneticPr fontId="12"/>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F6" sqref="F6"/>
    </sheetView>
  </sheetViews>
  <sheetFormatPr defaultColWidth="6.625" defaultRowHeight="12.75" x14ac:dyDescent="0.15"/>
  <cols>
    <col min="1" max="1" width="4.75" style="7" customWidth="1"/>
    <col min="2" max="3" width="11.125" style="7" customWidth="1"/>
    <col min="4" max="5" width="9.625" style="7" customWidth="1"/>
    <col min="6" max="6" width="13.375" style="7" customWidth="1"/>
    <col min="7" max="12" width="4" style="7" customWidth="1"/>
    <col min="13" max="16384" width="6.625" style="7"/>
  </cols>
  <sheetData>
    <row r="1" spans="1:12" x14ac:dyDescent="0.15">
      <c r="A1" s="624" t="s">
        <v>53</v>
      </c>
      <c r="B1" s="624"/>
      <c r="C1" s="624"/>
      <c r="D1" s="624"/>
      <c r="E1" s="624"/>
      <c r="F1" s="624"/>
      <c r="G1" s="624"/>
      <c r="H1" s="624"/>
      <c r="I1" s="624"/>
      <c r="J1" s="624"/>
      <c r="K1" s="624"/>
      <c r="L1" s="624"/>
    </row>
    <row r="3" spans="1:12" ht="16.899999999999999" customHeight="1" x14ac:dyDescent="0.15">
      <c r="A3" s="625" t="s">
        <v>54</v>
      </c>
      <c r="B3" s="625"/>
      <c r="C3" s="625"/>
      <c r="D3" s="625"/>
      <c r="E3" s="625"/>
      <c r="F3" s="625"/>
      <c r="G3" s="625"/>
      <c r="H3" s="625"/>
      <c r="I3" s="625"/>
      <c r="J3" s="625"/>
      <c r="K3" s="625"/>
      <c r="L3" s="625"/>
    </row>
    <row r="4" spans="1:12" ht="16.899999999999999" customHeight="1" x14ac:dyDescent="0.15">
      <c r="A4" s="8"/>
      <c r="B4" s="8"/>
      <c r="C4" s="8"/>
      <c r="D4" s="8"/>
      <c r="E4" s="8"/>
      <c r="F4" s="8"/>
      <c r="G4" s="8"/>
      <c r="H4" s="8"/>
      <c r="I4" s="8"/>
      <c r="J4" s="8"/>
      <c r="K4" s="8"/>
      <c r="L4" s="8"/>
    </row>
    <row r="5" spans="1:12" ht="24" customHeight="1" x14ac:dyDescent="0.15">
      <c r="A5" s="9"/>
      <c r="B5" s="9"/>
      <c r="C5" s="9"/>
      <c r="D5" s="9"/>
      <c r="E5" s="9"/>
      <c r="F5" s="9"/>
      <c r="G5" s="10"/>
      <c r="H5" s="11" t="s">
        <v>19</v>
      </c>
      <c r="I5" s="11"/>
      <c r="J5" s="11" t="s">
        <v>32</v>
      </c>
      <c r="K5" s="11"/>
      <c r="L5" s="11" t="s">
        <v>20</v>
      </c>
    </row>
    <row r="6" spans="1:12" ht="16.899999999999999" customHeight="1" x14ac:dyDescent="0.15">
      <c r="A6" s="626" t="s">
        <v>314</v>
      </c>
      <c r="B6" s="626"/>
      <c r="C6" s="10"/>
      <c r="D6" s="9"/>
      <c r="E6" s="9"/>
      <c r="F6" s="9"/>
      <c r="G6" s="9"/>
      <c r="H6" s="9"/>
      <c r="I6" s="9"/>
      <c r="J6" s="9"/>
      <c r="K6" s="9"/>
      <c r="L6" s="9"/>
    </row>
    <row r="7" spans="1:12" ht="16.899999999999999" customHeight="1" x14ac:dyDescent="0.15">
      <c r="A7" s="12"/>
      <c r="B7" s="12"/>
      <c r="C7" s="12"/>
      <c r="D7" s="12"/>
      <c r="E7" s="12"/>
      <c r="F7" s="12"/>
      <c r="G7" s="12"/>
      <c r="H7" s="12"/>
      <c r="I7" s="12"/>
      <c r="J7" s="12"/>
      <c r="K7" s="12"/>
      <c r="L7" s="12"/>
    </row>
    <row r="8" spans="1:12" s="14" customFormat="1" ht="21" customHeight="1" x14ac:dyDescent="0.15">
      <c r="A8" s="627" t="s">
        <v>55</v>
      </c>
      <c r="B8" s="627"/>
      <c r="C8" s="627"/>
      <c r="D8" s="13" t="s">
        <v>56</v>
      </c>
      <c r="E8" s="628"/>
      <c r="F8" s="628"/>
      <c r="G8" s="628"/>
      <c r="H8" s="628"/>
      <c r="I8" s="628"/>
      <c r="J8" s="628"/>
      <c r="K8" s="628"/>
      <c r="L8" s="628"/>
    </row>
    <row r="9" spans="1:12" ht="21" customHeight="1" x14ac:dyDescent="0.15">
      <c r="A9" s="15"/>
      <c r="B9" s="15"/>
      <c r="C9" s="15"/>
      <c r="D9" s="16"/>
      <c r="E9" s="629"/>
      <c r="F9" s="629"/>
      <c r="G9" s="629"/>
      <c r="H9" s="629"/>
      <c r="I9" s="629"/>
      <c r="J9" s="629"/>
      <c r="K9" s="629"/>
      <c r="L9" s="629"/>
    </row>
    <row r="10" spans="1:12" ht="21" customHeight="1" x14ac:dyDescent="0.15">
      <c r="A10" s="15"/>
      <c r="B10" s="15"/>
      <c r="C10" s="15"/>
      <c r="D10" s="620" t="s">
        <v>57</v>
      </c>
      <c r="E10" s="620"/>
      <c r="F10" s="621"/>
      <c r="G10" s="621"/>
      <c r="H10" s="621"/>
      <c r="I10" s="621"/>
      <c r="J10" s="621"/>
      <c r="K10" s="621"/>
      <c r="L10" s="621"/>
    </row>
    <row r="11" spans="1:12" ht="21" customHeight="1" x14ac:dyDescent="0.15">
      <c r="D11" s="623"/>
      <c r="E11" s="623"/>
      <c r="F11" s="622"/>
      <c r="G11" s="622"/>
      <c r="H11" s="622"/>
      <c r="I11" s="622"/>
      <c r="J11" s="622"/>
      <c r="K11" s="622"/>
      <c r="L11" s="622"/>
    </row>
    <row r="12" spans="1:12" ht="27.75" customHeight="1" x14ac:dyDescent="0.15">
      <c r="A12" s="630"/>
      <c r="B12" s="630"/>
      <c r="C12" s="630"/>
      <c r="D12" s="630"/>
      <c r="E12" s="630"/>
      <c r="F12" s="630"/>
      <c r="G12" s="630"/>
      <c r="H12" s="630"/>
      <c r="I12" s="630"/>
      <c r="J12" s="630"/>
      <c r="K12" s="630"/>
      <c r="L12" s="630"/>
    </row>
    <row r="13" spans="1:12" ht="27.75" customHeight="1" x14ac:dyDescent="0.15">
      <c r="A13" s="17"/>
      <c r="B13" s="17"/>
      <c r="C13" s="17"/>
      <c r="D13" s="17"/>
      <c r="E13" s="17"/>
      <c r="F13" s="17"/>
      <c r="G13" s="17"/>
      <c r="H13" s="17"/>
      <c r="I13" s="17"/>
      <c r="J13" s="17"/>
      <c r="K13" s="17"/>
      <c r="L13" s="17"/>
    </row>
    <row r="14" spans="1:12" s="20" customFormat="1" ht="16.899999999999999" customHeight="1" x14ac:dyDescent="0.15">
      <c r="A14" s="18" t="s">
        <v>58</v>
      </c>
      <c r="B14" s="19"/>
      <c r="C14" s="19"/>
      <c r="D14" s="19"/>
      <c r="E14" s="19"/>
      <c r="F14" s="19"/>
      <c r="G14" s="19"/>
      <c r="H14" s="19"/>
      <c r="I14" s="19"/>
      <c r="J14" s="19"/>
      <c r="K14" s="19"/>
      <c r="L14" s="19"/>
    </row>
    <row r="20" spans="1:8" ht="19.5" customHeight="1" x14ac:dyDescent="0.15">
      <c r="A20" s="21"/>
      <c r="B20" s="631" t="s">
        <v>59</v>
      </c>
      <c r="C20" s="632"/>
      <c r="D20" s="632"/>
      <c r="E20" s="632"/>
      <c r="F20" s="632"/>
      <c r="G20" s="632"/>
      <c r="H20" s="633"/>
    </row>
    <row r="21" spans="1:8" ht="19.5" customHeight="1" x14ac:dyDescent="0.15">
      <c r="A21" s="21"/>
      <c r="B21" s="631" t="s">
        <v>60</v>
      </c>
      <c r="C21" s="632"/>
      <c r="D21" s="632"/>
      <c r="E21" s="632"/>
      <c r="F21" s="632"/>
      <c r="G21" s="632"/>
      <c r="H21" s="633"/>
    </row>
    <row r="22" spans="1:8" ht="19.5" customHeight="1" x14ac:dyDescent="0.15">
      <c r="A22" s="21"/>
      <c r="B22" s="631" t="s">
        <v>61</v>
      </c>
      <c r="C22" s="632"/>
      <c r="D22" s="632"/>
      <c r="E22" s="632"/>
      <c r="F22" s="632"/>
      <c r="G22" s="632"/>
      <c r="H22" s="633"/>
    </row>
    <row r="23" spans="1:8" ht="19.5" customHeight="1" x14ac:dyDescent="0.15">
      <c r="A23" s="21"/>
      <c r="B23" s="631" t="s">
        <v>62</v>
      </c>
      <c r="C23" s="632"/>
      <c r="D23" s="632"/>
      <c r="E23" s="632"/>
      <c r="F23" s="632"/>
      <c r="G23" s="632"/>
      <c r="H23" s="633"/>
    </row>
    <row r="24" spans="1:8" x14ac:dyDescent="0.15">
      <c r="A24" s="7" t="s">
        <v>63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Normal="100" workbookViewId="0">
      <selection activeCell="B1" sqref="B1"/>
    </sheetView>
  </sheetViews>
  <sheetFormatPr defaultColWidth="7" defaultRowHeight="13.5" x14ac:dyDescent="0.15"/>
  <cols>
    <col min="1" max="1" width="0.75" style="22" customWidth="1"/>
    <col min="2" max="2" width="5.875" style="22" customWidth="1"/>
    <col min="3" max="3" width="83.125" style="23" customWidth="1"/>
    <col min="4" max="4" width="0.75" style="22" customWidth="1"/>
    <col min="5" max="10" width="7" style="22"/>
    <col min="11" max="11" width="6.5" style="22" customWidth="1"/>
    <col min="12" max="16384" width="7" style="22"/>
  </cols>
  <sheetData>
    <row r="1" spans="2:3" x14ac:dyDescent="0.15">
      <c r="B1" s="22" t="s">
        <v>252</v>
      </c>
      <c r="C1" s="22"/>
    </row>
    <row r="2" spans="2:3" x14ac:dyDescent="0.15">
      <c r="C2" s="22" t="s">
        <v>253</v>
      </c>
    </row>
    <row r="3" spans="2:3" ht="6" customHeight="1" x14ac:dyDescent="0.15"/>
    <row r="4" spans="2:3" x14ac:dyDescent="0.15">
      <c r="B4" s="24" t="s">
        <v>64</v>
      </c>
      <c r="C4" s="25" t="s">
        <v>65</v>
      </c>
    </row>
    <row r="5" spans="2:3" x14ac:dyDescent="0.15">
      <c r="B5" s="26" t="s">
        <v>66</v>
      </c>
      <c r="C5" s="27" t="s">
        <v>254</v>
      </c>
    </row>
    <row r="6" spans="2:3" ht="21" x14ac:dyDescent="0.15">
      <c r="B6" s="26" t="s">
        <v>67</v>
      </c>
      <c r="C6" s="27" t="s">
        <v>255</v>
      </c>
    </row>
    <row r="7" spans="2:3" x14ac:dyDescent="0.15">
      <c r="B7" s="26" t="s">
        <v>256</v>
      </c>
      <c r="C7" s="27" t="s">
        <v>70</v>
      </c>
    </row>
    <row r="8" spans="2:3" ht="21" x14ac:dyDescent="0.15">
      <c r="B8" s="26" t="s">
        <v>68</v>
      </c>
      <c r="C8" s="27" t="s">
        <v>72</v>
      </c>
    </row>
    <row r="9" spans="2:3" ht="21" x14ac:dyDescent="0.15">
      <c r="B9" s="26" t="s">
        <v>69</v>
      </c>
      <c r="C9" s="27" t="s">
        <v>74</v>
      </c>
    </row>
    <row r="10" spans="2:3" ht="31.5" x14ac:dyDescent="0.15">
      <c r="B10" s="26" t="s">
        <v>257</v>
      </c>
      <c r="C10" s="27" t="s">
        <v>75</v>
      </c>
    </row>
    <row r="11" spans="2:3" ht="84" x14ac:dyDescent="0.15">
      <c r="B11" s="26" t="s">
        <v>71</v>
      </c>
      <c r="C11" s="27" t="s">
        <v>258</v>
      </c>
    </row>
    <row r="12" spans="2:3" ht="52.5" x14ac:dyDescent="0.15">
      <c r="B12" s="26" t="s">
        <v>73</v>
      </c>
      <c r="C12" s="27" t="s">
        <v>259</v>
      </c>
    </row>
    <row r="13" spans="2:3" ht="31.5" x14ac:dyDescent="0.15">
      <c r="B13" s="26" t="s">
        <v>76</v>
      </c>
      <c r="C13" s="27" t="s">
        <v>260</v>
      </c>
    </row>
    <row r="14" spans="2:3" ht="52.5" x14ac:dyDescent="0.15">
      <c r="B14" s="26" t="s">
        <v>77</v>
      </c>
      <c r="C14" s="27" t="s">
        <v>261</v>
      </c>
    </row>
    <row r="15" spans="2:3" ht="31.5" x14ac:dyDescent="0.15">
      <c r="B15" s="26" t="s">
        <v>78</v>
      </c>
      <c r="C15" s="27" t="s">
        <v>262</v>
      </c>
    </row>
    <row r="16" spans="2:3" x14ac:dyDescent="0.15">
      <c r="B16" s="26" t="s">
        <v>79</v>
      </c>
      <c r="C16" s="27" t="s">
        <v>81</v>
      </c>
    </row>
    <row r="17" spans="2:3" x14ac:dyDescent="0.15">
      <c r="B17" s="26" t="s">
        <v>80</v>
      </c>
      <c r="C17" s="27" t="s">
        <v>263</v>
      </c>
    </row>
    <row r="18" spans="2:3" x14ac:dyDescent="0.15">
      <c r="B18" s="28" t="s">
        <v>82</v>
      </c>
      <c r="C18" s="29" t="s">
        <v>264</v>
      </c>
    </row>
    <row r="19" spans="2:3" x14ac:dyDescent="0.15">
      <c r="B19" s="30"/>
    </row>
  </sheetData>
  <phoneticPr fontId="12"/>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B29" sqref="B29"/>
    </sheetView>
  </sheetViews>
  <sheetFormatPr defaultColWidth="9" defaultRowHeight="13.5" x14ac:dyDescent="0.15"/>
  <cols>
    <col min="1" max="1" width="46.125" style="222" customWidth="1"/>
    <col min="2" max="2" width="30" style="222" customWidth="1"/>
    <col min="3" max="16384" width="9" style="222"/>
  </cols>
  <sheetData>
    <row r="1" spans="1:6" ht="22.5" customHeight="1" x14ac:dyDescent="0.15">
      <c r="A1" s="222" t="s">
        <v>265</v>
      </c>
    </row>
    <row r="2" spans="1:6" ht="24.75" customHeight="1" x14ac:dyDescent="0.15">
      <c r="A2" s="637" t="s">
        <v>266</v>
      </c>
      <c r="B2" s="637"/>
      <c r="C2" s="223"/>
      <c r="D2" s="223"/>
      <c r="E2" s="223"/>
      <c r="F2" s="223"/>
    </row>
    <row r="3" spans="1:6" ht="18.75" customHeight="1" x14ac:dyDescent="0.15"/>
    <row r="4" spans="1:6" ht="14.1" customHeight="1" x14ac:dyDescent="0.15">
      <c r="A4" s="224" t="s">
        <v>3</v>
      </c>
      <c r="B4" s="638" t="s">
        <v>267</v>
      </c>
    </row>
    <row r="5" spans="1:6" ht="18.75" customHeight="1" x14ac:dyDescent="0.15">
      <c r="A5" s="225" t="s">
        <v>268</v>
      </c>
      <c r="B5" s="639"/>
    </row>
    <row r="6" spans="1:6" ht="15" customHeight="1" x14ac:dyDescent="0.15">
      <c r="A6" s="226"/>
      <c r="B6" s="635"/>
    </row>
    <row r="7" spans="1:6" ht="39" customHeight="1" x14ac:dyDescent="0.15">
      <c r="A7" s="227"/>
      <c r="B7" s="636"/>
    </row>
    <row r="8" spans="1:6" ht="15" customHeight="1" x14ac:dyDescent="0.15">
      <c r="A8" s="226"/>
      <c r="B8" s="635"/>
    </row>
    <row r="9" spans="1:6" ht="39" customHeight="1" x14ac:dyDescent="0.15">
      <c r="A9" s="227"/>
      <c r="B9" s="636"/>
    </row>
    <row r="10" spans="1:6" ht="15" customHeight="1" x14ac:dyDescent="0.15">
      <c r="A10" s="226"/>
      <c r="B10" s="635"/>
    </row>
    <row r="11" spans="1:6" ht="39" customHeight="1" x14ac:dyDescent="0.15">
      <c r="A11" s="227"/>
      <c r="B11" s="636"/>
    </row>
    <row r="12" spans="1:6" ht="15" customHeight="1" x14ac:dyDescent="0.15">
      <c r="A12" s="226"/>
      <c r="B12" s="635"/>
    </row>
    <row r="13" spans="1:6" ht="39" customHeight="1" x14ac:dyDescent="0.15">
      <c r="A13" s="227"/>
      <c r="B13" s="636"/>
    </row>
    <row r="14" spans="1:6" ht="15" customHeight="1" x14ac:dyDescent="0.15">
      <c r="A14" s="226"/>
      <c r="B14" s="635"/>
    </row>
    <row r="15" spans="1:6" ht="39" customHeight="1" x14ac:dyDescent="0.15">
      <c r="A15" s="227"/>
      <c r="B15" s="636"/>
    </row>
    <row r="16" spans="1:6" ht="15" customHeight="1" x14ac:dyDescent="0.15">
      <c r="A16" s="226"/>
      <c r="B16" s="635"/>
    </row>
    <row r="17" spans="1:2" ht="39" customHeight="1" x14ac:dyDescent="0.15">
      <c r="A17" s="227"/>
      <c r="B17" s="636"/>
    </row>
    <row r="18" spans="1:2" ht="15" customHeight="1" x14ac:dyDescent="0.15">
      <c r="A18" s="226"/>
      <c r="B18" s="635"/>
    </row>
    <row r="19" spans="1:2" ht="39" customHeight="1" x14ac:dyDescent="0.15">
      <c r="A19" s="227"/>
      <c r="B19" s="636"/>
    </row>
    <row r="20" spans="1:2" ht="15" customHeight="1" x14ac:dyDescent="0.15">
      <c r="A20" s="226"/>
      <c r="B20" s="635"/>
    </row>
    <row r="21" spans="1:2" ht="39" customHeight="1" x14ac:dyDescent="0.15">
      <c r="A21" s="227"/>
      <c r="B21" s="636"/>
    </row>
    <row r="22" spans="1:2" ht="15" customHeight="1" x14ac:dyDescent="0.15">
      <c r="A22" s="226"/>
      <c r="B22" s="635"/>
    </row>
    <row r="23" spans="1:2" ht="39" customHeight="1" x14ac:dyDescent="0.15">
      <c r="A23" s="227"/>
      <c r="B23" s="636"/>
    </row>
    <row r="24" spans="1:2" ht="15" customHeight="1" x14ac:dyDescent="0.15">
      <c r="A24" s="226"/>
      <c r="B24" s="635"/>
    </row>
    <row r="25" spans="1:2" ht="39" customHeight="1" x14ac:dyDescent="0.15">
      <c r="A25" s="227"/>
      <c r="B25" s="636"/>
    </row>
    <row r="26" spans="1:2" ht="7.5" customHeight="1" x14ac:dyDescent="0.15">
      <c r="A26" s="228"/>
      <c r="B26" s="229"/>
    </row>
    <row r="27" spans="1:2" ht="15" customHeight="1" x14ac:dyDescent="0.15">
      <c r="A27" s="634"/>
      <c r="B27" s="634"/>
    </row>
    <row r="28" spans="1:2" ht="15" customHeight="1" x14ac:dyDescent="0.15">
      <c r="A28" s="634"/>
      <c r="B28" s="634"/>
    </row>
    <row r="29" spans="1:2" x14ac:dyDescent="0.15">
      <c r="A29" s="228"/>
      <c r="B29" s="228"/>
    </row>
    <row r="30" spans="1:2" x14ac:dyDescent="0.15">
      <c r="A30" s="228"/>
      <c r="B30" s="228"/>
    </row>
    <row r="31" spans="1:2" x14ac:dyDescent="0.15">
      <c r="A31" s="228"/>
      <c r="B31" s="228"/>
    </row>
    <row r="32" spans="1:2" x14ac:dyDescent="0.15">
      <c r="A32" s="228"/>
      <c r="B32" s="228"/>
    </row>
    <row r="33" spans="1:2" x14ac:dyDescent="0.15">
      <c r="A33" s="228"/>
      <c r="B33" s="228"/>
    </row>
    <row r="34" spans="1:2" x14ac:dyDescent="0.15">
      <c r="A34" s="228"/>
      <c r="B34" s="228"/>
    </row>
    <row r="35" spans="1:2" x14ac:dyDescent="0.15">
      <c r="A35" s="228"/>
      <c r="B35" s="228"/>
    </row>
    <row r="36" spans="1:2" x14ac:dyDescent="0.15">
      <c r="A36" s="228"/>
      <c r="B36" s="228"/>
    </row>
    <row r="37" spans="1:2" x14ac:dyDescent="0.15">
      <c r="A37" s="228"/>
      <c r="B37" s="228"/>
    </row>
    <row r="38" spans="1:2" x14ac:dyDescent="0.15">
      <c r="A38" s="228"/>
      <c r="B38" s="228"/>
    </row>
    <row r="39" spans="1:2" x14ac:dyDescent="0.15">
      <c r="A39" s="228"/>
      <c r="B39" s="228"/>
    </row>
    <row r="40" spans="1:2" x14ac:dyDescent="0.15">
      <c r="A40" s="228"/>
      <c r="B40" s="228"/>
    </row>
    <row r="41" spans="1:2" x14ac:dyDescent="0.15">
      <c r="A41" s="228"/>
      <c r="B41" s="228"/>
    </row>
    <row r="42" spans="1:2" x14ac:dyDescent="0.15">
      <c r="A42" s="228"/>
      <c r="B42" s="228"/>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12"/>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別紙様式第二号（四）</vt:lpstr>
      <vt:lpstr>付表第二号（十一）</vt:lpstr>
      <vt:lpstr>付表第二号（十二）</vt:lpstr>
      <vt:lpstr>勤務形態一覧（１枚版）</vt:lpstr>
      <vt:lpstr>勤務形態一覧（100名）</vt:lpstr>
      <vt:lpstr>【記載例】勤務形態</vt:lpstr>
      <vt:lpstr>記入方法</vt:lpstr>
      <vt:lpstr>プルダウン・リスト</vt:lpstr>
      <vt:lpstr>標準様式３</vt:lpstr>
      <vt:lpstr>平面図【記入例】</vt:lpstr>
      <vt:lpstr>標準様式６</vt:lpstr>
      <vt:lpstr>別紙②</vt:lpstr>
      <vt:lpstr>標準様式７</vt:lpstr>
      <vt:lpstr>【記載例】勤務形態!Print_Area</vt:lpstr>
      <vt:lpstr>記入方法!Print_Area</vt:lpstr>
      <vt:lpstr>'勤務形態一覧（100名）'!Print_Area</vt:lpstr>
      <vt:lpstr>'勤務形態一覧（１枚版）'!Print_Area</vt:lpstr>
      <vt:lpstr>標準様式６!Print_Area</vt:lpstr>
      <vt:lpstr>標準様式７!Print_Area</vt:lpstr>
      <vt:lpstr>'付表第二号（十一）'!Print_Area</vt:lpstr>
      <vt:lpstr>'付表第二号（十二）'!Print_Area</vt:lpstr>
      <vt:lpstr>別紙②!Print_Area</vt:lpstr>
      <vt:lpstr>'別紙様式第二号（四）'!Print_Area</vt:lpstr>
      <vt:lpstr>【記載例】勤務形態!Print_Titles</vt:lpstr>
      <vt:lpstr>'勤務形態一覧（100名）'!Print_Titles</vt:lpstr>
      <vt:lpstr>'勤務形態一覧（１枚版）'!Print_Titles</vt:lpstr>
      <vt:lpstr>介護予防支援担当職員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2025-04-10T07:27:01Z</dcterms:modified>
</cp:coreProperties>
</file>