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ho.tsm.local\root\F009004\保育課\令和3年度\08　入園G\04_保育所入所関係\[10]保育所入所申請関係\[06]様式集\電子申請関係\入園申請オンライン化\兄弟姉妹同時チェックシート\"/>
    </mc:Choice>
  </mc:AlternateContent>
  <bookViews>
    <workbookView xWindow="0" yWindow="0" windowWidth="20490" windowHeight="7230"/>
  </bookViews>
  <sheets>
    <sheet name="質問" sheetId="1" r:id="rId1"/>
    <sheet name="希望する組み合わせ順" sheetId="2" r:id="rId2"/>
    <sheet name="非表示シート" sheetId="3" state="hidden" r:id="rId3"/>
  </sheets>
  <definedNames>
    <definedName name="_xlnm.Print_Area" localSheetId="1">希望する組み合わせ順!$A$1:$M$14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9" i="1"/>
  <c r="A4" i="3"/>
  <c r="A2" i="3"/>
  <c r="A11" i="1"/>
  <c r="A1" i="3"/>
  <c r="A13" i="1"/>
  <c r="C9" i="1"/>
  <c r="C11" i="1"/>
  <c r="C7" i="1"/>
  <c r="C5" i="1"/>
  <c r="A7" i="1"/>
  <c r="A6" i="3" l="1"/>
  <c r="B3" i="2" l="1"/>
  <c r="L11" i="2"/>
  <c r="K10" i="2"/>
  <c r="K9" i="2"/>
  <c r="L8" i="2"/>
  <c r="H8" i="2"/>
  <c r="J7" i="2"/>
  <c r="F7" i="2"/>
  <c r="I6" i="2"/>
  <c r="E6" i="2"/>
  <c r="I5" i="2"/>
  <c r="E5" i="2"/>
  <c r="J4" i="2"/>
  <c r="F4" i="2"/>
  <c r="L3" i="2"/>
  <c r="H3" i="2"/>
  <c r="D3" i="2"/>
  <c r="L13" i="2"/>
  <c r="K11" i="2"/>
  <c r="J10" i="2"/>
  <c r="J9" i="2"/>
  <c r="K8" i="2"/>
  <c r="G8" i="2"/>
  <c r="I7" i="2"/>
  <c r="L6" i="2"/>
  <c r="H6" i="2"/>
  <c r="L5" i="2"/>
  <c r="H5" i="2"/>
  <c r="D5" i="2"/>
  <c r="I4" i="2"/>
  <c r="E4" i="2"/>
  <c r="K3" i="2"/>
  <c r="G3" i="2"/>
  <c r="C3" i="2"/>
  <c r="L12" i="2"/>
  <c r="J11" i="2"/>
  <c r="I10" i="2"/>
  <c r="I9" i="2"/>
  <c r="J8" i="2"/>
  <c r="L7" i="2"/>
  <c r="H7" i="2"/>
  <c r="K6" i="2"/>
  <c r="G6" i="2"/>
  <c r="K5" i="2"/>
  <c r="G5" i="2"/>
  <c r="L4" i="2"/>
  <c r="H4" i="2"/>
  <c r="D4" i="2"/>
  <c r="J3" i="2"/>
  <c r="F3" i="2"/>
  <c r="K12" i="2"/>
  <c r="L10" i="2"/>
  <c r="L9" i="2"/>
  <c r="H9" i="2"/>
  <c r="I8" i="2"/>
  <c r="K7" i="2"/>
  <c r="G7" i="2"/>
  <c r="J6" i="2"/>
  <c r="F6" i="2"/>
  <c r="J5" i="2"/>
  <c r="F5" i="2"/>
  <c r="K4" i="2"/>
  <c r="G4" i="2"/>
  <c r="C4" i="2"/>
  <c r="I3" i="2"/>
  <c r="E3" i="2"/>
</calcChain>
</file>

<file path=xl/sharedStrings.xml><?xml version="1.0" encoding="utf-8"?>
<sst xmlns="http://schemas.openxmlformats.org/spreadsheetml/2006/main" count="239" uniqueCount="36">
  <si>
    <t>兄弟姉妹同時入園・転園申込み確認シート</t>
    <rPh sb="0" eb="2">
      <t>キョウダイ</t>
    </rPh>
    <rPh sb="2" eb="4">
      <t>シマイ</t>
    </rPh>
    <rPh sb="4" eb="6">
      <t>ドウジ</t>
    </rPh>
    <rPh sb="6" eb="8">
      <t>ニュウエン</t>
    </rPh>
    <rPh sb="9" eb="11">
      <t>テンエン</t>
    </rPh>
    <rPh sb="11" eb="13">
      <t>モウシコ</t>
    </rPh>
    <rPh sb="14" eb="16">
      <t>カクニン</t>
    </rPh>
    <phoneticPr fontId="1"/>
  </si>
  <si>
    <t>①希望順が下位であっても、同一園への同時入園（転園）を希望します。</t>
    <rPh sb="1" eb="4">
      <t>キボウジュン</t>
    </rPh>
    <rPh sb="5" eb="7">
      <t>カイ</t>
    </rPh>
    <rPh sb="13" eb="16">
      <t>ドウイツエン</t>
    </rPh>
    <rPh sb="18" eb="22">
      <t>ドウジニュウエン</t>
    </rPh>
    <rPh sb="23" eb="25">
      <t>テンエン</t>
    </rPh>
    <rPh sb="27" eb="29">
      <t>キボウ</t>
    </rPh>
    <phoneticPr fontId="1"/>
  </si>
  <si>
    <t>回答</t>
    <rPh sb="0" eb="2">
      <t>カイトウ</t>
    </rPh>
    <phoneticPr fontId="1"/>
  </si>
  <si>
    <t>質問</t>
    <rPh sb="0" eb="2">
      <t>シツモン</t>
    </rPh>
    <phoneticPr fontId="1"/>
  </si>
  <si>
    <t>いいえ(入園の場合のみ)</t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</si>
  <si>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</si>
  <si>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</si>
  <si>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第３希望</t>
    <rPh sb="0" eb="1">
      <t>ダイ</t>
    </rPh>
    <rPh sb="2" eb="4">
      <t>キボウ</t>
    </rPh>
    <phoneticPr fontId="1"/>
  </si>
  <si>
    <t>第４希望</t>
    <rPh sb="0" eb="1">
      <t>ダイ</t>
    </rPh>
    <rPh sb="2" eb="4">
      <t>キボウ</t>
    </rPh>
    <phoneticPr fontId="1"/>
  </si>
  <si>
    <t>第５希望</t>
    <rPh sb="0" eb="1">
      <t>ダイ</t>
    </rPh>
    <rPh sb="2" eb="4">
      <t>キボウ</t>
    </rPh>
    <phoneticPr fontId="1"/>
  </si>
  <si>
    <t>第６希望</t>
    <rPh sb="0" eb="1">
      <t>ダイ</t>
    </rPh>
    <rPh sb="2" eb="4">
      <t>キボウ</t>
    </rPh>
    <phoneticPr fontId="1"/>
  </si>
  <si>
    <t>第７希望</t>
    <rPh sb="0" eb="1">
      <t>ダイ</t>
    </rPh>
    <rPh sb="2" eb="4">
      <t>キボウ</t>
    </rPh>
    <phoneticPr fontId="1"/>
  </si>
  <si>
    <t>第８希望</t>
    <rPh sb="0" eb="1">
      <t>ダイ</t>
    </rPh>
    <rPh sb="2" eb="4">
      <t>キボウ</t>
    </rPh>
    <phoneticPr fontId="1"/>
  </si>
  <si>
    <t>第９希望</t>
    <rPh sb="0" eb="1">
      <t>ダイ</t>
    </rPh>
    <rPh sb="2" eb="4">
      <t>キボウ</t>
    </rPh>
    <phoneticPr fontId="1"/>
  </si>
  <si>
    <t>千早臨時</t>
    <rPh sb="0" eb="2">
      <t>チハヤ</t>
    </rPh>
    <rPh sb="2" eb="4">
      <t>リンジ</t>
    </rPh>
    <phoneticPr fontId="1"/>
  </si>
  <si>
    <t>内定しない</t>
    <rPh sb="0" eb="2">
      <t>ナイテイ</t>
    </rPh>
    <phoneticPr fontId="1"/>
  </si>
  <si>
    <t>はい</t>
    <phoneticPr fontId="1"/>
  </si>
  <si>
    <t>いいえ</t>
    <phoneticPr fontId="1"/>
  </si>
  <si>
    <t>はい(入園の場合のみ)</t>
    <rPh sb="3" eb="5">
      <t>ニュウエン</t>
    </rPh>
    <rPh sb="6" eb="8">
      <t>バアイ</t>
    </rPh>
    <phoneticPr fontId="1"/>
  </si>
  <si>
    <t>×</t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</si>
  <si>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</si>
  <si>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</si>
  <si>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</si>
  <si>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</si>
  <si>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</si>
  <si>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</si>
  <si>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</si>
  <si>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</si>
  <si>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内定園の組み合わせ　希望する順番</t>
    <rPh sb="0" eb="3">
      <t>ナイテイエン</t>
    </rPh>
    <rPh sb="4" eb="5">
      <t>ク</t>
    </rPh>
    <rPh sb="6" eb="7">
      <t>ア</t>
    </rPh>
    <rPh sb="10" eb="12">
      <t>キボウ</t>
    </rPh>
    <rPh sb="14" eb="16">
      <t>ジュンバン</t>
    </rPh>
    <phoneticPr fontId="1"/>
  </si>
  <si>
    <t>※黄色い部分の「はい」「いいえ」を選んでください。</t>
    <rPh sb="1" eb="3">
      <t>キイロ</t>
    </rPh>
    <rPh sb="4" eb="6">
      <t>ブブン</t>
    </rPh>
    <rPh sb="17" eb="18">
      <t>エラ</t>
    </rPh>
    <phoneticPr fontId="1"/>
  </si>
  <si>
    <t>組み合わせ順を確認するのはこちら</t>
  </si>
  <si>
    <t>×</t>
    <phoneticPr fontId="1"/>
  </si>
  <si>
    <t>×</t>
    <phoneticPr fontId="1"/>
  </si>
  <si>
    <t>×</t>
    <phoneticPr fontId="1"/>
  </si>
  <si>
    <t>×</t>
    <phoneticPr fontId="1"/>
  </si>
  <si>
    <t>質問へ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</si>
</sst>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2" xfId="0" applyBorder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0" borderId="4" xfId="0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4" fillId="0" borderId="0" xfId="1">
      <alignment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285749</xdr:colOff>
      <xdr:row>6</xdr:row>
      <xdr:rowOff>180975</xdr:rowOff>
    </xdr:from>
    <xdr:to>
      <xdr:col>7</xdr:col>
      <xdr:colOff>219074</xdr:colOff>
      <xdr:row>8</xdr:row>
      <xdr:rowOff>184023</xdr:rowOff>
    </xdr:to>
    <xdr:sp macro="" textlink="">
      <xdr:nvSpPr>
        <xdr:cNvPr id="2" name="四角形吹き出し 1"/>
        <xdr:cNvSpPr/>
      </xdr:nvSpPr>
      <xdr:spPr>
        <a:xfrm>
          <a:off x="9277349" y="1543050"/>
          <a:ext cx="2676525" cy="612648"/>
        </a:xfrm>
        <a:prstGeom prst="wedgeRectCallout">
          <a:avLst>
            <a:gd name="adj1" fmla="val -31153"/>
            <a:gd name="adj2" fmla="val -114739"/>
          </a:avLst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質問に答え終わったら、ここをクリック！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workbookViewId="0">
      <selection activeCell="B13" sqref="B13"/>
    </sheetView>
  </sheetViews>
  <sheetFormatPr defaultRowHeight="13.5" x14ac:dyDescent="0.15"/>
  <cols>
    <col min="1" max="1" width="63.625" customWidth="1"/>
    <col min="2" max="2" width="13.25" customWidth="1"/>
    <col min="3" max="3" width="41.125" customWidth="1"/>
    <col min="4" max="4" width="30.875" customWidth="1"/>
  </cols>
  <sheetData>
    <row r="1" spans="1:6" ht="24" x14ac:dyDescent="0.15">
      <c r="A1" s="21" t="s">
        <v>0</v>
      </c>
      <c r="B1" s="21"/>
      <c r="C1" s="21"/>
    </row>
    <row r="2" spans="1:6" x14ac:dyDescent="0.15">
      <c r="A2" t="s">
        <v>29</v>
      </c>
    </row>
    <row r="3" spans="1:6" ht="6.75" customHeight="1" x14ac:dyDescent="0.15"/>
    <row r="4" spans="1:6" ht="14.25" thickBot="1" x14ac:dyDescent="0.2">
      <c r="A4" s="2" t="s">
        <v>3</v>
      </c>
      <c r="B4" s="2" t="s">
        <v>2</v>
      </c>
    </row>
    <row r="5" spans="1:6" ht="40.5" customHeight="1" thickBot="1" x14ac:dyDescent="0.2">
      <c r="A5" s="17" t="s">
        <v>1</v>
      </c>
      <c r="B5" s="3"/>
      <c r="C5" s="1" t="str">
        <f>IF(B5="いいえ","希望順を優先します。③へ進んでください。","")</f>
        <v/>
      </c>
      <c r="D5" s="19" t="s">
        <v>30</v>
      </c>
      <c r="F5" s="19"/>
    </row>
    <row r="6" spans="1:6" ht="8.25" customHeight="1" thickBot="1" x14ac:dyDescent="0.2"/>
    <row r="7" spans="1:6" ht="40.5" customHeight="1" thickBot="1" x14ac:dyDescent="0.2">
      <c r="A7" s="17" t="str">
        <f>IF(B5="いいえ","","②すべての希望園で、同一園への同時入園（転園）ができない場合、兄弟姉妹が別園でも同時入園（転園）を希望します。")</f>
        <v>②すべての希望園で、同一園への同時入園（転園）ができない場合、兄弟姉妹が別園でも同時入園（転園）を希望します。</v>
      </c>
      <c r="B7" s="3"/>
      <c r="C7" s="18" t="str">
        <f>IF(B7="いいえ","A：兄弟姉妹が同一園に同時入園（転園）できる場合のみ入園（転園）を希望します。","")</f>
        <v/>
      </c>
    </row>
    <row r="8" spans="1:6" ht="7.5" customHeight="1" thickBot="1" x14ac:dyDescent="0.2"/>
    <row r="9" spans="1:6" ht="41.25" thickBot="1" x14ac:dyDescent="0.2">
      <c r="A9" s="17" t="str">
        <f>IF(B7="いいえ","","③兄弟姉妹のうち一人が認可保育施設へ入園（転園）、一人が千早さくらそう保育園へ同時入園できる場合、二人とも入園（転園）を希望します。
※全員が転園の場合は、答えずに④へ進んでください。")</f>
        <v>③兄弟姉妹のうち一人が認可保育施設へ入園（転園）、一人が千早さくらそう保育園へ同時入園できる場合、二人とも入園（転園）を希望します。
※全員が転園の場合は、答えずに④へ進んでください。</v>
      </c>
      <c r="B9" s="4"/>
      <c r="C9" s="1" t="str">
        <f>IF(B9="いいえ(入園の場合のみ)","認可保育施設への同時入園（転園）が可能な場合に限り、兄弟姉妹が別園でも入園を希望します。
確認しましたら、④へ進んでください。","")</f>
        <v/>
      </c>
    </row>
    <row r="10" spans="1:6" ht="6.75" customHeight="1" thickBot="1" x14ac:dyDescent="0.2"/>
    <row r="11" spans="1:6" ht="60.75" customHeight="1" thickBot="1" x14ac:dyDescent="0.2">
      <c r="A11" s="17" t="str">
        <f>IF(B7="いいえ","","④兄弟姉妹が同時入園（転園）できない場合、一人だけでも入園（転園）を希望します。")</f>
        <v>④兄弟姉妹が同時入園（転園）できない場合、一人だけでも入園（転園）を希望します。</v>
      </c>
      <c r="B11" s="3"/>
      <c r="C11" s="18" t="str">
        <f>IF(B11="いいえ","B：兄弟姉妹が別園であっても同時入園（転園）できる場合は、入園（転園）を希望します。
※豊島区臨時保育所については、入園に限り③の回答をもとに選考します。","")</f>
        <v/>
      </c>
    </row>
    <row r="12" spans="1:6" ht="8.25" customHeight="1" thickBot="1" x14ac:dyDescent="0.2"/>
    <row r="13" spans="1:6" ht="57.75" customHeight="1" thickBot="1" x14ac:dyDescent="0.2">
      <c r="A13" s="18" t="str">
        <f>IF(B11="はい","C：一人だけの入園（転園）であっても入園を希望します。
育休中の方⇒翌月１日までに復職する必要があります。
求職中の方⇒３ヶ月以内に就労証明書を提出し、就労を開始する必要があります。","")</f>
        <v/>
      </c>
    </row>
  </sheetData>
  <mergeCells count="1">
    <mergeCell ref="A1:C1"/>
  </mergeCells>
  <phoneticPr fontId="1"/>
  <dataValidations count="2">
    <dataValidation type="list" allowBlank="1" showInputMessage="1" showErrorMessage="1" sqref="B5 B7 B11">
      <formula1>"はい,いいえ"</formula1>
    </dataValidation>
    <dataValidation type="list" allowBlank="1" showInputMessage="1" showErrorMessage="1" sqref="B9">
      <formula1>"はい(入園の場合のみ),いいえ(入園の場合のみ)"</formula1>
    </dataValidation>
  </dataValidations>
  <hyperlinks>
    <hyperlink ref="D5" location="希望する組み合わせ順!A1" display="組み合わせ順を確認するのはこちら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zoomScaleNormal="100" zoomScaleSheetLayoutView="100" workbookViewId="0">
      <selection activeCell="O4" sqref="O4"/>
    </sheetView>
  </sheetViews>
  <sheetFormatPr defaultRowHeight="13.5" x14ac:dyDescent="0.15"/>
  <cols>
    <col min="1" max="1" width="9.75" customWidth="1"/>
    <col min="12" max="12" width="9.625" customWidth="1"/>
    <col min="13" max="13" width="2.5" customWidth="1"/>
  </cols>
  <sheetData>
    <row r="1" spans="1:15" x14ac:dyDescent="0.15">
      <c r="A1" s="22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5" x14ac:dyDescent="0.15">
      <c r="A2" s="7"/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7" t="s">
        <v>13</v>
      </c>
      <c r="K2" s="7" t="s">
        <v>14</v>
      </c>
      <c r="L2" s="7" t="s">
        <v>15</v>
      </c>
    </row>
    <row r="3" spans="1:15" ht="15" thickBot="1" x14ac:dyDescent="0.2">
      <c r="A3" s="13" t="s">
        <v>5</v>
      </c>
      <c r="B3" s="8" t="str">
        <f>IFERROR(VLOOKUP(非表示シート!$A$6,非表示シート!$D$8:I22,2,0),"")</f>
        <v/>
      </c>
      <c r="C3" s="14" t="str">
        <f>IFERROR(VLOOKUP(非表示シート!$A$6,非表示シート!$D$8:$BR$22,3,0),"")</f>
        <v/>
      </c>
      <c r="D3" s="15" t="str">
        <f>IFERROR(VLOOKUP(非表示シート!$A$6,非表示シート!$D$8:$BR$22,4,0),"")</f>
        <v/>
      </c>
      <c r="E3" s="15" t="str">
        <f>IFERROR(VLOOKUP(非表示シート!$A$6,非表示シート!$D$8:$BR$22,5,0),"")</f>
        <v/>
      </c>
      <c r="F3" s="15" t="str">
        <f>IFERROR(VLOOKUP(非表示シート!$A$6,非表示シート!$D$8:$BR$22,6,0),"")</f>
        <v/>
      </c>
      <c r="G3" s="15" t="str">
        <f>IFERROR(VLOOKUP(非表示シート!$A$6,非表示シート!$D$8:$BR$22,7,0),"")</f>
        <v/>
      </c>
      <c r="H3" s="15" t="str">
        <f>IFERROR(VLOOKUP(非表示シート!$A$6,非表示シート!$D$8:$BR$22,8,0),"")</f>
        <v/>
      </c>
      <c r="I3" s="15" t="str">
        <f>IFERROR(VLOOKUP(非表示シート!$A$6,非表示シート!$D$8:$BR$22,9,0),"")</f>
        <v/>
      </c>
      <c r="J3" s="15" t="str">
        <f>IFERROR(VLOOKUP(非表示シート!$A$6,非表示シート!$D$8:$BR$22,10,0),"")</f>
        <v/>
      </c>
      <c r="K3" s="15" t="str">
        <f>IFERROR(VLOOKUP(非表示シート!$A$6,非表示シート!$D$8:$BR$22,11,0),"")</f>
        <v/>
      </c>
      <c r="L3" s="15" t="str">
        <f>IFERROR(VLOOKUP(非表示シート!$A$6,非表示シート!$D$8:$BR$22,12,0),"")</f>
        <v/>
      </c>
    </row>
    <row r="4" spans="1:15" ht="15" thickBot="1" x14ac:dyDescent="0.2">
      <c r="A4" s="7" t="s">
        <v>6</v>
      </c>
      <c r="B4" s="12"/>
      <c r="C4" s="5" t="str">
        <f>IFERROR(VLOOKUP(非表示シート!$A$6,非表示シート!$D$8:$BR$22,13,0),"")</f>
        <v/>
      </c>
      <c r="D4" s="11" t="str">
        <f>IFERROR(VLOOKUP(非表示シート!$A$6,非表示シート!$D$8:$BR$22,14,0),"")</f>
        <v/>
      </c>
      <c r="E4" s="9" t="str">
        <f>IFERROR(VLOOKUP(非表示シート!$A$6,非表示シート!$D$8:$BR$22,15,0),"")</f>
        <v/>
      </c>
      <c r="F4" s="9" t="str">
        <f>IFERROR(VLOOKUP(非表示シート!$A$6,非表示シート!$D$8:$BR$22,16,0),"")</f>
        <v/>
      </c>
      <c r="G4" s="9" t="str">
        <f>IFERROR(VLOOKUP(非表示シート!$A$6,非表示シート!$D$8:$BR$22,17,0),"")</f>
        <v/>
      </c>
      <c r="H4" s="9" t="str">
        <f>IFERROR(VLOOKUP(非表示シート!$A$6,非表示シート!$D$8:$BR$22,18,0),"")</f>
        <v/>
      </c>
      <c r="I4" s="9" t="str">
        <f>IFERROR(VLOOKUP(非表示シート!$A$6,非表示シート!$D$8:$BR$22,19,0),"")</f>
        <v/>
      </c>
      <c r="J4" s="9" t="str">
        <f>IFERROR(VLOOKUP(非表示シート!$A$6,非表示シート!$D$8:$BR$22,20,0),"")</f>
        <v/>
      </c>
      <c r="K4" s="9" t="str">
        <f>IFERROR(VLOOKUP(非表示シート!$A$6,非表示シート!$D$8:$BR$22,21,0),"")</f>
        <v/>
      </c>
      <c r="L4" s="9" t="str">
        <f>IFERROR(VLOOKUP(非表示シート!$A$6,非表示シート!$D$8:$BR$22,22,0),"")</f>
        <v/>
      </c>
      <c r="O4" s="19" t="s">
        <v>35</v>
      </c>
    </row>
    <row r="5" spans="1:15" ht="15" thickBot="1" x14ac:dyDescent="0.2">
      <c r="A5" s="7" t="s">
        <v>7</v>
      </c>
      <c r="B5" s="10"/>
      <c r="C5" s="12"/>
      <c r="D5" s="5" t="str">
        <f>IFERROR(VLOOKUP(非表示シート!$A$6,非表示シート!$D$8:$BR$22,23,0),"")</f>
        <v/>
      </c>
      <c r="E5" s="11" t="str">
        <f>IFERROR(VLOOKUP(非表示シート!$A$6,非表示シート!$D$8:$BR$22,24,0),"")</f>
        <v/>
      </c>
      <c r="F5" s="9" t="str">
        <f>IFERROR(VLOOKUP(非表示シート!$A$6,非表示シート!$D$8:$BR$22,25,0),"")</f>
        <v/>
      </c>
      <c r="G5" s="9" t="str">
        <f>IFERROR(VLOOKUP(非表示シート!$A$6,非表示シート!$D$8:$BR$22,26,0),"")</f>
        <v/>
      </c>
      <c r="H5" s="9" t="str">
        <f>IFERROR(VLOOKUP(非表示シート!$A$6,非表示シート!$D$8:$BR$22,27,0),"")</f>
        <v/>
      </c>
      <c r="I5" s="9" t="str">
        <f>IFERROR(VLOOKUP(非表示シート!$A$6,非表示シート!$D$8:$BR$22,28,0),"")</f>
        <v/>
      </c>
      <c r="J5" s="9" t="str">
        <f>IFERROR(VLOOKUP(非表示シート!$A$6,非表示シート!$D$8:$BR$22,29,0),"")</f>
        <v/>
      </c>
      <c r="K5" s="9" t="str">
        <f>IFERROR(VLOOKUP(非表示シート!$A$6,非表示シート!$D$8:$BR$22,30,0),"")</f>
        <v/>
      </c>
      <c r="L5" s="9" t="str">
        <f>IFERROR(VLOOKUP(非表示シート!$A$6,非表示シート!$D$8:$BR$22,31,0),"")</f>
        <v/>
      </c>
    </row>
    <row r="6" spans="1:15" ht="15" thickBot="1" x14ac:dyDescent="0.2">
      <c r="A6" s="7" t="s">
        <v>8</v>
      </c>
      <c r="B6" s="10"/>
      <c r="C6" s="10"/>
      <c r="D6" s="12"/>
      <c r="E6" s="5" t="str">
        <f>IFERROR(VLOOKUP(非表示シート!$A$6,非表示シート!$D$8:$BR$22,32,0),"")</f>
        <v/>
      </c>
      <c r="F6" s="11" t="str">
        <f>IFERROR(VLOOKUP(非表示シート!$A$6,非表示シート!$D$8:$BR$22,33,0),"")</f>
        <v/>
      </c>
      <c r="G6" s="9" t="str">
        <f>IFERROR(VLOOKUP(非表示シート!$A$6,非表示シート!$D$8:$BR$22,34,0),"")</f>
        <v/>
      </c>
      <c r="H6" s="9" t="str">
        <f>IFERROR(VLOOKUP(非表示シート!$A$6,非表示シート!$D$8:$BR$22,35,0),"")</f>
        <v/>
      </c>
      <c r="I6" s="9" t="str">
        <f>IFERROR(VLOOKUP(非表示シート!$A$6,非表示シート!$D$8:$BR$22,36,0),"")</f>
        <v/>
      </c>
      <c r="J6" s="9" t="str">
        <f>IFERROR(VLOOKUP(非表示シート!$A$6,非表示シート!$D$8:$BR$22,37,0),"")</f>
        <v/>
      </c>
      <c r="K6" s="9" t="str">
        <f>IFERROR(VLOOKUP(非表示シート!$A$6,非表示シート!$D$8:$BR$22,38,0),"")</f>
        <v/>
      </c>
      <c r="L6" s="9" t="str">
        <f>IFERROR(VLOOKUP(非表示シート!$A$6,非表示シート!$D$8:$BR$22,39,0),"")</f>
        <v/>
      </c>
    </row>
    <row r="7" spans="1:15" ht="15" thickBot="1" x14ac:dyDescent="0.2">
      <c r="A7" s="7" t="s">
        <v>9</v>
      </c>
      <c r="B7" s="10"/>
      <c r="C7" s="10"/>
      <c r="D7" s="10"/>
      <c r="E7" s="12"/>
      <c r="F7" s="5" t="str">
        <f>IFERROR(VLOOKUP(非表示シート!$A$6,非表示シート!$D$8:$BR$22,40,0),"")</f>
        <v/>
      </c>
      <c r="G7" s="11" t="str">
        <f>IFERROR(VLOOKUP(非表示シート!$A$6,非表示シート!$D$8:$BR$22,41,0),"")</f>
        <v/>
      </c>
      <c r="H7" s="9" t="str">
        <f>IFERROR(VLOOKUP(非表示シート!$A$6,非表示シート!$D$8:$BR$22,42,0),"")</f>
        <v/>
      </c>
      <c r="I7" s="9" t="str">
        <f>IFERROR(VLOOKUP(非表示シート!$A$6,非表示シート!$D$8:$BR$22,43,0),"")</f>
        <v/>
      </c>
      <c r="J7" s="9" t="str">
        <f>IFERROR(VLOOKUP(非表示シート!$A$6,非表示シート!$D$8:$BR$22,44,0),"")</f>
        <v/>
      </c>
      <c r="K7" s="9" t="str">
        <f>IFERROR(VLOOKUP(非表示シート!$A$6,非表示シート!$D$8:$BR$22,45,0),"")</f>
        <v/>
      </c>
      <c r="L7" s="9" t="str">
        <f>IFERROR(VLOOKUP(非表示シート!$A$6,非表示シート!$D$8:$BR$22,46,0),"")</f>
        <v/>
      </c>
    </row>
    <row r="8" spans="1:15" ht="15" thickBot="1" x14ac:dyDescent="0.2">
      <c r="A8" s="7" t="s">
        <v>10</v>
      </c>
      <c r="B8" s="10"/>
      <c r="C8" s="10"/>
      <c r="D8" s="10"/>
      <c r="E8" s="10"/>
      <c r="F8" s="12"/>
      <c r="G8" s="5" t="str">
        <f>IFERROR(VLOOKUP(非表示シート!$A$6,非表示シート!$D$8:$BR$22,47,0),"")</f>
        <v/>
      </c>
      <c r="H8" s="11" t="str">
        <f>IFERROR(VLOOKUP(非表示シート!$A$6,非表示シート!$D$8:$BR$22,48,0),"")</f>
        <v/>
      </c>
      <c r="I8" s="9" t="str">
        <f>IFERROR(VLOOKUP(非表示シート!$A$6,非表示シート!$D$8:$BR$22,49,0),"")</f>
        <v/>
      </c>
      <c r="J8" s="9" t="str">
        <f>IFERROR(VLOOKUP(非表示シート!$A$6,非表示シート!$D$8:$BR$22,50,0),"")</f>
        <v/>
      </c>
      <c r="K8" s="9" t="str">
        <f>IFERROR(VLOOKUP(非表示シート!$A$6,非表示シート!$D$8:$BR$22,51,0),"")</f>
        <v/>
      </c>
      <c r="L8" s="9" t="str">
        <f>IFERROR(VLOOKUP(非表示シート!$A$6,非表示シート!$D$8:$BR$22,52,0),"")</f>
        <v/>
      </c>
    </row>
    <row r="9" spans="1:15" ht="15" thickBot="1" x14ac:dyDescent="0.2">
      <c r="A9" s="7" t="s">
        <v>11</v>
      </c>
      <c r="B9" s="10"/>
      <c r="C9" s="10"/>
      <c r="D9" s="10"/>
      <c r="E9" s="10"/>
      <c r="F9" s="10"/>
      <c r="G9" s="12"/>
      <c r="H9" s="5" t="str">
        <f>IFERROR(VLOOKUP(非表示シート!$A$6,非表示シート!$D$8:$BR$22,53,0),"")</f>
        <v/>
      </c>
      <c r="I9" s="11" t="str">
        <f>IFERROR(VLOOKUP(非表示シート!$A$6,非表示シート!$D$8:$BR$22,54,0),"")</f>
        <v/>
      </c>
      <c r="J9" s="9" t="str">
        <f>IFERROR(VLOOKUP(非表示シート!$A$6,非表示シート!$D$8:$BR$22,55,0),"")</f>
        <v/>
      </c>
      <c r="K9" s="9" t="str">
        <f>IFERROR(VLOOKUP(非表示シート!$A$6,非表示シート!$D$8:$BR$22,56,0),"")</f>
        <v/>
      </c>
      <c r="L9" s="9" t="str">
        <f>IFERROR(VLOOKUP(非表示シート!$A$6,非表示シート!$D$8:$BR$22,57,0),"")</f>
        <v/>
      </c>
    </row>
    <row r="10" spans="1:15" ht="15" thickBot="1" x14ac:dyDescent="0.2">
      <c r="A10" s="7" t="s">
        <v>12</v>
      </c>
      <c r="B10" s="10"/>
      <c r="C10" s="10"/>
      <c r="D10" s="10"/>
      <c r="E10" s="10"/>
      <c r="F10" s="10"/>
      <c r="G10" s="10"/>
      <c r="H10" s="12"/>
      <c r="I10" s="5" t="str">
        <f>IFERROR(VLOOKUP(非表示シート!$A$6,非表示シート!$D$8:$BR$22,58,0),"")</f>
        <v/>
      </c>
      <c r="J10" s="11" t="str">
        <f>IFERROR(VLOOKUP(非表示シート!$A$6,非表示シート!$D$8:$BR$22,59,0),"")</f>
        <v/>
      </c>
      <c r="K10" s="9" t="str">
        <f>IFERROR(VLOOKUP(非表示シート!$A$6,非表示シート!$D$8:$BR$22,60,0),"")</f>
        <v/>
      </c>
      <c r="L10" s="9" t="str">
        <f>IFERROR(VLOOKUP(非表示シート!$A$6,非表示シート!$D$8:$BR$22,61,0),"")</f>
        <v/>
      </c>
    </row>
    <row r="11" spans="1:15" ht="15" thickBot="1" x14ac:dyDescent="0.2">
      <c r="A11" s="7" t="s">
        <v>13</v>
      </c>
      <c r="B11" s="10"/>
      <c r="C11" s="10"/>
      <c r="D11" s="10"/>
      <c r="E11" s="10"/>
      <c r="F11" s="10"/>
      <c r="G11" s="10"/>
      <c r="H11" s="10"/>
      <c r="I11" s="12"/>
      <c r="J11" s="5" t="str">
        <f>IFERROR(VLOOKUP(非表示シート!$A$6,非表示シート!$D$8:$BR$22,62,0),"")</f>
        <v/>
      </c>
      <c r="K11" s="11" t="str">
        <f>IFERROR(VLOOKUP(非表示シート!$A$6,非表示シート!$D$8:$BR$22,63,0),"")</f>
        <v/>
      </c>
      <c r="L11" s="9" t="str">
        <f>IFERROR(VLOOKUP(非表示シート!$A$6,非表示シート!$D$8:$BR$22,64,0),"")</f>
        <v/>
      </c>
    </row>
    <row r="12" spans="1:15" ht="15" thickBot="1" x14ac:dyDescent="0.2">
      <c r="A12" s="7" t="s">
        <v>14</v>
      </c>
      <c r="B12" s="10"/>
      <c r="C12" s="10"/>
      <c r="D12" s="10"/>
      <c r="E12" s="10"/>
      <c r="F12" s="10"/>
      <c r="G12" s="10"/>
      <c r="H12" s="10"/>
      <c r="I12" s="10"/>
      <c r="J12" s="12"/>
      <c r="K12" s="5" t="str">
        <f>IFERROR(VLOOKUP(非表示シート!$A$6,非表示シート!$D$8:$BR$22,65,0),"")</f>
        <v/>
      </c>
      <c r="L12" s="11" t="str">
        <f>IFERROR(VLOOKUP(非表示シート!$A$6,非表示シート!$D$8:$BR$22,66,0),"")</f>
        <v/>
      </c>
    </row>
    <row r="13" spans="1:15" ht="15" thickBot="1" x14ac:dyDescent="0.2">
      <c r="A13" s="7" t="s">
        <v>15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16" t="str">
        <f>IFERROR(VLOOKUP(非表示シート!$A$6,非表示シート!$D$8:$BR$22,67,0),"")</f>
        <v/>
      </c>
    </row>
    <row r="14" spans="1:15" ht="6.75" customHeight="1" x14ac:dyDescent="0.15"/>
  </sheetData>
  <mergeCells count="1">
    <mergeCell ref="A1:L1"/>
  </mergeCells>
  <phoneticPr fontId="1"/>
  <conditionalFormatting sqref="B3:L13">
    <cfRule type="cellIs" dxfId="0" priority="1" operator="equal">
      <formula>"×"</formula>
    </cfRule>
  </conditionalFormatting>
  <hyperlinks>
    <hyperlink ref="O4" location="質問!B5" display="質問へ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12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"/>
  <sheetViews>
    <sheetView workbookViewId="0">
      <selection activeCell="A11" sqref="A11"/>
    </sheetView>
  </sheetViews>
  <sheetFormatPr defaultRowHeight="13.5" x14ac:dyDescent="0.15"/>
  <cols>
    <col min="4" max="4" width="22.375" bestFit="1" customWidth="1"/>
  </cols>
  <sheetData>
    <row r="1" spans="1:70" x14ac:dyDescent="0.15">
      <c r="A1">
        <f>IFERROR(VLOOKUP(質問!B5,非表示シート!$D$2:$E$3,2,0),0)</f>
        <v>0</v>
      </c>
    </row>
    <row r="2" spans="1:70" x14ac:dyDescent="0.15">
      <c r="A2">
        <f>IFERROR(VLOOKUP(質問!B7,非表示シート!$D$2:$F$3,3,0),0)</f>
        <v>0</v>
      </c>
      <c r="D2" t="s">
        <v>16</v>
      </c>
      <c r="E2">
        <v>11</v>
      </c>
      <c r="F2">
        <v>111</v>
      </c>
      <c r="H2">
        <v>11111</v>
      </c>
    </row>
    <row r="3" spans="1:70" x14ac:dyDescent="0.15">
      <c r="A3">
        <f>IFERROR(VLOOKUP(質問!B9,非表示シート!$D$2:$G$5,4,0),0)</f>
        <v>0</v>
      </c>
      <c r="D3" t="s">
        <v>17</v>
      </c>
      <c r="E3">
        <v>10</v>
      </c>
      <c r="F3">
        <v>100</v>
      </c>
      <c r="H3">
        <v>10000</v>
      </c>
    </row>
    <row r="4" spans="1:70" x14ac:dyDescent="0.15">
      <c r="A4">
        <f>IFERROR(VLOOKUP(質問!B11,非表示シート!$D$2:$H$3,5,0),0)</f>
        <v>0</v>
      </c>
      <c r="D4" t="s">
        <v>4</v>
      </c>
      <c r="G4">
        <v>5000</v>
      </c>
    </row>
    <row r="5" spans="1:70" x14ac:dyDescent="0.15">
      <c r="D5" t="s">
        <v>18</v>
      </c>
      <c r="G5">
        <v>5555</v>
      </c>
    </row>
    <row r="6" spans="1:70" x14ac:dyDescent="0.15">
      <c r="A6">
        <f>SUM(A1:A4)</f>
        <v>0</v>
      </c>
    </row>
    <row r="7" spans="1:70" x14ac:dyDescent="0.15">
      <c r="E7">
        <v>11</v>
      </c>
      <c r="F7">
        <v>12</v>
      </c>
      <c r="G7">
        <v>13</v>
      </c>
      <c r="H7">
        <v>14</v>
      </c>
      <c r="I7">
        <v>15</v>
      </c>
      <c r="J7">
        <v>16</v>
      </c>
      <c r="K7">
        <v>17</v>
      </c>
      <c r="L7">
        <v>18</v>
      </c>
      <c r="M7">
        <v>19</v>
      </c>
      <c r="N7">
        <v>110</v>
      </c>
      <c r="O7">
        <v>111</v>
      </c>
      <c r="P7">
        <v>22</v>
      </c>
      <c r="Q7">
        <v>23</v>
      </c>
      <c r="R7">
        <v>24</v>
      </c>
      <c r="S7">
        <v>25</v>
      </c>
      <c r="T7">
        <v>26</v>
      </c>
      <c r="U7">
        <v>27</v>
      </c>
      <c r="V7">
        <v>28</v>
      </c>
      <c r="W7">
        <v>29</v>
      </c>
      <c r="X7">
        <v>210</v>
      </c>
      <c r="Y7">
        <v>211</v>
      </c>
      <c r="Z7">
        <v>33</v>
      </c>
      <c r="AA7">
        <v>34</v>
      </c>
      <c r="AB7">
        <v>35</v>
      </c>
      <c r="AC7">
        <v>36</v>
      </c>
      <c r="AD7">
        <v>37</v>
      </c>
      <c r="AE7">
        <v>38</v>
      </c>
      <c r="AF7">
        <v>39</v>
      </c>
      <c r="AG7">
        <v>310</v>
      </c>
      <c r="AH7">
        <v>311</v>
      </c>
      <c r="AI7">
        <v>44</v>
      </c>
      <c r="AJ7">
        <v>45</v>
      </c>
      <c r="AK7">
        <v>46</v>
      </c>
      <c r="AL7">
        <v>47</v>
      </c>
      <c r="AM7">
        <v>48</v>
      </c>
      <c r="AN7">
        <v>49</v>
      </c>
      <c r="AO7">
        <v>410</v>
      </c>
      <c r="AP7">
        <v>411</v>
      </c>
      <c r="AQ7">
        <v>55</v>
      </c>
      <c r="AR7">
        <v>56</v>
      </c>
      <c r="AS7">
        <v>57</v>
      </c>
      <c r="AT7">
        <v>58</v>
      </c>
      <c r="AU7">
        <v>59</v>
      </c>
      <c r="AV7">
        <v>510</v>
      </c>
      <c r="AW7">
        <v>511</v>
      </c>
      <c r="AX7">
        <v>66</v>
      </c>
      <c r="AY7">
        <v>67</v>
      </c>
      <c r="AZ7">
        <v>68</v>
      </c>
      <c r="BA7">
        <v>69</v>
      </c>
      <c r="BB7">
        <v>610</v>
      </c>
      <c r="BC7">
        <v>611</v>
      </c>
      <c r="BD7">
        <v>77</v>
      </c>
      <c r="BE7">
        <v>78</v>
      </c>
      <c r="BF7">
        <v>79</v>
      </c>
      <c r="BG7">
        <v>710</v>
      </c>
      <c r="BH7">
        <v>711</v>
      </c>
      <c r="BI7">
        <v>88</v>
      </c>
      <c r="BJ7">
        <v>89</v>
      </c>
      <c r="BK7">
        <v>810</v>
      </c>
      <c r="BL7">
        <v>811</v>
      </c>
      <c r="BM7">
        <v>99</v>
      </c>
      <c r="BN7">
        <v>910</v>
      </c>
      <c r="BO7">
        <v>911</v>
      </c>
      <c r="BP7">
        <v>1010</v>
      </c>
      <c r="BQ7">
        <v>1011</v>
      </c>
      <c r="BR7">
        <v>1111</v>
      </c>
    </row>
    <row r="8" spans="1:70" x14ac:dyDescent="0.15">
      <c r="D8">
        <v>111</v>
      </c>
      <c r="E8">
        <v>1</v>
      </c>
      <c r="F8" t="s">
        <v>20</v>
      </c>
      <c r="G8" t="s">
        <v>20</v>
      </c>
      <c r="H8" t="s">
        <v>20</v>
      </c>
      <c r="I8" t="s">
        <v>20</v>
      </c>
      <c r="J8" t="s">
        <v>20</v>
      </c>
      <c r="K8" t="s">
        <v>20</v>
      </c>
      <c r="L8" t="s">
        <v>20</v>
      </c>
      <c r="M8" t="s">
        <v>20</v>
      </c>
      <c r="N8" t="s">
        <v>20</v>
      </c>
      <c r="O8" t="s">
        <v>20</v>
      </c>
      <c r="P8">
        <v>2</v>
      </c>
      <c r="Q8" t="s">
        <v>19</v>
      </c>
      <c r="R8" t="s">
        <v>19</v>
      </c>
      <c r="S8" t="s">
        <v>19</v>
      </c>
      <c r="T8" t="s">
        <v>19</v>
      </c>
      <c r="U8" t="s">
        <v>19</v>
      </c>
      <c r="V8" t="s">
        <v>19</v>
      </c>
      <c r="W8" t="s">
        <v>19</v>
      </c>
      <c r="X8" t="s">
        <v>19</v>
      </c>
      <c r="Y8" t="s">
        <v>19</v>
      </c>
      <c r="Z8">
        <v>3</v>
      </c>
      <c r="AA8" t="s">
        <v>19</v>
      </c>
      <c r="AB8" t="s">
        <v>19</v>
      </c>
      <c r="AC8" t="s">
        <v>19</v>
      </c>
      <c r="AD8" t="s">
        <v>19</v>
      </c>
      <c r="AE8" t="s">
        <v>19</v>
      </c>
      <c r="AF8" t="s">
        <v>19</v>
      </c>
      <c r="AG8" t="s">
        <v>19</v>
      </c>
      <c r="AH8" t="s">
        <v>19</v>
      </c>
      <c r="AI8">
        <v>4</v>
      </c>
      <c r="AJ8" t="s">
        <v>19</v>
      </c>
      <c r="AK8" t="s">
        <v>19</v>
      </c>
      <c r="AL8" t="s">
        <v>19</v>
      </c>
      <c r="AM8" t="s">
        <v>19</v>
      </c>
      <c r="AN8" t="s">
        <v>19</v>
      </c>
      <c r="AO8" t="s">
        <v>19</v>
      </c>
      <c r="AP8" t="s">
        <v>19</v>
      </c>
      <c r="AQ8">
        <v>5</v>
      </c>
      <c r="AR8" t="s">
        <v>19</v>
      </c>
      <c r="AS8" t="s">
        <v>19</v>
      </c>
      <c r="AT8" t="s">
        <v>19</v>
      </c>
      <c r="AU8" t="s">
        <v>19</v>
      </c>
      <c r="AV8" t="s">
        <v>19</v>
      </c>
      <c r="AW8" t="s">
        <v>19</v>
      </c>
      <c r="AX8">
        <v>6</v>
      </c>
      <c r="AY8" t="s">
        <v>19</v>
      </c>
      <c r="AZ8" t="s">
        <v>19</v>
      </c>
      <c r="BA8" t="s">
        <v>19</v>
      </c>
      <c r="BB8" t="s">
        <v>19</v>
      </c>
      <c r="BC8" t="s">
        <v>19</v>
      </c>
      <c r="BD8">
        <v>7</v>
      </c>
      <c r="BE8" t="s">
        <v>19</v>
      </c>
      <c r="BF8" t="s">
        <v>19</v>
      </c>
      <c r="BG8" t="s">
        <v>19</v>
      </c>
      <c r="BH8" t="s">
        <v>19</v>
      </c>
      <c r="BI8">
        <v>8</v>
      </c>
      <c r="BJ8" t="s">
        <v>19</v>
      </c>
      <c r="BK8" t="s">
        <v>19</v>
      </c>
      <c r="BL8" t="s">
        <v>19</v>
      </c>
      <c r="BM8">
        <v>9</v>
      </c>
      <c r="BN8" t="s">
        <v>19</v>
      </c>
      <c r="BO8" t="s">
        <v>19</v>
      </c>
      <c r="BP8">
        <v>10</v>
      </c>
      <c r="BQ8" t="s">
        <v>19</v>
      </c>
      <c r="BR8">
        <v>11</v>
      </c>
    </row>
    <row r="9" spans="1:70" x14ac:dyDescent="0.15">
      <c r="D9" s="20">
        <v>15565</v>
      </c>
      <c r="E9">
        <v>1</v>
      </c>
      <c r="F9">
        <v>2</v>
      </c>
      <c r="G9">
        <v>3</v>
      </c>
      <c r="H9">
        <v>4</v>
      </c>
      <c r="I9">
        <v>5</v>
      </c>
      <c r="J9">
        <v>6</v>
      </c>
      <c r="K9">
        <v>7</v>
      </c>
      <c r="L9">
        <v>8</v>
      </c>
      <c r="M9">
        <v>9</v>
      </c>
      <c r="N9">
        <v>46</v>
      </c>
      <c r="O9" t="s">
        <v>22</v>
      </c>
      <c r="P9">
        <v>10</v>
      </c>
      <c r="Q9">
        <v>11</v>
      </c>
      <c r="R9">
        <v>12</v>
      </c>
      <c r="S9">
        <v>13</v>
      </c>
      <c r="T9">
        <v>14</v>
      </c>
      <c r="U9">
        <v>15</v>
      </c>
      <c r="V9">
        <v>16</v>
      </c>
      <c r="W9">
        <v>17</v>
      </c>
      <c r="X9">
        <v>47</v>
      </c>
      <c r="Y9" t="s">
        <v>22</v>
      </c>
      <c r="Z9">
        <v>18</v>
      </c>
      <c r="AA9">
        <v>19</v>
      </c>
      <c r="AB9">
        <v>20</v>
      </c>
      <c r="AC9">
        <v>21</v>
      </c>
      <c r="AD9">
        <v>22</v>
      </c>
      <c r="AE9">
        <v>23</v>
      </c>
      <c r="AF9">
        <v>24</v>
      </c>
      <c r="AG9">
        <v>48</v>
      </c>
      <c r="AH9" t="s">
        <v>22</v>
      </c>
      <c r="AI9">
        <v>25</v>
      </c>
      <c r="AJ9">
        <v>26</v>
      </c>
      <c r="AK9">
        <v>27</v>
      </c>
      <c r="AL9">
        <v>28</v>
      </c>
      <c r="AM9">
        <v>29</v>
      </c>
      <c r="AN9">
        <v>30</v>
      </c>
      <c r="AO9">
        <v>49</v>
      </c>
      <c r="AP9" t="s">
        <v>24</v>
      </c>
      <c r="AQ9">
        <v>31</v>
      </c>
      <c r="AR9">
        <v>32</v>
      </c>
      <c r="AS9">
        <v>33</v>
      </c>
      <c r="AT9">
        <v>34</v>
      </c>
      <c r="AU9">
        <v>35</v>
      </c>
      <c r="AV9">
        <v>50</v>
      </c>
      <c r="AW9" t="s">
        <v>22</v>
      </c>
      <c r="AX9">
        <v>36</v>
      </c>
      <c r="AY9">
        <v>37</v>
      </c>
      <c r="AZ9">
        <v>38</v>
      </c>
      <c r="BA9">
        <v>39</v>
      </c>
      <c r="BB9">
        <v>51</v>
      </c>
      <c r="BC9" t="s">
        <v>24</v>
      </c>
      <c r="BD9">
        <v>40</v>
      </c>
      <c r="BE9">
        <v>41</v>
      </c>
      <c r="BF9">
        <v>42</v>
      </c>
      <c r="BG9">
        <v>52</v>
      </c>
      <c r="BH9" t="s">
        <v>22</v>
      </c>
      <c r="BI9">
        <v>43</v>
      </c>
      <c r="BJ9">
        <v>44</v>
      </c>
      <c r="BK9">
        <v>53</v>
      </c>
      <c r="BL9" t="s">
        <v>22</v>
      </c>
      <c r="BM9">
        <v>45</v>
      </c>
      <c r="BN9">
        <v>54</v>
      </c>
      <c r="BO9" t="s">
        <v>22</v>
      </c>
      <c r="BP9">
        <v>55</v>
      </c>
      <c r="BQ9" t="s">
        <v>22</v>
      </c>
      <c r="BR9">
        <v>56</v>
      </c>
    </row>
    <row r="10" spans="1:70" x14ac:dyDescent="0.15">
      <c r="D10" s="20">
        <v>16233</v>
      </c>
      <c r="E10">
        <v>1</v>
      </c>
      <c r="F10">
        <v>10</v>
      </c>
      <c r="G10">
        <v>11</v>
      </c>
      <c r="H10">
        <v>12</v>
      </c>
      <c r="I10">
        <v>13</v>
      </c>
      <c r="J10">
        <v>14</v>
      </c>
      <c r="K10">
        <v>15</v>
      </c>
      <c r="L10">
        <v>16</v>
      </c>
      <c r="M10">
        <v>17</v>
      </c>
      <c r="N10" t="s">
        <v>22</v>
      </c>
      <c r="O10">
        <v>46</v>
      </c>
      <c r="P10">
        <v>2</v>
      </c>
      <c r="Q10">
        <v>18</v>
      </c>
      <c r="R10">
        <v>19</v>
      </c>
      <c r="S10">
        <v>20</v>
      </c>
      <c r="T10">
        <v>21</v>
      </c>
      <c r="U10">
        <v>22</v>
      </c>
      <c r="V10">
        <v>23</v>
      </c>
      <c r="W10">
        <v>24</v>
      </c>
      <c r="X10" t="s">
        <v>22</v>
      </c>
      <c r="Y10">
        <v>47</v>
      </c>
      <c r="Z10">
        <v>3</v>
      </c>
      <c r="AA10">
        <v>25</v>
      </c>
      <c r="AB10">
        <v>26</v>
      </c>
      <c r="AC10">
        <v>27</v>
      </c>
      <c r="AD10">
        <v>28</v>
      </c>
      <c r="AE10">
        <v>29</v>
      </c>
      <c r="AF10">
        <v>30</v>
      </c>
      <c r="AG10" t="s">
        <v>22</v>
      </c>
      <c r="AH10">
        <v>48</v>
      </c>
      <c r="AI10">
        <v>4</v>
      </c>
      <c r="AJ10">
        <v>31</v>
      </c>
      <c r="AK10">
        <v>32</v>
      </c>
      <c r="AL10">
        <v>33</v>
      </c>
      <c r="AM10">
        <v>34</v>
      </c>
      <c r="AN10">
        <v>35</v>
      </c>
      <c r="AO10" t="s">
        <v>21</v>
      </c>
      <c r="AP10">
        <v>49</v>
      </c>
      <c r="AQ10">
        <v>5</v>
      </c>
      <c r="AR10">
        <v>36</v>
      </c>
      <c r="AS10">
        <v>37</v>
      </c>
      <c r="AT10">
        <v>38</v>
      </c>
      <c r="AU10">
        <v>39</v>
      </c>
      <c r="AV10" t="s">
        <v>22</v>
      </c>
      <c r="AW10">
        <v>50</v>
      </c>
      <c r="AX10">
        <v>6</v>
      </c>
      <c r="AY10">
        <v>40</v>
      </c>
      <c r="AZ10">
        <v>41</v>
      </c>
      <c r="BA10">
        <v>42</v>
      </c>
      <c r="BB10" t="s">
        <v>22</v>
      </c>
      <c r="BC10">
        <v>51</v>
      </c>
      <c r="BD10">
        <v>7</v>
      </c>
      <c r="BE10">
        <v>43</v>
      </c>
      <c r="BF10">
        <v>44</v>
      </c>
      <c r="BG10" t="s">
        <v>22</v>
      </c>
      <c r="BH10">
        <v>52</v>
      </c>
      <c r="BI10">
        <v>8</v>
      </c>
      <c r="BJ10">
        <v>45</v>
      </c>
      <c r="BK10" t="s">
        <v>22</v>
      </c>
      <c r="BL10">
        <v>53</v>
      </c>
      <c r="BM10">
        <v>9</v>
      </c>
      <c r="BN10" t="s">
        <v>21</v>
      </c>
      <c r="BO10">
        <v>54</v>
      </c>
      <c r="BP10" t="s">
        <v>21</v>
      </c>
      <c r="BQ10">
        <v>55</v>
      </c>
      <c r="BR10">
        <v>56</v>
      </c>
    </row>
    <row r="11" spans="1:70" x14ac:dyDescent="0.15">
      <c r="D11" s="20">
        <v>15010</v>
      </c>
      <c r="E11">
        <v>1</v>
      </c>
      <c r="F11">
        <v>2</v>
      </c>
      <c r="G11">
        <v>3</v>
      </c>
      <c r="H11">
        <v>4</v>
      </c>
      <c r="I11">
        <v>5</v>
      </c>
      <c r="J11">
        <v>6</v>
      </c>
      <c r="K11">
        <v>7</v>
      </c>
      <c r="L11">
        <v>8</v>
      </c>
      <c r="M11">
        <v>9</v>
      </c>
      <c r="N11" t="s">
        <v>21</v>
      </c>
      <c r="O11" t="s">
        <v>21</v>
      </c>
      <c r="P11">
        <v>10</v>
      </c>
      <c r="Q11">
        <v>11</v>
      </c>
      <c r="R11">
        <v>12</v>
      </c>
      <c r="S11">
        <v>13</v>
      </c>
      <c r="T11">
        <v>14</v>
      </c>
      <c r="U11">
        <v>15</v>
      </c>
      <c r="V11">
        <v>16</v>
      </c>
      <c r="W11">
        <v>17</v>
      </c>
      <c r="X11" t="s">
        <v>22</v>
      </c>
      <c r="Y11" t="s">
        <v>22</v>
      </c>
      <c r="Z11">
        <v>18</v>
      </c>
      <c r="AA11">
        <v>19</v>
      </c>
      <c r="AB11">
        <v>20</v>
      </c>
      <c r="AC11">
        <v>21</v>
      </c>
      <c r="AD11">
        <v>22</v>
      </c>
      <c r="AE11">
        <v>23</v>
      </c>
      <c r="AF11">
        <v>24</v>
      </c>
      <c r="AG11" t="s">
        <v>23</v>
      </c>
      <c r="AH11" t="s">
        <v>24</v>
      </c>
      <c r="AI11">
        <v>25</v>
      </c>
      <c r="AJ11">
        <v>26</v>
      </c>
      <c r="AK11">
        <v>27</v>
      </c>
      <c r="AL11">
        <v>28</v>
      </c>
      <c r="AM11">
        <v>29</v>
      </c>
      <c r="AN11">
        <v>30</v>
      </c>
      <c r="AO11" t="s">
        <v>22</v>
      </c>
      <c r="AP11" t="s">
        <v>22</v>
      </c>
      <c r="AQ11">
        <v>31</v>
      </c>
      <c r="AR11">
        <v>32</v>
      </c>
      <c r="AS11">
        <v>33</v>
      </c>
      <c r="AT11">
        <v>34</v>
      </c>
      <c r="AU11">
        <v>35</v>
      </c>
      <c r="AV11" t="s">
        <v>23</v>
      </c>
      <c r="AW11" t="s">
        <v>22</v>
      </c>
      <c r="AX11">
        <v>36</v>
      </c>
      <c r="AY11">
        <v>37</v>
      </c>
      <c r="AZ11">
        <v>38</v>
      </c>
      <c r="BA11">
        <v>39</v>
      </c>
      <c r="BB11" t="s">
        <v>24</v>
      </c>
      <c r="BC11" t="s">
        <v>24</v>
      </c>
      <c r="BD11">
        <v>40</v>
      </c>
      <c r="BE11">
        <v>41</v>
      </c>
      <c r="BF11">
        <v>42</v>
      </c>
      <c r="BG11" t="s">
        <v>22</v>
      </c>
      <c r="BH11" t="s">
        <v>22</v>
      </c>
      <c r="BI11">
        <v>43</v>
      </c>
      <c r="BJ11">
        <v>44</v>
      </c>
      <c r="BK11" t="s">
        <v>22</v>
      </c>
      <c r="BL11" t="s">
        <v>22</v>
      </c>
      <c r="BM11">
        <v>45</v>
      </c>
      <c r="BN11" t="s">
        <v>22</v>
      </c>
      <c r="BO11" t="s">
        <v>22</v>
      </c>
      <c r="BP11" t="s">
        <v>22</v>
      </c>
      <c r="BQ11" t="s">
        <v>22</v>
      </c>
      <c r="BR11">
        <v>46</v>
      </c>
    </row>
    <row r="12" spans="1:70" x14ac:dyDescent="0.15">
      <c r="D12" s="20">
        <v>15122</v>
      </c>
      <c r="E12">
        <v>1</v>
      </c>
      <c r="F12">
        <v>10</v>
      </c>
      <c r="G12">
        <v>11</v>
      </c>
      <c r="H12">
        <v>12</v>
      </c>
      <c r="I12">
        <v>13</v>
      </c>
      <c r="J12">
        <v>14</v>
      </c>
      <c r="K12">
        <v>15</v>
      </c>
      <c r="L12">
        <v>16</v>
      </c>
      <c r="M12">
        <v>17</v>
      </c>
      <c r="N12" t="s">
        <v>27</v>
      </c>
      <c r="O12" t="s">
        <v>22</v>
      </c>
      <c r="P12">
        <v>2</v>
      </c>
      <c r="Q12">
        <v>18</v>
      </c>
      <c r="R12">
        <v>19</v>
      </c>
      <c r="S12">
        <v>20</v>
      </c>
      <c r="T12">
        <v>21</v>
      </c>
      <c r="U12">
        <v>22</v>
      </c>
      <c r="V12">
        <v>23</v>
      </c>
      <c r="W12">
        <v>24</v>
      </c>
      <c r="X12" t="s">
        <v>22</v>
      </c>
      <c r="Y12" t="s">
        <v>22</v>
      </c>
      <c r="Z12">
        <v>3</v>
      </c>
      <c r="AA12">
        <v>25</v>
      </c>
      <c r="AB12">
        <v>26</v>
      </c>
      <c r="AC12">
        <v>27</v>
      </c>
      <c r="AD12">
        <v>28</v>
      </c>
      <c r="AE12">
        <v>29</v>
      </c>
      <c r="AF12">
        <v>30</v>
      </c>
      <c r="AG12" t="s">
        <v>27</v>
      </c>
      <c r="AH12" t="s">
        <v>27</v>
      </c>
      <c r="AI12">
        <v>4</v>
      </c>
      <c r="AJ12">
        <v>31</v>
      </c>
      <c r="AK12">
        <v>32</v>
      </c>
      <c r="AL12">
        <v>33</v>
      </c>
      <c r="AM12">
        <v>34</v>
      </c>
      <c r="AN12">
        <v>35</v>
      </c>
      <c r="AO12" t="s">
        <v>22</v>
      </c>
      <c r="AP12" t="s">
        <v>22</v>
      </c>
      <c r="AQ12">
        <v>5</v>
      </c>
      <c r="AR12">
        <v>36</v>
      </c>
      <c r="AS12">
        <v>37</v>
      </c>
      <c r="AT12">
        <v>38</v>
      </c>
      <c r="AU12">
        <v>39</v>
      </c>
      <c r="AV12" t="s">
        <v>23</v>
      </c>
      <c r="AW12" t="s">
        <v>22</v>
      </c>
      <c r="AX12">
        <v>6</v>
      </c>
      <c r="AY12">
        <v>40</v>
      </c>
      <c r="AZ12">
        <v>41</v>
      </c>
      <c r="BA12">
        <v>42</v>
      </c>
      <c r="BB12" t="s">
        <v>24</v>
      </c>
      <c r="BC12" t="s">
        <v>24</v>
      </c>
      <c r="BD12">
        <v>7</v>
      </c>
      <c r="BE12">
        <v>43</v>
      </c>
      <c r="BF12">
        <v>44</v>
      </c>
      <c r="BG12" t="s">
        <v>22</v>
      </c>
      <c r="BH12" t="s">
        <v>22</v>
      </c>
      <c r="BI12">
        <v>8</v>
      </c>
      <c r="BJ12">
        <v>45</v>
      </c>
      <c r="BK12" t="s">
        <v>22</v>
      </c>
      <c r="BL12" t="s">
        <v>22</v>
      </c>
      <c r="BM12">
        <v>9</v>
      </c>
      <c r="BN12" t="s">
        <v>22</v>
      </c>
      <c r="BO12" t="s">
        <v>22</v>
      </c>
      <c r="BP12" t="s">
        <v>22</v>
      </c>
      <c r="BQ12" t="s">
        <v>22</v>
      </c>
      <c r="BR12">
        <v>46</v>
      </c>
    </row>
    <row r="13" spans="1:70" x14ac:dyDescent="0.15">
      <c r="D13" s="20">
        <v>16676</v>
      </c>
      <c r="E13">
        <v>1</v>
      </c>
      <c r="F13">
        <v>2</v>
      </c>
      <c r="G13">
        <v>3</v>
      </c>
      <c r="H13">
        <v>4</v>
      </c>
      <c r="I13">
        <v>5</v>
      </c>
      <c r="J13">
        <v>6</v>
      </c>
      <c r="K13">
        <v>7</v>
      </c>
      <c r="L13">
        <v>8</v>
      </c>
      <c r="M13">
        <v>9</v>
      </c>
      <c r="N13">
        <v>46</v>
      </c>
      <c r="O13">
        <v>56</v>
      </c>
      <c r="P13">
        <v>10</v>
      </c>
      <c r="Q13">
        <v>11</v>
      </c>
      <c r="R13">
        <v>12</v>
      </c>
      <c r="S13">
        <v>13</v>
      </c>
      <c r="T13">
        <v>14</v>
      </c>
      <c r="U13">
        <v>15</v>
      </c>
      <c r="V13">
        <v>16</v>
      </c>
      <c r="W13">
        <v>17</v>
      </c>
      <c r="X13">
        <v>47</v>
      </c>
      <c r="Y13">
        <v>57</v>
      </c>
      <c r="Z13">
        <v>18</v>
      </c>
      <c r="AA13">
        <v>19</v>
      </c>
      <c r="AB13">
        <v>20</v>
      </c>
      <c r="AC13">
        <v>21</v>
      </c>
      <c r="AD13">
        <v>22</v>
      </c>
      <c r="AE13">
        <v>23</v>
      </c>
      <c r="AF13">
        <v>24</v>
      </c>
      <c r="AG13">
        <v>48</v>
      </c>
      <c r="AH13">
        <v>58</v>
      </c>
      <c r="AI13">
        <v>25</v>
      </c>
      <c r="AJ13">
        <v>26</v>
      </c>
      <c r="AK13">
        <v>27</v>
      </c>
      <c r="AL13">
        <v>28</v>
      </c>
      <c r="AM13">
        <v>29</v>
      </c>
      <c r="AN13">
        <v>30</v>
      </c>
      <c r="AO13">
        <v>49</v>
      </c>
      <c r="AP13">
        <v>59</v>
      </c>
      <c r="AQ13">
        <v>31</v>
      </c>
      <c r="AR13">
        <v>32</v>
      </c>
      <c r="AS13">
        <v>33</v>
      </c>
      <c r="AT13">
        <v>34</v>
      </c>
      <c r="AU13">
        <v>35</v>
      </c>
      <c r="AV13">
        <v>50</v>
      </c>
      <c r="AW13">
        <v>60</v>
      </c>
      <c r="AX13">
        <v>36</v>
      </c>
      <c r="AY13">
        <v>37</v>
      </c>
      <c r="AZ13">
        <v>38</v>
      </c>
      <c r="BA13">
        <v>39</v>
      </c>
      <c r="BB13">
        <v>51</v>
      </c>
      <c r="BC13">
        <v>61</v>
      </c>
      <c r="BD13">
        <v>40</v>
      </c>
      <c r="BE13">
        <v>41</v>
      </c>
      <c r="BF13">
        <v>42</v>
      </c>
      <c r="BG13">
        <v>52</v>
      </c>
      <c r="BH13">
        <v>62</v>
      </c>
      <c r="BI13">
        <v>43</v>
      </c>
      <c r="BJ13">
        <v>44</v>
      </c>
      <c r="BK13">
        <v>53</v>
      </c>
      <c r="BL13">
        <v>63</v>
      </c>
      <c r="BM13">
        <v>45</v>
      </c>
      <c r="BN13">
        <v>54</v>
      </c>
      <c r="BO13">
        <v>64</v>
      </c>
      <c r="BP13">
        <v>55</v>
      </c>
      <c r="BQ13">
        <v>65</v>
      </c>
      <c r="BR13">
        <v>66</v>
      </c>
    </row>
    <row r="14" spans="1:70" x14ac:dyDescent="0.15">
      <c r="D14" s="20">
        <v>16788</v>
      </c>
      <c r="E14">
        <v>1</v>
      </c>
      <c r="F14">
        <v>11</v>
      </c>
      <c r="G14">
        <v>12</v>
      </c>
      <c r="H14">
        <v>13</v>
      </c>
      <c r="I14">
        <v>14</v>
      </c>
      <c r="J14">
        <v>15</v>
      </c>
      <c r="K14">
        <v>16</v>
      </c>
      <c r="L14">
        <v>17</v>
      </c>
      <c r="M14">
        <v>18</v>
      </c>
      <c r="N14">
        <v>47</v>
      </c>
      <c r="O14">
        <v>56</v>
      </c>
      <c r="P14">
        <v>2</v>
      </c>
      <c r="Q14">
        <v>19</v>
      </c>
      <c r="R14">
        <v>20</v>
      </c>
      <c r="S14">
        <v>21</v>
      </c>
      <c r="T14">
        <v>22</v>
      </c>
      <c r="U14">
        <v>23</v>
      </c>
      <c r="V14">
        <v>24</v>
      </c>
      <c r="W14">
        <v>25</v>
      </c>
      <c r="X14">
        <v>48</v>
      </c>
      <c r="Y14">
        <v>57</v>
      </c>
      <c r="Z14">
        <v>3</v>
      </c>
      <c r="AA14">
        <v>26</v>
      </c>
      <c r="AB14">
        <v>27</v>
      </c>
      <c r="AC14">
        <v>28</v>
      </c>
      <c r="AD14">
        <v>29</v>
      </c>
      <c r="AE14">
        <v>30</v>
      </c>
      <c r="AF14">
        <v>31</v>
      </c>
      <c r="AG14">
        <v>49</v>
      </c>
      <c r="AH14">
        <v>58</v>
      </c>
      <c r="AI14">
        <v>4</v>
      </c>
      <c r="AJ14">
        <v>32</v>
      </c>
      <c r="AK14">
        <v>33</v>
      </c>
      <c r="AL14">
        <v>34</v>
      </c>
      <c r="AM14">
        <v>35</v>
      </c>
      <c r="AN14">
        <v>36</v>
      </c>
      <c r="AO14">
        <v>50</v>
      </c>
      <c r="AP14">
        <v>59</v>
      </c>
      <c r="AQ14">
        <v>5</v>
      </c>
      <c r="AR14">
        <v>37</v>
      </c>
      <c r="AS14">
        <v>38</v>
      </c>
      <c r="AT14">
        <v>39</v>
      </c>
      <c r="AU14">
        <v>40</v>
      </c>
      <c r="AV14">
        <v>51</v>
      </c>
      <c r="AW14">
        <v>60</v>
      </c>
      <c r="AX14">
        <v>6</v>
      </c>
      <c r="AY14">
        <v>41</v>
      </c>
      <c r="AZ14">
        <v>42</v>
      </c>
      <c r="BA14">
        <v>43</v>
      </c>
      <c r="BB14">
        <v>52</v>
      </c>
      <c r="BC14">
        <v>61</v>
      </c>
      <c r="BD14">
        <v>7</v>
      </c>
      <c r="BE14">
        <v>44</v>
      </c>
      <c r="BF14">
        <v>45</v>
      </c>
      <c r="BG14">
        <v>53</v>
      </c>
      <c r="BH14">
        <v>62</v>
      </c>
      <c r="BI14">
        <v>8</v>
      </c>
      <c r="BJ14">
        <v>46</v>
      </c>
      <c r="BK14">
        <v>54</v>
      </c>
      <c r="BL14">
        <v>63</v>
      </c>
      <c r="BM14">
        <v>9</v>
      </c>
      <c r="BN14">
        <v>55</v>
      </c>
      <c r="BO14">
        <v>64</v>
      </c>
      <c r="BP14">
        <v>10</v>
      </c>
      <c r="BQ14">
        <v>65</v>
      </c>
      <c r="BR14">
        <v>66</v>
      </c>
    </row>
    <row r="15" spans="1:70" x14ac:dyDescent="0.15">
      <c r="D15" s="20">
        <v>16121</v>
      </c>
      <c r="E15">
        <v>1</v>
      </c>
      <c r="F15">
        <v>2</v>
      </c>
      <c r="G15">
        <v>3</v>
      </c>
      <c r="H15">
        <v>4</v>
      </c>
      <c r="I15">
        <v>5</v>
      </c>
      <c r="J15">
        <v>6</v>
      </c>
      <c r="K15">
        <v>7</v>
      </c>
      <c r="L15">
        <v>8</v>
      </c>
      <c r="M15">
        <v>9</v>
      </c>
      <c r="N15" t="s">
        <v>23</v>
      </c>
      <c r="O15">
        <v>46</v>
      </c>
      <c r="P15">
        <v>10</v>
      </c>
      <c r="Q15">
        <v>11</v>
      </c>
      <c r="R15">
        <v>12</v>
      </c>
      <c r="S15">
        <v>13</v>
      </c>
      <c r="T15">
        <v>14</v>
      </c>
      <c r="U15">
        <v>15</v>
      </c>
      <c r="V15">
        <v>16</v>
      </c>
      <c r="W15">
        <v>17</v>
      </c>
      <c r="X15" t="s">
        <v>22</v>
      </c>
      <c r="Y15">
        <v>47</v>
      </c>
      <c r="Z15">
        <v>18</v>
      </c>
      <c r="AA15">
        <v>19</v>
      </c>
      <c r="AB15">
        <v>20</v>
      </c>
      <c r="AC15">
        <v>21</v>
      </c>
      <c r="AD15">
        <v>22</v>
      </c>
      <c r="AE15">
        <v>23</v>
      </c>
      <c r="AF15">
        <v>24</v>
      </c>
      <c r="AG15" t="s">
        <v>25</v>
      </c>
      <c r="AH15">
        <v>48</v>
      </c>
      <c r="AI15">
        <v>25</v>
      </c>
      <c r="AJ15">
        <v>26</v>
      </c>
      <c r="AK15">
        <v>27</v>
      </c>
      <c r="AL15">
        <v>28</v>
      </c>
      <c r="AM15">
        <v>29</v>
      </c>
      <c r="AN15">
        <v>30</v>
      </c>
      <c r="AO15" t="s">
        <v>22</v>
      </c>
      <c r="AP15">
        <v>49</v>
      </c>
      <c r="AQ15">
        <v>31</v>
      </c>
      <c r="AR15">
        <v>32</v>
      </c>
      <c r="AS15">
        <v>33</v>
      </c>
      <c r="AT15">
        <v>34</v>
      </c>
      <c r="AU15">
        <v>35</v>
      </c>
      <c r="AV15" t="s">
        <v>26</v>
      </c>
      <c r="AW15">
        <v>50</v>
      </c>
      <c r="AX15">
        <v>36</v>
      </c>
      <c r="AY15">
        <v>37</v>
      </c>
      <c r="AZ15">
        <v>38</v>
      </c>
      <c r="BA15">
        <v>39</v>
      </c>
      <c r="BB15" t="s">
        <v>22</v>
      </c>
      <c r="BC15">
        <v>51</v>
      </c>
      <c r="BD15">
        <v>40</v>
      </c>
      <c r="BE15">
        <v>41</v>
      </c>
      <c r="BF15">
        <v>42</v>
      </c>
      <c r="BG15" t="s">
        <v>22</v>
      </c>
      <c r="BH15">
        <v>52</v>
      </c>
      <c r="BI15">
        <v>43</v>
      </c>
      <c r="BJ15">
        <v>44</v>
      </c>
      <c r="BK15" t="s">
        <v>22</v>
      </c>
      <c r="BL15">
        <v>53</v>
      </c>
      <c r="BM15">
        <v>45</v>
      </c>
      <c r="BN15" t="s">
        <v>25</v>
      </c>
      <c r="BO15">
        <v>54</v>
      </c>
      <c r="BP15" t="s">
        <v>22</v>
      </c>
      <c r="BQ15">
        <v>55</v>
      </c>
      <c r="BR15">
        <v>56</v>
      </c>
    </row>
    <row r="16" spans="1:70" x14ac:dyDescent="0.15">
      <c r="D16" s="20">
        <v>15677</v>
      </c>
      <c r="E16">
        <v>1</v>
      </c>
      <c r="F16">
        <v>10</v>
      </c>
      <c r="G16">
        <v>11</v>
      </c>
      <c r="H16">
        <v>12</v>
      </c>
      <c r="I16">
        <v>13</v>
      </c>
      <c r="J16">
        <v>14</v>
      </c>
      <c r="K16">
        <v>15</v>
      </c>
      <c r="L16">
        <v>16</v>
      </c>
      <c r="M16">
        <v>17</v>
      </c>
      <c r="N16">
        <v>46</v>
      </c>
      <c r="O16" t="s">
        <v>31</v>
      </c>
      <c r="P16">
        <v>2</v>
      </c>
      <c r="Q16">
        <v>18</v>
      </c>
      <c r="R16">
        <v>19</v>
      </c>
      <c r="S16">
        <v>20</v>
      </c>
      <c r="T16">
        <v>21</v>
      </c>
      <c r="U16">
        <v>22</v>
      </c>
      <c r="V16">
        <v>23</v>
      </c>
      <c r="W16">
        <v>24</v>
      </c>
      <c r="X16">
        <v>47</v>
      </c>
      <c r="Y16" t="s">
        <v>32</v>
      </c>
      <c r="Z16">
        <v>3</v>
      </c>
      <c r="AA16">
        <v>25</v>
      </c>
      <c r="AB16">
        <v>26</v>
      </c>
      <c r="AC16">
        <v>27</v>
      </c>
      <c r="AD16">
        <v>28</v>
      </c>
      <c r="AE16">
        <v>29</v>
      </c>
      <c r="AF16">
        <v>30</v>
      </c>
      <c r="AG16">
        <v>48</v>
      </c>
      <c r="AH16" t="s">
        <v>32</v>
      </c>
      <c r="AI16">
        <v>4</v>
      </c>
      <c r="AJ16">
        <v>31</v>
      </c>
      <c r="AK16">
        <v>32</v>
      </c>
      <c r="AL16">
        <v>33</v>
      </c>
      <c r="AM16">
        <v>34</v>
      </c>
      <c r="AN16">
        <v>35</v>
      </c>
      <c r="AO16">
        <v>49</v>
      </c>
      <c r="AP16" t="s">
        <v>32</v>
      </c>
      <c r="AQ16">
        <v>5</v>
      </c>
      <c r="AR16">
        <v>36</v>
      </c>
      <c r="AS16">
        <v>37</v>
      </c>
      <c r="AT16">
        <v>38</v>
      </c>
      <c r="AU16">
        <v>39</v>
      </c>
      <c r="AV16">
        <v>50</v>
      </c>
      <c r="AW16" t="s">
        <v>33</v>
      </c>
      <c r="AX16">
        <v>6</v>
      </c>
      <c r="AY16">
        <v>40</v>
      </c>
      <c r="AZ16">
        <v>41</v>
      </c>
      <c r="BA16">
        <v>42</v>
      </c>
      <c r="BB16">
        <v>51</v>
      </c>
      <c r="BC16" t="s">
        <v>32</v>
      </c>
      <c r="BD16">
        <v>7</v>
      </c>
      <c r="BE16">
        <v>43</v>
      </c>
      <c r="BF16">
        <v>44</v>
      </c>
      <c r="BG16">
        <v>52</v>
      </c>
      <c r="BH16" t="s">
        <v>34</v>
      </c>
      <c r="BI16">
        <v>8</v>
      </c>
      <c r="BJ16">
        <v>45</v>
      </c>
      <c r="BK16">
        <v>53</v>
      </c>
      <c r="BL16" t="s">
        <v>32</v>
      </c>
      <c r="BM16">
        <v>9</v>
      </c>
      <c r="BN16">
        <v>54</v>
      </c>
      <c r="BO16" t="s">
        <v>32</v>
      </c>
      <c r="BP16">
        <v>55</v>
      </c>
      <c r="BQ16" t="s">
        <v>34</v>
      </c>
      <c r="BR16">
        <v>56</v>
      </c>
    </row>
    <row r="17" spans="4:70" x14ac:dyDescent="0.15">
      <c r="D17" s="20">
        <v>11121</v>
      </c>
      <c r="E17">
        <v>1</v>
      </c>
      <c r="F17">
        <v>2</v>
      </c>
      <c r="G17">
        <v>3</v>
      </c>
      <c r="H17">
        <v>4</v>
      </c>
      <c r="I17">
        <v>5</v>
      </c>
      <c r="J17">
        <v>6</v>
      </c>
      <c r="K17">
        <v>7</v>
      </c>
      <c r="L17">
        <v>8</v>
      </c>
      <c r="M17">
        <v>9</v>
      </c>
      <c r="N17" t="s">
        <v>19</v>
      </c>
      <c r="O17">
        <v>46</v>
      </c>
      <c r="P17">
        <v>10</v>
      </c>
      <c r="Q17">
        <v>11</v>
      </c>
      <c r="R17">
        <v>12</v>
      </c>
      <c r="S17">
        <v>13</v>
      </c>
      <c r="T17">
        <v>14</v>
      </c>
      <c r="U17">
        <v>15</v>
      </c>
      <c r="V17">
        <v>16</v>
      </c>
      <c r="W17">
        <v>17</v>
      </c>
      <c r="X17" t="s">
        <v>19</v>
      </c>
      <c r="Y17">
        <v>47</v>
      </c>
      <c r="Z17">
        <v>18</v>
      </c>
      <c r="AA17">
        <v>19</v>
      </c>
      <c r="AB17">
        <v>20</v>
      </c>
      <c r="AC17">
        <v>21</v>
      </c>
      <c r="AD17">
        <v>22</v>
      </c>
      <c r="AE17">
        <v>23</v>
      </c>
      <c r="AF17">
        <v>24</v>
      </c>
      <c r="AG17" t="s">
        <v>19</v>
      </c>
      <c r="AH17">
        <v>48</v>
      </c>
      <c r="AI17">
        <v>25</v>
      </c>
      <c r="AJ17">
        <v>26</v>
      </c>
      <c r="AK17">
        <v>27</v>
      </c>
      <c r="AL17">
        <v>28</v>
      </c>
      <c r="AM17">
        <v>29</v>
      </c>
      <c r="AN17">
        <v>30</v>
      </c>
      <c r="AO17" t="s">
        <v>19</v>
      </c>
      <c r="AP17">
        <v>49</v>
      </c>
      <c r="AQ17">
        <v>31</v>
      </c>
      <c r="AR17">
        <v>32</v>
      </c>
      <c r="AS17">
        <v>33</v>
      </c>
      <c r="AT17">
        <v>34</v>
      </c>
      <c r="AU17">
        <v>35</v>
      </c>
      <c r="AV17" t="s">
        <v>19</v>
      </c>
      <c r="AW17">
        <v>50</v>
      </c>
      <c r="AX17">
        <v>36</v>
      </c>
      <c r="AY17">
        <v>37</v>
      </c>
      <c r="AZ17">
        <v>38</v>
      </c>
      <c r="BA17">
        <v>39</v>
      </c>
      <c r="BB17" t="s">
        <v>19</v>
      </c>
      <c r="BC17">
        <v>51</v>
      </c>
      <c r="BD17">
        <v>40</v>
      </c>
      <c r="BE17">
        <v>41</v>
      </c>
      <c r="BF17">
        <v>42</v>
      </c>
      <c r="BG17" t="s">
        <v>19</v>
      </c>
      <c r="BH17">
        <v>52</v>
      </c>
      <c r="BI17">
        <v>43</v>
      </c>
      <c r="BJ17">
        <v>44</v>
      </c>
      <c r="BK17" t="s">
        <v>19</v>
      </c>
      <c r="BL17">
        <v>53</v>
      </c>
      <c r="BM17">
        <v>45</v>
      </c>
      <c r="BN17" t="s">
        <v>19</v>
      </c>
      <c r="BO17">
        <v>54</v>
      </c>
      <c r="BP17" t="s">
        <v>19</v>
      </c>
      <c r="BQ17">
        <v>55</v>
      </c>
      <c r="BR17">
        <v>56</v>
      </c>
    </row>
    <row r="18" spans="4:70" x14ac:dyDescent="0.15">
      <c r="D18" s="20">
        <v>10010</v>
      </c>
      <c r="E18">
        <v>1</v>
      </c>
      <c r="F18">
        <v>2</v>
      </c>
      <c r="G18">
        <v>3</v>
      </c>
      <c r="H18">
        <v>4</v>
      </c>
      <c r="I18">
        <v>5</v>
      </c>
      <c r="J18">
        <v>6</v>
      </c>
      <c r="K18">
        <v>7</v>
      </c>
      <c r="L18">
        <v>8</v>
      </c>
      <c r="M18">
        <v>9</v>
      </c>
      <c r="N18" t="s">
        <v>19</v>
      </c>
      <c r="O18" t="s">
        <v>19</v>
      </c>
      <c r="P18">
        <v>10</v>
      </c>
      <c r="Q18">
        <v>11</v>
      </c>
      <c r="R18">
        <v>12</v>
      </c>
      <c r="S18">
        <v>13</v>
      </c>
      <c r="T18">
        <v>14</v>
      </c>
      <c r="U18">
        <v>15</v>
      </c>
      <c r="V18">
        <v>16</v>
      </c>
      <c r="W18">
        <v>17</v>
      </c>
      <c r="X18" t="s">
        <v>19</v>
      </c>
      <c r="Y18" t="s">
        <v>19</v>
      </c>
      <c r="Z18">
        <v>18</v>
      </c>
      <c r="AA18">
        <v>19</v>
      </c>
      <c r="AB18">
        <v>20</v>
      </c>
      <c r="AC18">
        <v>21</v>
      </c>
      <c r="AD18">
        <v>22</v>
      </c>
      <c r="AE18">
        <v>23</v>
      </c>
      <c r="AF18">
        <v>24</v>
      </c>
      <c r="AG18" t="s">
        <v>19</v>
      </c>
      <c r="AH18" t="s">
        <v>19</v>
      </c>
      <c r="AI18">
        <v>25</v>
      </c>
      <c r="AJ18">
        <v>26</v>
      </c>
      <c r="AK18">
        <v>27</v>
      </c>
      <c r="AL18">
        <v>28</v>
      </c>
      <c r="AM18">
        <v>29</v>
      </c>
      <c r="AN18">
        <v>30</v>
      </c>
      <c r="AO18" t="s">
        <v>19</v>
      </c>
      <c r="AP18" t="s">
        <v>19</v>
      </c>
      <c r="AQ18">
        <v>31</v>
      </c>
      <c r="AR18">
        <v>32</v>
      </c>
      <c r="AS18">
        <v>33</v>
      </c>
      <c r="AT18">
        <v>34</v>
      </c>
      <c r="AU18">
        <v>35</v>
      </c>
      <c r="AV18" t="s">
        <v>19</v>
      </c>
      <c r="AW18" t="s">
        <v>19</v>
      </c>
      <c r="AX18">
        <v>36</v>
      </c>
      <c r="AY18">
        <v>37</v>
      </c>
      <c r="AZ18">
        <v>38</v>
      </c>
      <c r="BA18">
        <v>39</v>
      </c>
      <c r="BB18" t="s">
        <v>19</v>
      </c>
      <c r="BC18" t="s">
        <v>19</v>
      </c>
      <c r="BD18">
        <v>40</v>
      </c>
      <c r="BE18">
        <v>41</v>
      </c>
      <c r="BF18">
        <v>42</v>
      </c>
      <c r="BG18" t="s">
        <v>19</v>
      </c>
      <c r="BH18" t="s">
        <v>19</v>
      </c>
      <c r="BI18">
        <v>43</v>
      </c>
      <c r="BJ18">
        <v>44</v>
      </c>
      <c r="BK18" t="s">
        <v>19</v>
      </c>
      <c r="BL18" t="s">
        <v>19</v>
      </c>
      <c r="BM18">
        <v>45</v>
      </c>
      <c r="BN18" t="s">
        <v>19</v>
      </c>
      <c r="BO18" t="s">
        <v>19</v>
      </c>
      <c r="BP18" t="s">
        <v>19</v>
      </c>
      <c r="BQ18" t="s">
        <v>19</v>
      </c>
      <c r="BR18">
        <v>46</v>
      </c>
    </row>
    <row r="19" spans="4:70" x14ac:dyDescent="0.15">
      <c r="D19" s="20">
        <v>10122</v>
      </c>
      <c r="E19">
        <v>1</v>
      </c>
      <c r="F19">
        <v>10</v>
      </c>
      <c r="G19">
        <v>11</v>
      </c>
      <c r="H19">
        <v>12</v>
      </c>
      <c r="I19">
        <v>13</v>
      </c>
      <c r="J19">
        <v>14</v>
      </c>
      <c r="K19">
        <v>15</v>
      </c>
      <c r="L19">
        <v>16</v>
      </c>
      <c r="M19">
        <v>17</v>
      </c>
      <c r="N19" t="s">
        <v>19</v>
      </c>
      <c r="O19" t="s">
        <v>19</v>
      </c>
      <c r="P19">
        <v>2</v>
      </c>
      <c r="Q19">
        <v>18</v>
      </c>
      <c r="R19">
        <v>19</v>
      </c>
      <c r="S19">
        <v>20</v>
      </c>
      <c r="T19">
        <v>21</v>
      </c>
      <c r="U19">
        <v>22</v>
      </c>
      <c r="V19">
        <v>23</v>
      </c>
      <c r="W19">
        <v>24</v>
      </c>
      <c r="X19" t="s">
        <v>19</v>
      </c>
      <c r="Y19" t="s">
        <v>19</v>
      </c>
      <c r="Z19">
        <v>3</v>
      </c>
      <c r="AA19">
        <v>25</v>
      </c>
      <c r="AB19">
        <v>26</v>
      </c>
      <c r="AC19">
        <v>27</v>
      </c>
      <c r="AD19">
        <v>28</v>
      </c>
      <c r="AE19">
        <v>29</v>
      </c>
      <c r="AF19">
        <v>30</v>
      </c>
      <c r="AG19" t="s">
        <v>19</v>
      </c>
      <c r="AH19" t="s">
        <v>19</v>
      </c>
      <c r="AI19">
        <v>4</v>
      </c>
      <c r="AJ19">
        <v>31</v>
      </c>
      <c r="AK19">
        <v>32</v>
      </c>
      <c r="AL19">
        <v>33</v>
      </c>
      <c r="AM19">
        <v>34</v>
      </c>
      <c r="AN19">
        <v>35</v>
      </c>
      <c r="AO19" t="s">
        <v>19</v>
      </c>
      <c r="AP19" t="s">
        <v>19</v>
      </c>
      <c r="AQ19">
        <v>5</v>
      </c>
      <c r="AR19">
        <v>36</v>
      </c>
      <c r="AS19">
        <v>37</v>
      </c>
      <c r="AT19">
        <v>38</v>
      </c>
      <c r="AU19">
        <v>39</v>
      </c>
      <c r="AV19" t="s">
        <v>19</v>
      </c>
      <c r="AW19" t="s">
        <v>19</v>
      </c>
      <c r="AX19">
        <v>6</v>
      </c>
      <c r="AY19">
        <v>40</v>
      </c>
      <c r="AZ19">
        <v>41</v>
      </c>
      <c r="BA19">
        <v>42</v>
      </c>
      <c r="BB19" t="s">
        <v>19</v>
      </c>
      <c r="BC19" t="s">
        <v>19</v>
      </c>
      <c r="BD19">
        <v>7</v>
      </c>
      <c r="BE19">
        <v>43</v>
      </c>
      <c r="BF19">
        <v>44</v>
      </c>
      <c r="BG19" t="s">
        <v>19</v>
      </c>
      <c r="BH19" t="s">
        <v>19</v>
      </c>
      <c r="BI19">
        <v>8</v>
      </c>
      <c r="BJ19">
        <v>45</v>
      </c>
      <c r="BK19" t="s">
        <v>19</v>
      </c>
      <c r="BL19" t="s">
        <v>19</v>
      </c>
      <c r="BM19">
        <v>9</v>
      </c>
      <c r="BN19" t="s">
        <v>19</v>
      </c>
      <c r="BO19" t="s">
        <v>19</v>
      </c>
      <c r="BP19" t="s">
        <v>19</v>
      </c>
      <c r="BQ19" t="s">
        <v>19</v>
      </c>
      <c r="BR19">
        <v>46</v>
      </c>
    </row>
    <row r="20" spans="4:70" x14ac:dyDescent="0.15">
      <c r="D20" s="20">
        <v>11233</v>
      </c>
      <c r="E20">
        <v>1</v>
      </c>
      <c r="F20">
        <v>10</v>
      </c>
      <c r="G20">
        <v>11</v>
      </c>
      <c r="H20">
        <v>12</v>
      </c>
      <c r="I20">
        <v>13</v>
      </c>
      <c r="J20">
        <v>14</v>
      </c>
      <c r="K20">
        <v>15</v>
      </c>
      <c r="L20">
        <v>16</v>
      </c>
      <c r="M20">
        <v>17</v>
      </c>
      <c r="N20" t="s">
        <v>19</v>
      </c>
      <c r="O20" t="s">
        <v>19</v>
      </c>
      <c r="P20">
        <v>2</v>
      </c>
      <c r="Q20">
        <v>18</v>
      </c>
      <c r="R20">
        <v>19</v>
      </c>
      <c r="S20">
        <v>20</v>
      </c>
      <c r="T20">
        <v>21</v>
      </c>
      <c r="U20">
        <v>22</v>
      </c>
      <c r="V20">
        <v>23</v>
      </c>
      <c r="W20">
        <v>24</v>
      </c>
      <c r="X20" t="s">
        <v>19</v>
      </c>
      <c r="Y20" t="s">
        <v>19</v>
      </c>
      <c r="Z20">
        <v>3</v>
      </c>
      <c r="AA20">
        <v>25</v>
      </c>
      <c r="AB20">
        <v>26</v>
      </c>
      <c r="AC20">
        <v>27</v>
      </c>
      <c r="AD20">
        <v>28</v>
      </c>
      <c r="AE20">
        <v>29</v>
      </c>
      <c r="AF20">
        <v>30</v>
      </c>
      <c r="AG20" t="s">
        <v>19</v>
      </c>
      <c r="AH20" t="s">
        <v>19</v>
      </c>
      <c r="AI20">
        <v>4</v>
      </c>
      <c r="AJ20">
        <v>31</v>
      </c>
      <c r="AK20">
        <v>32</v>
      </c>
      <c r="AL20">
        <v>33</v>
      </c>
      <c r="AM20">
        <v>34</v>
      </c>
      <c r="AN20">
        <v>35</v>
      </c>
      <c r="AO20" t="s">
        <v>19</v>
      </c>
      <c r="AP20" t="s">
        <v>19</v>
      </c>
      <c r="AQ20">
        <v>5</v>
      </c>
      <c r="AR20">
        <v>36</v>
      </c>
      <c r="AS20">
        <v>37</v>
      </c>
      <c r="AT20">
        <v>38</v>
      </c>
      <c r="AU20">
        <v>39</v>
      </c>
      <c r="AV20" t="s">
        <v>19</v>
      </c>
      <c r="AW20" t="s">
        <v>19</v>
      </c>
      <c r="AX20">
        <v>6</v>
      </c>
      <c r="AY20">
        <v>40</v>
      </c>
      <c r="AZ20">
        <v>41</v>
      </c>
      <c r="BA20">
        <v>42</v>
      </c>
      <c r="BB20" t="s">
        <v>19</v>
      </c>
      <c r="BC20" t="s">
        <v>19</v>
      </c>
      <c r="BD20">
        <v>7</v>
      </c>
      <c r="BE20">
        <v>43</v>
      </c>
      <c r="BF20">
        <v>44</v>
      </c>
      <c r="BG20" t="s">
        <v>19</v>
      </c>
      <c r="BH20" t="s">
        <v>19</v>
      </c>
      <c r="BI20">
        <v>8</v>
      </c>
      <c r="BJ20">
        <v>45</v>
      </c>
      <c r="BK20" t="s">
        <v>19</v>
      </c>
      <c r="BL20" t="s">
        <v>19</v>
      </c>
      <c r="BM20">
        <v>9</v>
      </c>
      <c r="BN20" t="s">
        <v>19</v>
      </c>
      <c r="BO20" t="s">
        <v>19</v>
      </c>
      <c r="BP20" t="s">
        <v>19</v>
      </c>
      <c r="BQ20" t="s">
        <v>19</v>
      </c>
      <c r="BR20">
        <v>46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質問</vt:lpstr>
      <vt:lpstr>希望する組み合わせ順</vt:lpstr>
      <vt:lpstr>非表示シート</vt:lpstr>
      <vt:lpstr>希望する組み合わせ順!Print_Area</vt:lpstr>
    </vt:vector>
  </TitlesOfParts>
  <Company>city-toshima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川島 宗也</dc:creator>
  <cp:lastModifiedBy>小引 知子</cp:lastModifiedBy>
  <cp:lastPrinted>2021-12-22T08:43:44Z</cp:lastPrinted>
  <dcterms:created xsi:type="dcterms:W3CDTF">2021-12-01T04:20:50Z</dcterms:created>
  <dcterms:modified xsi:type="dcterms:W3CDTF">2022-01-21T01:08:53Z</dcterms:modified>
</cp:coreProperties>
</file>