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66925"/>
  <mc:AlternateContent xmlns:mc="http://schemas.openxmlformats.org/markup-compatibility/2006">
    <mc:Choice Requires="x15">
      <x15ac:absPath xmlns:x15ac="http://schemas.microsoft.com/office/spreadsheetml/2010/11/ac" url="X:\令和08年度（自動生成削除禁止）\S01 福祉部\07 介護保険課\270 事業者指定グループ\10 HP・ケア俱楽部・様式\02 様式\ホームページ掲載用\02_変更関係書類\"/>
    </mc:Choice>
  </mc:AlternateContent>
  <xr:revisionPtr revIDLastSave="0" documentId="13_ncr:1_{C6E12221-16FD-44F1-BA7B-C6C537D167F9}" xr6:coauthVersionLast="47" xr6:coauthVersionMax="47" xr10:uidLastSave="{00000000-0000-0000-0000-000000000000}"/>
  <bookViews>
    <workbookView xWindow="-120" yWindow="-120" windowWidth="20730" windowHeight="11040" tabRatio="670" xr2:uid="{00000000-000D-0000-FFFF-FFFF00000000}"/>
  </bookViews>
  <sheets>
    <sheet name="提出書類一覧" sheetId="20" r:id="rId1"/>
    <sheet name="第2号様式　変更届出書" sheetId="13" r:id="rId2"/>
    <sheet name="付表第三号（二）" sheetId="14" r:id="rId3"/>
    <sheet name="（参考）付表第三号（二）" sheetId="15" r:id="rId4"/>
    <sheet name="勤務形態（1枚版）" sheetId="10" r:id="rId5"/>
    <sheet name="勤務形態（30名）" sheetId="12" r:id="rId6"/>
    <sheet name="シフト記号表（勤務時間帯）" sheetId="11" r:id="rId7"/>
    <sheet name="記入方法" sheetId="7" r:id="rId8"/>
    <sheet name="プルダウン・リスト" sheetId="3" r:id="rId9"/>
    <sheet name="【記載例】勤務形態" sheetId="8" r:id="rId10"/>
    <sheet name="【記載例】シフト記号表（勤務時間帯）" sheetId="6" r:id="rId11"/>
    <sheet name="標準様式2" sheetId="16" r:id="rId12"/>
    <sheet name="平面図【記入例】" sheetId="17" r:id="rId13"/>
    <sheet name="標準様式3" sheetId="18" r:id="rId14"/>
    <sheet name="標準様式5" sheetId="19" r:id="rId15"/>
  </sheets>
  <externalReferences>
    <externalReference r:id="rId16"/>
    <externalReference r:id="rId17"/>
    <externalReference r:id="rId18"/>
  </externalReferences>
  <definedNames>
    <definedName name="【記載例】シフト記号" localSheetId="3">'[1]記載例(シフト記号)'!$C$6:$C$35</definedName>
    <definedName name="【記載例】シフト記号" localSheetId="6">'シフト記号表（勤務時間帯）'!$C$6:$C$35</definedName>
    <definedName name="【記載例】シフト記号" localSheetId="1">'[1]記載例(シフト記号)'!$C$6:$C$35</definedName>
    <definedName name="【記載例】シフト記号" localSheetId="11">#REF!</definedName>
    <definedName name="【記載例】シフト記号" localSheetId="13">'[1]記載例(シフト記号)'!$C$6:$C$35</definedName>
    <definedName name="【記載例】シフト記号" localSheetId="14">'[1]記載例(シフト記号)'!$C$6:$C$35</definedName>
    <definedName name="【記載例】シフト記号" localSheetId="2">'[1]記載例(シフト記号)'!$C$6:$C$35</definedName>
    <definedName name="【記載例】シフト記号" localSheetId="12">'[1]記載例(シフト記号)'!$C$6:$C$35</definedName>
    <definedName name="【記載例】シフト記号">'【記載例】シフト記号表（勤務時間帯）'!$C$6:$C$35</definedName>
    <definedName name="【記載例】シフト記号表">'[2]【記載例】シフト記号表（勤務時間帯）'!$C$6:$C$47</definedName>
    <definedName name="_xlnm.Print_Area" localSheetId="3">'（参考）付表第三号（二）'!$A$1:$AH$66</definedName>
    <definedName name="_xlnm.Print_Area" localSheetId="9">【記載例】勤務形態!$A$1:$BF$71</definedName>
    <definedName name="_xlnm.Print_Area" localSheetId="7">記入方法!$B$1:$P$85</definedName>
    <definedName name="_xlnm.Print_Area" localSheetId="4">'勤務形態（1枚版）'!$A$1:$BF$71</definedName>
    <definedName name="_xlnm.Print_Area" localSheetId="5">'勤務形態（30名）'!$A$1:$BF$122</definedName>
    <definedName name="_xlnm.Print_Area" localSheetId="1">'第2号様式　変更届出書'!$A$1:$AI$48</definedName>
    <definedName name="_xlnm.Print_Area" localSheetId="0">提出書類一覧!$A$1:$B$22</definedName>
    <definedName name="_xlnm.Print_Area" localSheetId="13">標準様式3!$A$1:$T$23</definedName>
    <definedName name="_xlnm.Print_Area" localSheetId="14">標準様式5!$A$1:$L$26</definedName>
    <definedName name="_xlnm.Print_Area" localSheetId="2">'付表第三号（二）'!$A$1:$AH$118</definedName>
    <definedName name="_xlnm.Print_Titles" localSheetId="4">'勤務形態（1枚版）'!$1:$21</definedName>
    <definedName name="_xlnm.Print_Titles" localSheetId="5">'勤務形態（30名）'!$1:$21</definedName>
    <definedName name="あ">'[3]【記載例】シフト記号表（勤務時間帯）'!$C$6:$C$47</definedName>
    <definedName name="シフト記号表" localSheetId="3">#REF!</definedName>
    <definedName name="シフト記号表" localSheetId="1">#REF!</definedName>
    <definedName name="シフト記号表" localSheetId="11">#REF!</definedName>
    <definedName name="シフト記号表" localSheetId="13">[1]シフト記号表!$C$6:$C$35</definedName>
    <definedName name="シフト記号表" localSheetId="14">[1]シフト記号表!$C$6:$C$35</definedName>
    <definedName name="シフト記号表" localSheetId="2">#REF!</definedName>
    <definedName name="シフト記号表" localSheetId="12">[1]シフト記号表!$C$6:$C$35</definedName>
    <definedName name="シフト記号表">'シフト記号表（勤務時間帯）'!$C$6:$C$35</definedName>
    <definedName name="シフト記号表②">[1]シフト記号表!$C$6:$C$35</definedName>
    <definedName name="介護支援専門員">#REF!</definedName>
    <definedName name="介護従業者">#REF!</definedName>
    <definedName name="介護職員">プルダウン・リスト!$F$13:$F$25</definedName>
    <definedName name="看護職員" localSheetId="11">#REF!</definedName>
    <definedName name="看護職員">プルダウン・リスト!$E$13:$E$25</definedName>
    <definedName name="管理者" localSheetId="11">#REF!</definedName>
    <definedName name="管理者">プルダウン・リスト!$C$13:$C$25</definedName>
    <definedName name="機能訓練指導員">プルダウン・リスト!$G$13:$G$25</definedName>
    <definedName name="計画作成担当者">#REF!</definedName>
    <definedName name="職種" localSheetId="3">プルダウン・リスト!$C$12:$L$12</definedName>
    <definedName name="職種" localSheetId="1">プルダウン・リスト!$C$12:$L$12</definedName>
    <definedName name="職種" localSheetId="11">#REF!</definedName>
    <definedName name="職種" localSheetId="13">[1]プルダウン・リスト!$C$12:$L$12</definedName>
    <definedName name="職種" localSheetId="14">[1]プルダウン・リスト!$C$12:$L$12</definedName>
    <definedName name="職種" localSheetId="2">プルダウン・リスト!$C$12:$L$12</definedName>
    <definedName name="職種" localSheetId="12">[1]プルダウン・リスト!$C$12:$L$12</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X17" i="12" l="1"/>
  <c r="AX17" i="8"/>
  <c r="AX17" i="10"/>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44" i="10" l="1"/>
  <c r="AZ44" i="10" s="1"/>
  <c r="AX56" i="10"/>
  <c r="AZ56" i="10" s="1"/>
  <c r="AX50" i="10"/>
  <c r="AZ50" i="10" s="1"/>
  <c r="AX42" i="10"/>
  <c r="AZ42" i="10" s="1"/>
  <c r="AX26" i="10"/>
  <c r="AZ26" i="10" s="1"/>
  <c r="AX29" i="10"/>
  <c r="AZ29" i="10" s="1"/>
  <c r="AX41" i="10"/>
  <c r="AZ41" i="10" s="1"/>
  <c r="AX27" i="10"/>
  <c r="AZ27" i="10" s="1"/>
  <c r="AX33" i="10"/>
  <c r="AZ33" i="10" s="1"/>
  <c r="AX38" i="10"/>
  <c r="AZ38" i="10" s="1"/>
  <c r="AX39" i="10"/>
  <c r="AZ39" i="10" s="1"/>
  <c r="AX30" i="10"/>
  <c r="AZ30" i="10" s="1"/>
  <c r="AX45" i="10"/>
  <c r="AZ45" i="10" s="1"/>
  <c r="AX60" i="10"/>
  <c r="AZ60" i="10" s="1"/>
  <c r="AX59" i="10"/>
  <c r="AZ59" i="10" s="1"/>
  <c r="AX57" i="10"/>
  <c r="AZ57" i="10" s="1"/>
  <c r="AX53" i="10"/>
  <c r="AZ53" i="10" s="1"/>
  <c r="AX54" i="10"/>
  <c r="AZ54" i="10" s="1"/>
  <c r="AX51" i="10"/>
  <c r="AZ51" i="10" s="1"/>
  <c r="AX48" i="10"/>
  <c r="AZ48" i="10" s="1"/>
  <c r="AX47" i="10"/>
  <c r="AZ47" i="10" s="1"/>
  <c r="AX36" i="10"/>
  <c r="AZ36" i="10" s="1"/>
  <c r="AX35" i="10"/>
  <c r="AZ35" i="10" s="1"/>
  <c r="AX32" i="10"/>
  <c r="AZ32" i="10" s="1"/>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K121" i="12" s="1"/>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AG20" i="12" s="1"/>
  <c r="AG21" i="12" s="1"/>
  <c r="T20" i="12" l="1"/>
  <c r="T21" i="12" s="1"/>
  <c r="AX66" i="12"/>
  <c r="AZ66" i="12" s="1"/>
  <c r="AX78" i="12"/>
  <c r="AZ78" i="12" s="1"/>
  <c r="AX75" i="12"/>
  <c r="AZ75" i="12" s="1"/>
  <c r="AX93" i="12"/>
  <c r="AZ93" i="12" s="1"/>
  <c r="AX98" i="12"/>
  <c r="AZ98" i="12" s="1"/>
  <c r="AX105" i="12"/>
  <c r="AZ105" i="12" s="1"/>
  <c r="AX110" i="12"/>
  <c r="AZ110" i="12" s="1"/>
  <c r="AM114" i="12"/>
  <c r="S119" i="12"/>
  <c r="T120" i="12"/>
  <c r="U121" i="12"/>
  <c r="AM113" i="12"/>
  <c r="AU113" i="12"/>
  <c r="AU114" i="12"/>
  <c r="Z118" i="12"/>
  <c r="AA119" i="12"/>
  <c r="AB120" i="12"/>
  <c r="AC121" i="12"/>
  <c r="W114" i="12"/>
  <c r="AI119" i="12"/>
  <c r="AV121" i="12"/>
  <c r="AP121" i="12"/>
  <c r="AH121" i="12"/>
  <c r="Z121" i="12"/>
  <c r="AW120" i="12"/>
  <c r="AO120" i="12"/>
  <c r="AG120" i="12"/>
  <c r="Y120" i="12"/>
  <c r="AV119" i="12"/>
  <c r="AN119" i="12"/>
  <c r="AF119" i="12"/>
  <c r="X119" i="12"/>
  <c r="AU118" i="12"/>
  <c r="AM118" i="12"/>
  <c r="AE118" i="12"/>
  <c r="W118" i="12"/>
  <c r="AT114" i="12"/>
  <c r="AL114" i="12"/>
  <c r="AD114" i="12"/>
  <c r="V114" i="12"/>
  <c r="AR113" i="12"/>
  <c r="AJ113" i="12"/>
  <c r="AB113" i="12"/>
  <c r="T113" i="12"/>
  <c r="AW121" i="12"/>
  <c r="AO121" i="12"/>
  <c r="AG121" i="12"/>
  <c r="Y121" i="12"/>
  <c r="AV120" i="12"/>
  <c r="AN120" i="12"/>
  <c r="AF120" i="12"/>
  <c r="X120" i="12"/>
  <c r="AU119" i="12"/>
  <c r="AM119" i="12"/>
  <c r="AE119" i="12"/>
  <c r="W119" i="12"/>
  <c r="AT118" i="12"/>
  <c r="AL118" i="12"/>
  <c r="AD118" i="12"/>
  <c r="V118" i="12"/>
  <c r="AQ114" i="12"/>
  <c r="AI114" i="12"/>
  <c r="AA114" i="12"/>
  <c r="S114" i="12"/>
  <c r="AQ113" i="12"/>
  <c r="AI113" i="12"/>
  <c r="AA113" i="12"/>
  <c r="S113" i="12"/>
  <c r="AT121" i="12"/>
  <c r="AL121" i="12"/>
  <c r="AD121" i="12"/>
  <c r="V121" i="12"/>
  <c r="AS120" i="12"/>
  <c r="AK120" i="12"/>
  <c r="AC120" i="12"/>
  <c r="U120" i="12"/>
  <c r="AR119" i="12"/>
  <c r="AJ119" i="12"/>
  <c r="AB119" i="12"/>
  <c r="T119" i="12"/>
  <c r="AQ118" i="12"/>
  <c r="AI118" i="12"/>
  <c r="AA118" i="12"/>
  <c r="S118" i="12"/>
  <c r="AX114" i="12"/>
  <c r="AZ114" i="12" s="1"/>
  <c r="AP114" i="12"/>
  <c r="AH114" i="12"/>
  <c r="Z114" i="12"/>
  <c r="AV113" i="12"/>
  <c r="AN113" i="12"/>
  <c r="AF113" i="12"/>
  <c r="X113" i="12"/>
  <c r="W113" i="12"/>
  <c r="AH118" i="12"/>
  <c r="AJ120" i="12"/>
  <c r="AS20" i="12"/>
  <c r="AS21" i="12" s="1"/>
  <c r="AR20" i="12"/>
  <c r="AR21" i="12" s="1"/>
  <c r="AB20" i="12"/>
  <c r="AB21" i="12" s="1"/>
  <c r="AO20" i="12"/>
  <c r="AO21" i="12" s="1"/>
  <c r="Y20" i="12"/>
  <c r="Y21" i="12" s="1"/>
  <c r="AJ20" i="12"/>
  <c r="AJ21" i="12" s="1"/>
  <c r="AE113" i="12"/>
  <c r="AE114" i="12"/>
  <c r="AP118" i="12"/>
  <c r="AQ119" i="12"/>
  <c r="AR120" i="12"/>
  <c r="AS121" i="12"/>
  <c r="AX95" i="12"/>
  <c r="AZ95" i="12" s="1"/>
  <c r="AX102" i="12"/>
  <c r="AZ102" i="12" s="1"/>
  <c r="AX107" i="12"/>
  <c r="AZ107"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U113" i="12"/>
  <c r="Y113" i="12"/>
  <c r="AC113" i="12"/>
  <c r="AG113" i="12"/>
  <c r="AK113" i="12"/>
  <c r="AO113" i="12"/>
  <c r="AS113" i="12"/>
  <c r="AW113" i="12"/>
  <c r="T114" i="12"/>
  <c r="X114" i="12"/>
  <c r="AB114" i="12"/>
  <c r="AF114" i="12"/>
  <c r="AJ114" i="12"/>
  <c r="AN114" i="12"/>
  <c r="AR114" i="12"/>
  <c r="AV114" i="12"/>
  <c r="T118" i="12"/>
  <c r="X118" i="12"/>
  <c r="AB118" i="12"/>
  <c r="AF118" i="12"/>
  <c r="AJ118" i="12"/>
  <c r="AN118" i="12"/>
  <c r="AR118" i="12"/>
  <c r="AV118" i="12"/>
  <c r="U119" i="12"/>
  <c r="Y119" i="12"/>
  <c r="AC119" i="12"/>
  <c r="AG119" i="12"/>
  <c r="AK119" i="12"/>
  <c r="AO119" i="12"/>
  <c r="AS119" i="12"/>
  <c r="AW119" i="12"/>
  <c r="V120" i="12"/>
  <c r="Z120" i="12"/>
  <c r="AD120" i="12"/>
  <c r="AH120" i="12"/>
  <c r="AL120" i="12"/>
  <c r="AP120" i="12"/>
  <c r="AT120" i="12"/>
  <c r="S121" i="12"/>
  <c r="W121" i="12"/>
  <c r="AA121" i="12"/>
  <c r="AE121" i="12"/>
  <c r="AI121" i="12"/>
  <c r="AM121" i="12"/>
  <c r="AQ121" i="12"/>
  <c r="AU121" i="12"/>
  <c r="V113" i="12"/>
  <c r="Z113" i="12"/>
  <c r="AD113" i="12"/>
  <c r="AH113" i="12"/>
  <c r="AL113" i="12"/>
  <c r="AP113" i="12"/>
  <c r="AT113" i="12"/>
  <c r="AX113" i="12"/>
  <c r="AZ113" i="12" s="1"/>
  <c r="U114" i="12"/>
  <c r="Y114" i="12"/>
  <c r="AC114" i="12"/>
  <c r="AG114" i="12"/>
  <c r="AK114" i="12"/>
  <c r="AO114" i="12"/>
  <c r="AS114" i="12"/>
  <c r="AW114" i="12"/>
  <c r="U118" i="12"/>
  <c r="Y118" i="12"/>
  <c r="AC118" i="12"/>
  <c r="AG118" i="12"/>
  <c r="AK118" i="12"/>
  <c r="AO118" i="12"/>
  <c r="AS118" i="12"/>
  <c r="AW118" i="12"/>
  <c r="V119" i="12"/>
  <c r="Z119" i="12"/>
  <c r="AD119" i="12"/>
  <c r="AH119" i="12"/>
  <c r="AL119" i="12"/>
  <c r="AP119" i="12"/>
  <c r="AT119" i="12"/>
  <c r="S120" i="12"/>
  <c r="W120" i="12"/>
  <c r="AA120" i="12"/>
  <c r="AE120" i="12"/>
  <c r="AI120" i="12"/>
  <c r="AM120" i="12"/>
  <c r="AQ120" i="12"/>
  <c r="AU120" i="12"/>
  <c r="T121" i="12"/>
  <c r="X121" i="12"/>
  <c r="AB121" i="12"/>
  <c r="AF121" i="12"/>
  <c r="AJ121" i="12"/>
  <c r="AN121" i="12"/>
  <c r="AR121"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U25" i="11" s="1"/>
  <c r="Q25" i="11"/>
  <c r="K25" i="11"/>
  <c r="S24" i="11"/>
  <c r="Q24" i="11"/>
  <c r="K24" i="11"/>
  <c r="S23" i="11"/>
  <c r="Q23" i="11"/>
  <c r="K23" i="11"/>
  <c r="S22" i="11"/>
  <c r="Q22" i="11"/>
  <c r="K22" i="11"/>
  <c r="S21" i="11"/>
  <c r="Q21" i="11"/>
  <c r="K21" i="11"/>
  <c r="S20" i="11"/>
  <c r="U20" i="11" s="1"/>
  <c r="Q20" i="11"/>
  <c r="K20" i="11"/>
  <c r="S19" i="11"/>
  <c r="Q19" i="11"/>
  <c r="K19" i="11"/>
  <c r="S18" i="11"/>
  <c r="U18" i="11" s="1"/>
  <c r="Q18" i="11"/>
  <c r="K18" i="11"/>
  <c r="S17" i="11"/>
  <c r="U17" i="11" s="1"/>
  <c r="Q17" i="11"/>
  <c r="K17" i="11"/>
  <c r="S16" i="11"/>
  <c r="Q16" i="11"/>
  <c r="K16" i="11"/>
  <c r="S15" i="11"/>
  <c r="Q15" i="11"/>
  <c r="K15" i="11"/>
  <c r="S14" i="11"/>
  <c r="Q14" i="11"/>
  <c r="K14" i="11"/>
  <c r="S13" i="11"/>
  <c r="Q13" i="11"/>
  <c r="K13" i="11"/>
  <c r="S12" i="11"/>
  <c r="U12" i="11" s="1"/>
  <c r="Q12" i="11"/>
  <c r="K12" i="11"/>
  <c r="S11" i="11"/>
  <c r="Q11" i="11"/>
  <c r="K11" i="11"/>
  <c r="S10" i="11"/>
  <c r="U10" i="11" s="1"/>
  <c r="Q10" i="11"/>
  <c r="K10" i="11"/>
  <c r="S9" i="11"/>
  <c r="U9" i="11" s="1"/>
  <c r="Q9" i="11"/>
  <c r="K9" i="11"/>
  <c r="S8" i="11"/>
  <c r="Q8" i="11"/>
  <c r="K8" i="11"/>
  <c r="S7" i="11"/>
  <c r="Q7" i="11"/>
  <c r="K7" i="11"/>
  <c r="S6" i="11"/>
  <c r="Q6" i="11"/>
  <c r="K6" i="11"/>
  <c r="U7" i="11" l="1"/>
  <c r="U15" i="11"/>
  <c r="U23" i="11"/>
  <c r="U21" i="11"/>
  <c r="U24" i="11"/>
  <c r="U19" i="11"/>
  <c r="U13" i="11"/>
  <c r="U16" i="11"/>
  <c r="U6" i="11"/>
  <c r="U14" i="11"/>
  <c r="U22" i="11"/>
  <c r="U8" i="11"/>
  <c r="U11" i="11"/>
  <c r="S66" i="10"/>
  <c r="BC14" i="10"/>
  <c r="AW71" i="10"/>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AW66" i="10"/>
  <c r="AV66" i="10"/>
  <c r="AU66" i="10"/>
  <c r="AT66" i="10"/>
  <c r="AS66" i="10"/>
  <c r="AR66" i="10"/>
  <c r="AQ66" i="10"/>
  <c r="AP66" i="10"/>
  <c r="AO66" i="10"/>
  <c r="AN66" i="10"/>
  <c r="AM66" i="10"/>
  <c r="AL66" i="10"/>
  <c r="AK66" i="10"/>
  <c r="AJ66" i="10"/>
  <c r="AI66" i="10"/>
  <c r="AH66" i="10"/>
  <c r="AG66" i="10"/>
  <c r="AF66" i="10"/>
  <c r="AE66" i="10"/>
  <c r="AD66" i="10"/>
  <c r="AC66" i="10"/>
  <c r="AB66" i="10"/>
  <c r="AA66" i="10"/>
  <c r="Z66" i="10"/>
  <c r="Y66" i="10"/>
  <c r="X66" i="10"/>
  <c r="W66" i="10"/>
  <c r="V66" i="10"/>
  <c r="U66" i="10"/>
  <c r="T66"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AV70" i="10" l="1"/>
  <c r="AX62" i="10"/>
  <c r="AZ62" i="10" s="1"/>
  <c r="AX23" i="10"/>
  <c r="AZ23" i="10" s="1"/>
  <c r="AA68" i="10"/>
  <c r="W68" i="10"/>
  <c r="Z62" i="10"/>
  <c r="AP62" i="10"/>
  <c r="AC63" i="10"/>
  <c r="AS63" i="10"/>
  <c r="V67" i="10"/>
  <c r="AL67" i="10"/>
  <c r="X69" i="10"/>
  <c r="AN69" i="10"/>
  <c r="Y70" i="10"/>
  <c r="AO70" i="10"/>
  <c r="AI68" i="10"/>
  <c r="AU68" i="10"/>
  <c r="AD62" i="10"/>
  <c r="AT62" i="10"/>
  <c r="AG63" i="10"/>
  <c r="AW63" i="10"/>
  <c r="Z67" i="10"/>
  <c r="AP67" i="10"/>
  <c r="AB69" i="10"/>
  <c r="AR69" i="10"/>
  <c r="AC70" i="10"/>
  <c r="AS70" i="10"/>
  <c r="AE68" i="10"/>
  <c r="AQ68" i="10"/>
  <c r="AH62" i="10"/>
  <c r="U63" i="10"/>
  <c r="AK63" i="10"/>
  <c r="AD67" i="10"/>
  <c r="AT67" i="10"/>
  <c r="AF69" i="10"/>
  <c r="AV69" i="10"/>
  <c r="AG70" i="10"/>
  <c r="AW70" i="10"/>
  <c r="AM68" i="10"/>
  <c r="V62" i="10"/>
  <c r="AL62" i="10"/>
  <c r="Y63" i="10"/>
  <c r="AO63" i="10"/>
  <c r="AH67" i="10"/>
  <c r="T69" i="10"/>
  <c r="AJ69" i="10"/>
  <c r="U70" i="10"/>
  <c r="AK70"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8"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2" i="10"/>
  <c r="W62" i="10"/>
  <c r="AA62" i="10"/>
  <c r="AE62" i="10"/>
  <c r="AI62" i="10"/>
  <c r="AM62" i="10"/>
  <c r="AQ62" i="10"/>
  <c r="AU62" i="10"/>
  <c r="V63" i="10"/>
  <c r="Z63" i="10"/>
  <c r="AD63" i="10"/>
  <c r="AH63" i="10"/>
  <c r="AL63" i="10"/>
  <c r="AP63" i="10"/>
  <c r="AT63" i="10"/>
  <c r="S67" i="10"/>
  <c r="W67" i="10"/>
  <c r="AA67" i="10"/>
  <c r="AE67" i="10"/>
  <c r="AI67" i="10"/>
  <c r="AM67" i="10"/>
  <c r="AQ67" i="10"/>
  <c r="AU67" i="10"/>
  <c r="T68" i="10"/>
  <c r="X68" i="10"/>
  <c r="AB68" i="10"/>
  <c r="AF68" i="10"/>
  <c r="AJ68" i="10"/>
  <c r="AN68" i="10"/>
  <c r="AR68" i="10"/>
  <c r="AV68" i="10"/>
  <c r="U69" i="10"/>
  <c r="Y69" i="10"/>
  <c r="AC69" i="10"/>
  <c r="AG69" i="10"/>
  <c r="AK69" i="10"/>
  <c r="AO69" i="10"/>
  <c r="AS69" i="10"/>
  <c r="AW69" i="10"/>
  <c r="V70" i="10"/>
  <c r="Z70" i="10"/>
  <c r="AD70" i="10"/>
  <c r="AH70" i="10"/>
  <c r="AL70" i="10"/>
  <c r="AP70" i="10"/>
  <c r="AT70" i="10"/>
  <c r="T62" i="10"/>
  <c r="X62" i="10"/>
  <c r="AB62" i="10"/>
  <c r="AF62" i="10"/>
  <c r="AJ62" i="10"/>
  <c r="AN62" i="10"/>
  <c r="AR62" i="10"/>
  <c r="AV62" i="10"/>
  <c r="S63" i="10"/>
  <c r="W63" i="10"/>
  <c r="AA63" i="10"/>
  <c r="AE63" i="10"/>
  <c r="AI63" i="10"/>
  <c r="AM63" i="10"/>
  <c r="AQ63" i="10"/>
  <c r="AU63" i="10"/>
  <c r="T67" i="10"/>
  <c r="X67" i="10"/>
  <c r="AB67" i="10"/>
  <c r="AF67" i="10"/>
  <c r="AJ67" i="10"/>
  <c r="AN67" i="10"/>
  <c r="AR67" i="10"/>
  <c r="AV67" i="10"/>
  <c r="U68" i="10"/>
  <c r="Y68" i="10"/>
  <c r="AC68" i="10"/>
  <c r="AG68" i="10"/>
  <c r="AK68" i="10"/>
  <c r="AO68" i="10"/>
  <c r="AS68" i="10"/>
  <c r="AW68" i="10"/>
  <c r="V69" i="10"/>
  <c r="Z69" i="10"/>
  <c r="AD69" i="10"/>
  <c r="AH69" i="10"/>
  <c r="AL69" i="10"/>
  <c r="AP69" i="10"/>
  <c r="AT69" i="10"/>
  <c r="S70" i="10"/>
  <c r="W70" i="10"/>
  <c r="AA70" i="10"/>
  <c r="AE70" i="10"/>
  <c r="AI70" i="10"/>
  <c r="AM70" i="10"/>
  <c r="AQ70" i="10"/>
  <c r="AU70" i="10"/>
  <c r="U62" i="10"/>
  <c r="Y62" i="10"/>
  <c r="AC62" i="10"/>
  <c r="AG62" i="10"/>
  <c r="AK62" i="10"/>
  <c r="AO62" i="10"/>
  <c r="AS62" i="10"/>
  <c r="AW62" i="10"/>
  <c r="T63" i="10"/>
  <c r="X63" i="10"/>
  <c r="AB63" i="10"/>
  <c r="AF63" i="10"/>
  <c r="AJ63" i="10"/>
  <c r="AN63" i="10"/>
  <c r="AR63" i="10"/>
  <c r="AV63" i="10"/>
  <c r="U67" i="10"/>
  <c r="Y67" i="10"/>
  <c r="AC67" i="10"/>
  <c r="AG67" i="10"/>
  <c r="AK67" i="10"/>
  <c r="AO67" i="10"/>
  <c r="AS67" i="10"/>
  <c r="AW67" i="10"/>
  <c r="V68" i="10"/>
  <c r="Z68" i="10"/>
  <c r="AD68" i="10"/>
  <c r="AH68" i="10"/>
  <c r="AL68" i="10"/>
  <c r="AP68" i="10"/>
  <c r="AT68" i="10"/>
  <c r="S69" i="10"/>
  <c r="W69" i="10"/>
  <c r="AA69" i="10"/>
  <c r="AE69" i="10"/>
  <c r="AI69" i="10"/>
  <c r="AM69" i="10"/>
  <c r="AQ69" i="10"/>
  <c r="AU69" i="10"/>
  <c r="T70" i="10"/>
  <c r="X70" i="10"/>
  <c r="AB70" i="10"/>
  <c r="AF70" i="10"/>
  <c r="AJ70" i="10"/>
  <c r="AN70" i="10"/>
  <c r="AR70" i="10"/>
  <c r="AX32" i="8"/>
  <c r="AZ32" i="8" s="1"/>
  <c r="AX50" i="8"/>
  <c r="AZ50" i="8" s="1"/>
  <c r="AX56" i="8"/>
  <c r="AZ56" i="8" s="1"/>
  <c r="AX59" i="8"/>
  <c r="AZ59" i="8" s="1"/>
  <c r="AX35" i="8"/>
  <c r="AZ35" i="8" s="1"/>
  <c r="AX53" i="8"/>
  <c r="AZ53" i="8" s="1"/>
  <c r="AX36" i="8"/>
  <c r="AZ36" i="8" s="1"/>
  <c r="AX54" i="8"/>
  <c r="AZ54" i="8" s="1"/>
  <c r="AX60" i="8"/>
  <c r="AZ60" i="8" s="1"/>
  <c r="AX33" i="8"/>
  <c r="AZ33" i="8" s="1"/>
  <c r="AX51" i="8"/>
  <c r="AZ51" i="8" s="1"/>
  <c r="AX57" i="8"/>
  <c r="AZ57" i="8" s="1"/>
  <c r="AX63" i="10" l="1"/>
  <c r="AZ63" i="10" s="1"/>
  <c r="Q6" i="6" l="1"/>
  <c r="S66" i="8"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S47" i="8" l="1"/>
  <c r="AO47" i="8"/>
  <c r="AK47" i="8"/>
  <c r="AG47" i="8"/>
  <c r="AC47" i="8"/>
  <c r="AQ44" i="8"/>
  <c r="AM44" i="8"/>
  <c r="AI44" i="8"/>
  <c r="W44" i="8"/>
  <c r="S44" i="8"/>
  <c r="Y41" i="8"/>
  <c r="AI38" i="8"/>
  <c r="AE38" i="8"/>
  <c r="AA38" i="8"/>
  <c r="AG29" i="8"/>
  <c r="Y29" i="8"/>
  <c r="AQ26" i="8"/>
  <c r="AI26" i="8"/>
  <c r="AE26" i="8"/>
  <c r="AA26" i="8"/>
  <c r="W26" i="8"/>
  <c r="AK26" i="8"/>
  <c r="U26" i="8"/>
  <c r="AR26" i="8"/>
  <c r="X26" i="8"/>
  <c r="AR47" i="8"/>
  <c r="AN47" i="8"/>
  <c r="AJ47" i="8"/>
  <c r="X47" i="8"/>
  <c r="T47" i="8"/>
  <c r="AT44" i="8"/>
  <c r="AP44" i="8"/>
  <c r="AD44" i="8"/>
  <c r="Z44" i="8"/>
  <c r="V44" i="8"/>
  <c r="AF41" i="8"/>
  <c r="AP38" i="8"/>
  <c r="AL38" i="8"/>
  <c r="AH38" i="8"/>
  <c r="AN29" i="8"/>
  <c r="AF29" i="8"/>
  <c r="AP26" i="8"/>
  <c r="AL26" i="8"/>
  <c r="AH26" i="8"/>
  <c r="AD26" i="8"/>
  <c r="V26" i="8"/>
  <c r="AO26" i="8"/>
  <c r="AC26" i="8"/>
  <c r="AQ47" i="8"/>
  <c r="AE47" i="8"/>
  <c r="AA47" i="8"/>
  <c r="W47" i="8"/>
  <c r="S47" i="8"/>
  <c r="AK44" i="8"/>
  <c r="AG44" i="8"/>
  <c r="AC44" i="8"/>
  <c r="Y44" i="8"/>
  <c r="U44" i="8"/>
  <c r="AM41" i="8"/>
  <c r="AS38" i="8"/>
  <c r="AO38" i="8"/>
  <c r="U38" i="8"/>
  <c r="AM29" i="8"/>
  <c r="S29" i="8"/>
  <c r="AS26" i="8"/>
  <c r="Z29" i="8"/>
  <c r="AB26" i="8"/>
  <c r="AL47" i="8"/>
  <c r="AH47" i="8"/>
  <c r="AD47" i="8"/>
  <c r="Z47" i="8"/>
  <c r="V47" i="8"/>
  <c r="AR44" i="8"/>
  <c r="AN44" i="8"/>
  <c r="AJ44" i="8"/>
  <c r="AF44" i="8"/>
  <c r="AB44" i="8"/>
  <c r="AT41" i="8"/>
  <c r="AB38" i="8"/>
  <c r="X38" i="8"/>
  <c r="T38" i="8"/>
  <c r="AT29" i="8"/>
  <c r="AJ26" i="8"/>
  <c r="T26" i="8"/>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26" i="8" l="1"/>
  <c r="AZ26" i="8" s="1"/>
  <c r="AX38" i="8"/>
  <c r="AZ38" i="8" s="1"/>
  <c r="AX29" i="8"/>
  <c r="AZ29" i="8" s="1"/>
  <c r="AX41" i="8"/>
  <c r="AZ41" i="8" s="1"/>
  <c r="AX44" i="8"/>
  <c r="AZ44" i="8" s="1"/>
  <c r="AX47" i="8"/>
  <c r="AZ47" i="8" s="1"/>
  <c r="AZ39" i="8"/>
  <c r="AZ27"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AW66" i="8" l="1"/>
  <c r="AV66" i="8"/>
  <c r="AU66" i="8"/>
  <c r="AT66" i="8"/>
  <c r="AS66" i="8"/>
  <c r="AR66" i="8"/>
  <c r="AQ66" i="8"/>
  <c r="AP66" i="8"/>
  <c r="AO66" i="8"/>
  <c r="AN66" i="8"/>
  <c r="AM66" i="8"/>
  <c r="AL66" i="8"/>
  <c r="AK66" i="8"/>
  <c r="AJ66" i="8"/>
  <c r="AI66" i="8"/>
  <c r="AH66" i="8"/>
  <c r="AG66" i="8"/>
  <c r="AF66" i="8"/>
  <c r="AE66" i="8"/>
  <c r="AD66" i="8"/>
  <c r="AC66" i="8"/>
  <c r="AB66" i="8"/>
  <c r="AA66" i="8"/>
  <c r="Z66" i="8"/>
  <c r="Y66" i="8"/>
  <c r="X66" i="8"/>
  <c r="W66" i="8"/>
  <c r="V66" i="8"/>
  <c r="U66" i="8"/>
  <c r="T66" i="8"/>
  <c r="F51" i="8"/>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Z20" i="8" l="1"/>
  <c r="Z21" i="8" s="1"/>
  <c r="AX62" i="8"/>
  <c r="AZ62" i="8" s="1"/>
  <c r="AX63" i="8"/>
  <c r="AZ63"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0" i="8"/>
  <c r="AW68" i="8"/>
  <c r="AT68" i="8"/>
  <c r="Y68" i="8"/>
  <c r="AB69" i="8"/>
  <c r="AM70" i="8"/>
  <c r="AU70" i="8"/>
  <c r="AN69" i="8"/>
  <c r="AH67" i="8"/>
  <c r="AF68" i="8"/>
  <c r="AT70" i="8"/>
  <c r="AI67" i="8"/>
  <c r="AU67" i="8"/>
  <c r="AE67" i="8"/>
  <c r="AA67" i="8"/>
  <c r="X67" i="8"/>
  <c r="AB67" i="8"/>
  <c r="T67" i="8"/>
  <c r="U67" i="8"/>
  <c r="AG67" i="8"/>
  <c r="AO67" i="8"/>
  <c r="AS67" i="8"/>
  <c r="AW67" i="8"/>
  <c r="AM68" i="8"/>
  <c r="AU68" i="8"/>
  <c r="AG69" i="8"/>
  <c r="AW69" i="8"/>
  <c r="Y70" i="8"/>
  <c r="AW70" i="8"/>
  <c r="Z69" i="8"/>
  <c r="AP69" i="8"/>
  <c r="S69" i="8"/>
  <c r="AI69" i="8"/>
  <c r="AU69" i="8"/>
  <c r="AV67" i="8"/>
  <c r="AV69" i="8"/>
  <c r="AL67" i="8"/>
  <c r="AP67" i="8"/>
  <c r="AV68" i="8"/>
  <c r="AF70" i="8"/>
  <c r="AW63" i="8"/>
  <c r="X62" i="8"/>
  <c r="AA62" i="8"/>
  <c r="AI62" i="8"/>
  <c r="Z63" i="8"/>
  <c r="AP63" i="8"/>
  <c r="AV62" i="8"/>
  <c r="AU63" i="8"/>
  <c r="T62" i="8"/>
  <c r="AB62" i="8"/>
  <c r="S63" i="8"/>
  <c r="AI63" i="8"/>
  <c r="AE62" i="8"/>
  <c r="AU62" i="8"/>
  <c r="U62" i="8"/>
  <c r="AG62" i="8"/>
  <c r="AO62" i="8"/>
  <c r="AS62" i="8"/>
  <c r="AW62" i="8"/>
  <c r="AB63" i="8"/>
  <c r="AN63" i="8"/>
  <c r="AV63" i="8"/>
  <c r="S20" i="8"/>
  <c r="S21" i="8" s="1"/>
  <c r="W20" i="8"/>
  <c r="W21" i="8" s="1"/>
  <c r="AA20" i="8"/>
  <c r="AA21" i="8" s="1"/>
  <c r="AE20" i="8"/>
  <c r="AE21" i="8" s="1"/>
  <c r="AI20" i="8"/>
  <c r="AI21" i="8" s="1"/>
  <c r="AM20" i="8"/>
  <c r="AM21" i="8" s="1"/>
  <c r="AH62" i="8"/>
  <c r="AL62" i="8"/>
  <c r="AP62" i="8"/>
  <c r="AG63" i="8"/>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0" i="8" l="1"/>
  <c r="AJ70" i="8"/>
  <c r="AB70" i="8"/>
  <c r="X70" i="8"/>
  <c r="AA70" i="8"/>
  <c r="W70" i="8"/>
  <c r="AP68" i="8"/>
  <c r="AL68" i="8"/>
  <c r="Z68" i="8"/>
  <c r="V68" i="8"/>
  <c r="AO68" i="8"/>
  <c r="AK68" i="8"/>
  <c r="AQ70" i="8"/>
  <c r="AI70" i="8"/>
  <c r="AE70" i="8"/>
  <c r="AH70" i="8"/>
  <c r="AD70" i="8"/>
  <c r="AS68" i="8"/>
  <c r="AG68" i="8"/>
  <c r="AC68" i="8"/>
  <c r="U68" i="8"/>
  <c r="AR68" i="8"/>
  <c r="AS70" i="8"/>
  <c r="AC70" i="8"/>
  <c r="U70" i="8"/>
  <c r="AQ68" i="8"/>
  <c r="AH68" i="8"/>
  <c r="AD68" i="8"/>
  <c r="AP70" i="8"/>
  <c r="AL70" i="8"/>
  <c r="Z70" i="8"/>
  <c r="V70" i="8"/>
  <c r="AO70" i="8"/>
  <c r="AK70" i="8"/>
  <c r="AN68" i="8"/>
  <c r="AJ68" i="8"/>
  <c r="AB68" i="8"/>
  <c r="X68" i="8"/>
  <c r="AA68" i="8"/>
  <c r="W68" i="8"/>
  <c r="AG70" i="8"/>
  <c r="AR70" i="8"/>
  <c r="AI68" i="8"/>
  <c r="AE68" i="8"/>
  <c r="K25" i="6"/>
  <c r="K21" i="6"/>
  <c r="K20" i="6"/>
  <c r="K19" i="6"/>
  <c r="K18" i="6"/>
  <c r="K17" i="6"/>
  <c r="K16" i="6"/>
  <c r="K15" i="6"/>
  <c r="K14" i="6"/>
  <c r="K13" i="6"/>
  <c r="K12" i="6"/>
  <c r="K11" i="6"/>
  <c r="K10" i="6"/>
  <c r="K9" i="6"/>
  <c r="S62" i="8" l="1"/>
  <c r="AX24" i="8"/>
  <c r="AZ24" i="8" s="1"/>
  <c r="T70" i="8"/>
  <c r="T68" i="8"/>
  <c r="AR69" i="8"/>
  <c r="AR63" i="8"/>
  <c r="AL63" i="8"/>
  <c r="AL69" i="8"/>
  <c r="AD67" i="8"/>
  <c r="AD62" i="8"/>
  <c r="AK69" i="8"/>
  <c r="AK63" i="8"/>
  <c r="AE63" i="8"/>
  <c r="AE69" i="8"/>
  <c r="AT67" i="8"/>
  <c r="AT62" i="8"/>
  <c r="AA69" i="8"/>
  <c r="AA63" i="8"/>
  <c r="Y63" i="8"/>
  <c r="Y69" i="8"/>
  <c r="AF62" i="8"/>
  <c r="AF67" i="8"/>
  <c r="AR67" i="8"/>
  <c r="AR62" i="8"/>
  <c r="AQ69" i="8"/>
  <c r="AQ63" i="8"/>
  <c r="AS63" i="8"/>
  <c r="AS69" i="8"/>
  <c r="AN67" i="8"/>
  <c r="AN62" i="8"/>
  <c r="AC62" i="8"/>
  <c r="AC67" i="8"/>
  <c r="AF69" i="8"/>
  <c r="AF63" i="8"/>
  <c r="AM69" i="8"/>
  <c r="AM63" i="8"/>
  <c r="W67" i="8"/>
  <c r="W62" i="8"/>
  <c r="V69" i="8"/>
  <c r="V63" i="8"/>
  <c r="AK67" i="8"/>
  <c r="AK62" i="8"/>
  <c r="S67" i="8"/>
  <c r="T69" i="8"/>
  <c r="T63" i="8"/>
  <c r="AT63" i="8"/>
  <c r="AT69" i="8"/>
  <c r="S68" i="8"/>
  <c r="AH69" i="8"/>
  <c r="AH63" i="8"/>
  <c r="AQ62" i="8"/>
  <c r="AQ67" i="8"/>
  <c r="AD69" i="8"/>
  <c r="AD63" i="8"/>
  <c r="X63" i="8"/>
  <c r="X69" i="8"/>
  <c r="AJ69" i="8"/>
  <c r="AJ63" i="8"/>
  <c r="AM62" i="8"/>
  <c r="AM67" i="8"/>
  <c r="Y62" i="8"/>
  <c r="Y67" i="8"/>
  <c r="V67" i="8"/>
  <c r="V62" i="8"/>
  <c r="AC63" i="8"/>
  <c r="AC69" i="8"/>
  <c r="AO63" i="8"/>
  <c r="AO69" i="8"/>
  <c r="Z67" i="8"/>
  <c r="Z62" i="8"/>
  <c r="U63" i="8"/>
  <c r="U69" i="8"/>
  <c r="S70" i="8"/>
  <c r="AJ67" i="8"/>
  <c r="AJ62" i="8"/>
  <c r="W69" i="8"/>
  <c r="W63" i="8"/>
  <c r="AX23" i="8" l="1"/>
  <c r="AZ23" i="8" s="1"/>
</calcChain>
</file>

<file path=xl/sharedStrings.xml><?xml version="1.0" encoding="utf-8"?>
<sst xmlns="http://schemas.openxmlformats.org/spreadsheetml/2006/main" count="1900" uniqueCount="416">
  <si>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</si>
  <si>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</si>
  <si>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</si>
  <si>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</si>
  <si>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</si>
  <si>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</si>
  <si>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</si>
  <si>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</si>
  <si>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</si>
  <si>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</si>
  <si>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</si>
  <si>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</si>
  <si>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</si>
  <si>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</si>
  <si>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</si>
  <si>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</si>
  <si>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</si>
  <si>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</si>
  <si>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</si>
  <si>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</si>
  <si>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</si>
  <si>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</si>
  <si>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</si>
  <si>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</si>
  <si>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</si>
  <si>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</si>
  <si>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</si>
  <si>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</si>
  <si>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</si>
  <si>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</si>
  <si>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</si>
  <si>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</si>
  <si>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</si>
  <si>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</si>
  <si>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</si>
  <si>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</si>
  <si>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</si>
  <si>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</si>
  <si>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</si>
  <si>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</si>
  <si>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</si>
  <si>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</si>
  <si>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</si>
  <si>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</si>
  <si>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</si>
  <si>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</si>
  <si>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</si>
  <si>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</si>
  <si>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</si>
  <si>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</si>
  <si>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</si>
  <si>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</si>
  <si>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</si>
  <si>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</si>
  <si>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</si>
  <si>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</si>
  <si>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</si>
  <si>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</si>
  <si>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</si>
  <si>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</si>
  <si>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</si>
  <si>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</si>
  <si>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</si>
  <si>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</si>
  <si>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</si>
  <si>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</si>
  <si>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</si>
  <si>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</si>
  <si>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</si>
  <si>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</si>
  <si>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</si>
  <si>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</si>
  <si>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</si>
  <si>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</si>
  <si>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</si>
  <si>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</si>
  <si>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</si>
  <si>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</si>
  <si>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</si>
  <si>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</si>
  <si>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</si>
  <si>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</si>
  <si>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</si>
  <si>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</si>
  <si>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</si>
  <si>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</si>
  <si>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</si>
  <si>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</si>
  <si>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</si>
  <si>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</si>
  <si>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</si>
  <si>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</si>
  <si>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</si>
  <si>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</si>
  <si>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</si>
  <si>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</si>
  <si>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</si>
  <si>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</si>
  <si>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</si>
  <si>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</si>
  <si>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</si>
  <si>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</si>
  <si>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</si>
  <si>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</si>
  <si>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</si>
  <si>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</si>
  <si>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</si>
  <si>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</si>
  <si>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</si>
  <si>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</si>
  <si>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</si>
  <si>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</si>
  <si>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</si>
  <si>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</si>
  <si>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</si>
  <si>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</si>
  <si>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</si>
  <si>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</si>
  <si>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</si>
  <si>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</si>
  <si>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</si>
  <si>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</si>
  <si>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</si>
  <si>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</si>
  <si>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</si>
  <si>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</si>
  <si>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</si>
  <si>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</si>
  <si>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</si>
  <si>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</si>
  <si>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</si>
  <si>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</si>
  <si>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</si>
  <si>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</si>
  <si>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</si>
  <si>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</si>
  <si>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</si>
  <si>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</si>
  <si>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</si>
  <si>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</si>
  <si>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</si>
  <si>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</si>
  <si>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</si>
  <si>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</si>
  <si>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</si>
  <si>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</si>
  <si>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</si>
  <si>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</si>
  <si>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</si>
  <si>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</si>
  <si>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</si>
  <si>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</si>
  <si>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</si>
  <si>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</si>
  <si>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</si>
  <si>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</si>
  <si>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</si>
  <si>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</si>
  <si>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</si>
  <si>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</si>
  <si>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</si>
  <si>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</si>
  <si>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</si>
  <si>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</si>
  <si>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</si>
  <si>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</si>
  <si>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</si>
  <si>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</si>
  <si>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</si>
  <si>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　　　（追加した職種の人員内訳を自動計算させるためには、職種名称は(5)職種と一致させる必要があります。）</t>
    <rPh sb="4" eb="6">
      <t>ツイカ</t>
    </rPh>
    <rPh sb="8" eb="10">
      <t>ショクシュ</t>
    </rPh>
    <rPh sb="11" eb="13">
      <t>ジンイン</t>
    </rPh>
    <rPh sb="13" eb="15">
      <t>ウチワケ</t>
    </rPh>
    <rPh sb="16" eb="18">
      <t>ジドウ</t>
    </rPh>
    <rPh sb="18" eb="20">
      <t>ケイサン</t>
    </rPh>
    <rPh sb="28" eb="30">
      <t>ショクシュ</t>
    </rPh>
    <rPh sb="30" eb="32">
      <t>メイショウ</t>
    </rPh>
    <rPh sb="36" eb="38">
      <t>ショクシュ</t>
    </rPh>
    <rPh sb="39" eb="41">
      <t>イッチ</t>
    </rPh>
    <rPh sb="44" eb="46">
      <t>ヒツヨウ</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</si>
  <si>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</si>
  <si>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</si>
  <si>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</si>
  <si>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</si>
  <si>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</si>
  <si>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</si>
  <si>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</si>
  <si>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</si>
  <si>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</si>
  <si>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</si>
  <si>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</si>
  <si>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</si>
  <si>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サービス提供時間内の勤務延時間数（生活相談員）</t>
    <rPh sb="9" eb="11">
      <t>テイキョウ</t>
    </rPh>
    <rPh sb="11" eb="13">
      <t>ジカン</t>
    </rPh>
    <rPh sb="13" eb="14">
      <t>ナイ</t>
    </rPh>
    <phoneticPr fontId="2"/>
  </si>
  <si>
    <t>(15) サービス提供時間内の勤務延時間数（介護職員）</t>
    <rPh sb="9" eb="11">
      <t>テイキョウ</t>
    </rPh>
    <rPh sb="11" eb="13">
      <t>ジカン</t>
    </rPh>
    <rPh sb="13" eb="14">
      <t>ナイ</t>
    </rPh>
    <phoneticPr fontId="2"/>
  </si>
  <si>
    <t>(16) 利用者数　　　</t>
  </si>
  <si>
    <t>(16) 利用者数　　　</t>
    <phoneticPr fontId="2"/>
  </si>
  <si>
    <t>(17) サービス提供時間（平均提供時間）</t>
    <rPh sb="9" eb="11">
      <t>テイキョウ</t>
    </rPh>
    <rPh sb="11" eb="13">
      <t>ジカン</t>
    </rPh>
    <rPh sb="14" eb="16">
      <t>ヘイキン</t>
    </rPh>
    <rPh sb="16" eb="18">
      <t>テイキョウ</t>
    </rPh>
    <rPh sb="18" eb="20">
      <t>ジカン</t>
    </rPh>
    <phoneticPr fontId="2"/>
  </si>
  <si>
    <t>(18) 確保すべき介護職員の勤務時間数　　　</t>
    <rPh sb="5" eb="7">
      <t>カクホ</t>
    </rPh>
    <rPh sb="10" eb="12">
      <t>カイゴ</t>
    </rPh>
    <rPh sb="12" eb="14">
      <t>ショクイン</t>
    </rPh>
    <rPh sb="15" eb="17">
      <t>キンム</t>
    </rPh>
    <rPh sb="17" eb="20">
      <t>ジカンスウ</t>
    </rPh>
    <phoneticPr fontId="2"/>
  </si>
  <si>
    <t>（参考）
(19)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</si>
  <si>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</si>
  <si>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</si>
  <si>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</si>
  <si>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</si>
  <si>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</si>
  <si>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</si>
  <si>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</si>
  <si>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</si>
  <si>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</si>
  <si>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</si>
  <si>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</si>
  <si>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介護職員がサービス提供時間内に勤務する時間数の合計（勤務延時間数）が自動計算されますので、誤りがないか確認してください。</t>
    <rPh sb="6" eb="8">
      <t>カイゴ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2"/>
  </si>
  <si>
    <t>　(16)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</si>
  <si>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(17)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</si>
  <si>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(19)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</si>
  <si>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D</t>
  </si>
  <si>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</si>
  <si>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介護予防通所介護相当サービス</t>
    <rPh sb="0" eb="2">
      <t>カイゴ</t>
    </rPh>
    <rPh sb="2" eb="4">
      <t>ヨボウ</t>
    </rPh>
    <rPh sb="4" eb="6">
      <t>ツウショ</t>
    </rPh>
    <rPh sb="6" eb="8">
      <t>カイゴ</t>
    </rPh>
    <rPh sb="8" eb="10">
      <t>ソウトウ</t>
    </rPh>
    <phoneticPr fontId="2"/>
  </si>
  <si>
    <t>緩和した基準による通所型サービス</t>
    <phoneticPr fontId="2"/>
  </si>
  <si>
    <t>従業者の勤務の体制及び勤務形態一覧表　記入方法　（通所型サービス）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rPh sb="27" eb="28">
      <t>ガタ</t>
    </rPh>
    <phoneticPr fontId="3"/>
  </si>
  <si>
    <t>・ 介護予防通所介護相当サービスにおける「確保すべき従業者の勤務延時間数」には、「最低限確保すべきとされている程度の休憩時間は含めて差し支えない」としており、</t>
    <rPh sb="2" eb="4">
      <t>カイゴ</t>
    </rPh>
    <rPh sb="4" eb="6">
      <t>ヨボウ</t>
    </rPh>
    <rPh sb="6" eb="8">
      <t>ツウショ</t>
    </rPh>
    <rPh sb="8" eb="10">
      <t>カイゴ</t>
    </rPh>
    <rPh sb="10" eb="12">
      <t>ソウトウ</t>
    </rPh>
    <rPh sb="21" eb="23">
      <t>カクホ</t>
    </rPh>
    <rPh sb="26" eb="29">
      <t>ジュウギョウシャ</t>
    </rPh>
    <rPh sb="30" eb="32">
      <t>キンム</t>
    </rPh>
    <rPh sb="32" eb="33">
      <t>ノ</t>
    </rPh>
    <rPh sb="33" eb="35">
      <t>ジカン</t>
    </rPh>
    <rPh sb="35" eb="36">
      <t>スウ</t>
    </rPh>
    <rPh sb="41" eb="44">
      <t>サイテイゲン</t>
    </rPh>
    <rPh sb="44" eb="46">
      <t>カクホ</t>
    </rPh>
    <rPh sb="55" eb="57">
      <t>テイド</t>
    </rPh>
    <rPh sb="58" eb="60">
      <t>キュウケイ</t>
    </rPh>
    <rPh sb="60" eb="62">
      <t>ジカン</t>
    </rPh>
    <rPh sb="63" eb="64">
      <t>フク</t>
    </rPh>
    <rPh sb="66" eb="67">
      <t>サ</t>
    </rPh>
    <rPh sb="68" eb="69">
      <t>ツカ</t>
    </rPh>
    <phoneticPr fontId="2"/>
  </si>
  <si>
    <t>　(14)介護予防通所介護相当サービスの場合の生活相談員がサービス提供時間内に勤務する時間数の合計（勤務延時間数）が自動計算されますので、誤りがないか確認してください。</t>
    <rPh sb="20" eb="22">
      <t>バアイ</t>
    </rPh>
    <rPh sb="23" eb="25">
      <t>セイカツ</t>
    </rPh>
    <rPh sb="25" eb="28">
      <t>ソウダンイン</t>
    </rPh>
    <rPh sb="33" eb="35">
      <t>テイキョウ</t>
    </rPh>
    <rPh sb="35" eb="37">
      <t>ジカン</t>
    </rPh>
    <rPh sb="37" eb="38">
      <t>ナイ</t>
    </rPh>
    <rPh sb="39" eb="41">
      <t>キンム</t>
    </rPh>
    <rPh sb="43" eb="45">
      <t>ジカン</t>
    </rPh>
    <rPh sb="45" eb="46">
      <t>スウ</t>
    </rPh>
    <rPh sb="47" eb="49">
      <t>ゴウケイ</t>
    </rPh>
    <rPh sb="50" eb="52">
      <t>キンム</t>
    </rPh>
    <rPh sb="52" eb="53">
      <t>エン</t>
    </rPh>
    <rPh sb="53" eb="55">
      <t>ジカン</t>
    </rPh>
    <rPh sb="55" eb="56">
      <t>スウ</t>
    </rPh>
    <rPh sb="58" eb="60">
      <t>ジドウ</t>
    </rPh>
    <rPh sb="60" eb="62">
      <t>ケイサン</t>
    </rPh>
    <rPh sb="69" eb="70">
      <t>アヤマ</t>
    </rPh>
    <rPh sb="75" eb="77">
      <t>カクニン</t>
    </rPh>
    <phoneticPr fontId="2"/>
  </si>
  <si>
    <t>　(18) 介護予防通所介護相当サービスの場合の確保すべき介護職員の勤務時間数が自動計算されます。（(15)(16)を入力しないと計算されません。）</t>
    <rPh sb="21" eb="23">
      <t>バアイ</t>
    </rPh>
    <rPh sb="24" eb="26">
      <t>カクホ</t>
    </rPh>
    <rPh sb="29" eb="31">
      <t>カイゴ</t>
    </rPh>
    <rPh sb="31" eb="33">
      <t>ショクイン</t>
    </rPh>
    <rPh sb="34" eb="36">
      <t>キンム</t>
    </rPh>
    <rPh sb="36" eb="39">
      <t>ジカンスウ</t>
    </rPh>
    <rPh sb="40" eb="42">
      <t>ジドウ</t>
    </rPh>
    <rPh sb="42" eb="44">
      <t>ケイサン</t>
    </rPh>
    <rPh sb="59" eb="61">
      <t>ニュウリョク</t>
    </rPh>
    <rPh sb="65" eb="67">
      <t>ケイサン</t>
    </rPh>
    <phoneticPr fontId="2"/>
  </si>
  <si>
    <t>○○　○○</t>
    <phoneticPr fontId="2"/>
  </si>
  <si>
    <t>（標準様式１）</t>
    <rPh sb="1" eb="3">
      <t>ヒョウジュン</t>
    </rPh>
    <rPh sb="3" eb="5">
      <t>ヨウシキ</t>
    </rPh>
    <phoneticPr fontId="3"/>
  </si>
  <si>
    <t>別記第２号様式（第３条第１項関係）</t>
    <phoneticPr fontId="3"/>
  </si>
  <si>
    <t>変更届出書</t>
    <rPh sb="0" eb="2">
      <t>ヘンコウ</t>
    </rPh>
    <rPh sb="2" eb="4">
      <t>トドケデ</t>
    </rPh>
    <rPh sb="4" eb="5">
      <t>ショ</t>
    </rPh>
    <phoneticPr fontId="3"/>
  </si>
  <si>
    <t>年</t>
  </si>
  <si>
    <t>月</t>
  </si>
  <si>
    <t>日</t>
  </si>
  <si>
    <t>豊　島　区　長</t>
    <rPh sb="0" eb="1">
      <t>トヨ</t>
    </rPh>
    <rPh sb="2" eb="3">
      <t>シマ</t>
    </rPh>
    <rPh sb="4" eb="5">
      <t>ク</t>
    </rPh>
    <rPh sb="6" eb="7">
      <t>チョウ</t>
    </rPh>
    <phoneticPr fontId="3"/>
  </si>
  <si>
    <t>所在地</t>
    <rPh sb="0" eb="3">
      <t>ショザイチ</t>
    </rPh>
    <phoneticPr fontId="3"/>
  </si>
  <si>
    <t>申請者</t>
    <rPh sb="0" eb="2">
      <t>シンセイ</t>
    </rPh>
    <rPh sb="2" eb="3">
      <t>シャ</t>
    </rPh>
    <phoneticPr fontId="3"/>
  </si>
  <si>
    <t>名称</t>
    <rPh sb="0" eb="2">
      <t>メイショウ</t>
    </rPh>
    <phoneticPr fontId="3"/>
  </si>
  <si>
    <t>代表者職名・氏名</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</si>
  <si>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3"/>
  </si>
  <si>
    <t>介護保険事業所番号</t>
    <rPh sb="0" eb="2">
      <t>カイゴ</t>
    </rPh>
    <rPh sb="2" eb="4">
      <t>ホケン</t>
    </rPh>
    <rPh sb="4" eb="7">
      <t>ジギョウショ</t>
    </rPh>
    <rPh sb="6" eb="7">
      <t>ショ</t>
    </rPh>
    <rPh sb="7" eb="9">
      <t>バンゴウ</t>
    </rPh>
    <phoneticPr fontId="3"/>
  </si>
  <si>
    <t>法人番号</t>
    <rPh sb="0" eb="2">
      <t>ホウジン</t>
    </rPh>
    <rPh sb="2" eb="4">
      <t>バンゴウ</t>
    </rPh>
    <phoneticPr fontId="3"/>
  </si>
  <si>
    <t>指定内容を変更した事業所等</t>
    <rPh sb="0" eb="2">
      <t>シテイ</t>
    </rPh>
    <rPh sb="2" eb="4">
      <t>ナイヨウ</t>
    </rPh>
    <rPh sb="5" eb="7">
      <t>ヘンコウ</t>
    </rPh>
    <rPh sb="9" eb="12">
      <t>ジギョウショ</t>
    </rPh>
    <rPh sb="12" eb="13">
      <t>トウ</t>
    </rPh>
    <phoneticPr fontId="3"/>
  </si>
  <si>
    <t>サービスの種類</t>
    <rPh sb="5" eb="7">
      <t>シュルイ</t>
    </rPh>
    <phoneticPr fontId="3"/>
  </si>
  <si>
    <t>変更年月日</t>
    <rPh sb="0" eb="2">
      <t>ヘンコウ</t>
    </rPh>
    <rPh sb="2" eb="5">
      <t>ネンガッピ</t>
    </rPh>
    <phoneticPr fontId="3"/>
  </si>
  <si>
    <t>年</t>
    <rPh sb="0" eb="1">
      <t>ネン</t>
    </rPh>
    <phoneticPr fontId="3"/>
  </si>
  <si>
    <t>月</t>
    <rPh sb="0" eb="1">
      <t>ガツ</t>
    </rPh>
    <phoneticPr fontId="3"/>
  </si>
  <si>
    <t>日</t>
    <rPh sb="0" eb="1">
      <t>ヒ</t>
    </rPh>
    <phoneticPr fontId="3"/>
  </si>
  <si>
    <t>変更があった事項（該当に○）</t>
    <rPh sb="0" eb="2">
      <t>ヘンコウ</t>
    </rPh>
    <rPh sb="6" eb="8">
      <t>ジコウ</t>
    </rPh>
    <rPh sb="9" eb="11">
      <t>ガイトウ</t>
    </rPh>
    <phoneticPr fontId="3"/>
  </si>
  <si>
    <t>変更の内容</t>
    <rPh sb="0" eb="2">
      <t>ヘンコウ</t>
    </rPh>
    <rPh sb="3" eb="5">
      <t>ナイヨウ</t>
    </rPh>
    <phoneticPr fontId="3"/>
  </si>
  <si>
    <t>事業所の名称</t>
    <rPh sb="0" eb="3">
      <t>ジギョウショ</t>
    </rPh>
    <rPh sb="4" eb="6">
      <t>メイショウ</t>
    </rPh>
    <phoneticPr fontId="3"/>
  </si>
  <si>
    <t>（変更前）</t>
    <rPh sb="1" eb="3">
      <t>ヘンコウ</t>
    </rPh>
    <rPh sb="3" eb="4">
      <t>マエ</t>
    </rPh>
    <phoneticPr fontId="3"/>
  </si>
  <si>
    <t>事業所の所在地</t>
    <rPh sb="0" eb="3">
      <t>ジギョウショ</t>
    </rPh>
    <rPh sb="4" eb="7">
      <t>ショザイチ</t>
    </rPh>
    <phoneticPr fontId="3"/>
  </si>
  <si>
    <t>申請者の名称</t>
    <rPh sb="0" eb="3">
      <t>シンセイシャ</t>
    </rPh>
    <rPh sb="4" eb="6">
      <t>メイショウ</t>
    </rPh>
    <phoneticPr fontId="3"/>
  </si>
  <si>
    <t>主たる事務所の所在地</t>
    <rPh sb="0" eb="1">
      <t>オモ</t>
    </rPh>
    <rPh sb="3" eb="5">
      <t>ジム</t>
    </rPh>
    <rPh sb="5" eb="6">
      <t>ショ</t>
    </rPh>
    <rPh sb="7" eb="10">
      <t>ショザイチ</t>
    </rPh>
    <phoneticPr fontId="3"/>
  </si>
  <si>
    <t>代表者の氏名、生年月日、住所及び職名</t>
    <rPh sb="0" eb="3">
      <t>ダイヒョウシャ</t>
    </rPh>
    <rPh sb="4" eb="6">
      <t>シメイ</t>
    </rPh>
    <rPh sb="7" eb="9">
      <t>セイネン</t>
    </rPh>
    <rPh sb="9" eb="11">
      <t>ガッピ</t>
    </rPh>
    <rPh sb="12" eb="14">
      <t>ジュウショ</t>
    </rPh>
    <rPh sb="14" eb="15">
      <t>オヨ</t>
    </rPh>
    <rPh sb="16" eb="18">
      <t>ショクメイ</t>
    </rPh>
    <phoneticPr fontId="3"/>
  </si>
  <si>
    <t>登記事項証明書・条例等（当該事業に関するものに限る。）</t>
    <rPh sb="0" eb="2">
      <t>トウキ</t>
    </rPh>
    <rPh sb="2" eb="4">
      <t>ジコウ</t>
    </rPh>
    <rPh sb="4" eb="7">
      <t>ショウメイショ</t>
    </rPh>
    <rPh sb="8" eb="11">
      <t>ジョウレイナド</t>
    </rPh>
    <phoneticPr fontId="3"/>
  </si>
  <si>
    <t>事業所の建物の構造及び平面図並びに設備の概要</t>
    <phoneticPr fontId="3"/>
  </si>
  <si>
    <t>（変更後）</t>
    <rPh sb="1" eb="3">
      <t>ヘンコウ</t>
    </rPh>
    <rPh sb="3" eb="4">
      <t>ゴ</t>
    </rPh>
    <phoneticPr fontId="3"/>
  </si>
  <si>
    <t>利用者の推定数、利用者の定員</t>
    <rPh sb="0" eb="3">
      <t>リヨウシャ</t>
    </rPh>
    <rPh sb="4" eb="7">
      <t>スイテイスウ</t>
    </rPh>
    <rPh sb="8" eb="11">
      <t>リヨウシャ</t>
    </rPh>
    <rPh sb="12" eb="14">
      <t>テイイン</t>
    </rPh>
    <phoneticPr fontId="3"/>
  </si>
  <si>
    <t>事業所の管理者の氏名、生年月日及び住所</t>
    <phoneticPr fontId="3"/>
  </si>
  <si>
    <t>サービス提供責任者の氏名、生年月日、住所及び経歴</t>
    <phoneticPr fontId="3"/>
  </si>
  <si>
    <t>運営規程</t>
    <phoneticPr fontId="3"/>
  </si>
  <si>
    <t>その他</t>
    <rPh sb="2" eb="3">
      <t>タ</t>
    </rPh>
    <phoneticPr fontId="3"/>
  </si>
  <si>
    <t>備考</t>
    <rPh sb="0" eb="2">
      <t>ビコウ</t>
    </rPh>
    <phoneticPr fontId="3"/>
  </si>
  <si>
    <t xml:space="preserve">１
２
</t>
    <phoneticPr fontId="3"/>
  </si>
  <si>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3"/>
  </si>
  <si>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3"/>
  </si>
  <si>
    <t xml:space="preserve"> </t>
    <phoneticPr fontId="3"/>
  </si>
  <si>
    <t>サービス種類（該当に〇）</t>
    <rPh sb="4" eb="6">
      <t>シュルイ</t>
    </rPh>
    <rPh sb="7" eb="9">
      <t>ガイトウ</t>
    </rPh>
    <phoneticPr fontId="3"/>
  </si>
  <si>
    <t>介護予防通所介護相当サービス</t>
    <phoneticPr fontId="3"/>
  </si>
  <si>
    <t>緩和した基準による通所型サービス</t>
    <phoneticPr fontId="3"/>
  </si>
  <si>
    <t>定率</t>
    <phoneticPr fontId="3"/>
  </si>
  <si>
    <t>定額</t>
    <rPh sb="1" eb="2">
      <t>ガク</t>
    </rPh>
    <phoneticPr fontId="3"/>
  </si>
  <si>
    <t>事 業 所</t>
  </si>
  <si>
    <t>フリガナ</t>
    <phoneticPr fontId="3"/>
  </si>
  <si>
    <t>名　　称</t>
    <rPh sb="0" eb="1">
      <t>メイ</t>
    </rPh>
    <rPh sb="3" eb="4">
      <t>ショウ</t>
    </rPh>
    <phoneticPr fontId="3"/>
  </si>
  <si>
    <t>（郵便番号</t>
    <phoneticPr fontId="3"/>
  </si>
  <si>
    <t>-</t>
    <phoneticPr fontId="3"/>
  </si>
  <si>
    <t>）</t>
    <phoneticPr fontId="3"/>
  </si>
  <si>
    <t>都</t>
    <rPh sb="0" eb="1">
      <t>ト</t>
    </rPh>
    <phoneticPr fontId="3"/>
  </si>
  <si>
    <t>道</t>
    <rPh sb="0" eb="1">
      <t>ミチ</t>
    </rPh>
    <phoneticPr fontId="3"/>
  </si>
  <si>
    <t>市</t>
    <rPh sb="0" eb="1">
      <t>シ</t>
    </rPh>
    <phoneticPr fontId="3"/>
  </si>
  <si>
    <t>区</t>
    <rPh sb="0" eb="1">
      <t>ク</t>
    </rPh>
    <phoneticPr fontId="3"/>
  </si>
  <si>
    <t>府</t>
    <rPh sb="0" eb="1">
      <t>フ</t>
    </rPh>
    <phoneticPr fontId="3"/>
  </si>
  <si>
    <t>県</t>
    <rPh sb="0" eb="1">
      <t>ケン</t>
    </rPh>
    <phoneticPr fontId="3"/>
  </si>
  <si>
    <t>町</t>
    <rPh sb="0" eb="1">
      <t>マチ</t>
    </rPh>
    <phoneticPr fontId="3"/>
  </si>
  <si>
    <t>村</t>
    <rPh sb="0" eb="1">
      <t>ムラ</t>
    </rPh>
    <phoneticPr fontId="3"/>
  </si>
  <si>
    <t>連絡先</t>
    <rPh sb="0" eb="2">
      <t>レンラク</t>
    </rPh>
    <rPh sb="2" eb="3">
      <t>サキ</t>
    </rPh>
    <phoneticPr fontId="3"/>
  </si>
  <si>
    <t>電話番号</t>
  </si>
  <si>
    <t>（内線）</t>
    <rPh sb="1" eb="3">
      <t>ナイセン</t>
    </rPh>
    <phoneticPr fontId="3"/>
  </si>
  <si>
    <t>ＦＡＸ番号</t>
  </si>
  <si>
    <t>Email</t>
    <phoneticPr fontId="3"/>
  </si>
  <si>
    <t>管 理 者</t>
  </si>
  <si>
    <t>住所</t>
    <rPh sb="0" eb="2">
      <t>ジュウショ</t>
    </rPh>
    <phoneticPr fontId="3"/>
  </si>
  <si>
    <t>氏    名</t>
    <phoneticPr fontId="3"/>
  </si>
  <si>
    <t>生年月日</t>
    <phoneticPr fontId="3"/>
  </si>
  <si>
    <t>当該事業所で兼務する他の職種
（兼務の場合のみ記入）</t>
    <phoneticPr fontId="3"/>
  </si>
  <si>
    <t>他の事業所、施設等の職務との兼務
（兼務の場合のみ記入）</t>
    <rPh sb="8" eb="9">
      <t>トウ</t>
    </rPh>
    <rPh sb="10" eb="12">
      <t>ショクム</t>
    </rPh>
    <phoneticPr fontId="3"/>
  </si>
  <si>
    <t>兼務先の名称、所在地</t>
    <rPh sb="0" eb="2">
      <t>ケンム</t>
    </rPh>
    <rPh sb="2" eb="3">
      <t>サキ</t>
    </rPh>
    <rPh sb="4" eb="6">
      <t>メイショウ</t>
    </rPh>
    <rPh sb="7" eb="10">
      <t>ショザイチ</t>
    </rPh>
    <phoneticPr fontId="3"/>
  </si>
  <si>
    <t>兼務先のサービス種別、兼務する職種及び勤務時間等</t>
    <rPh sb="0" eb="2">
      <t>ケンム</t>
    </rPh>
    <rPh sb="2" eb="3">
      <t>サキ</t>
    </rPh>
    <rPh sb="8" eb="10">
      <t>シュベツ</t>
    </rPh>
    <phoneticPr fontId="3"/>
  </si>
  <si>
    <t>○設備に関する基準の確認に必要な事項</t>
    <phoneticPr fontId="3"/>
  </si>
  <si>
    <t>食堂及び機能訓練室の合計面積</t>
    <rPh sb="0" eb="2">
      <t>ショクドウ</t>
    </rPh>
    <rPh sb="2" eb="3">
      <t>オヨ</t>
    </rPh>
    <rPh sb="4" eb="6">
      <t>キノウ</t>
    </rPh>
    <rPh sb="6" eb="8">
      <t>クンレン</t>
    </rPh>
    <rPh sb="8" eb="9">
      <t>シツ</t>
    </rPh>
    <rPh sb="10" eb="12">
      <t>ゴウケイ</t>
    </rPh>
    <rPh sb="12" eb="14">
      <t>メンセキ</t>
    </rPh>
    <phoneticPr fontId="3"/>
  </si>
  <si>
    <t>㎡</t>
  </si>
  <si>
    <t>利用定員（同時利用）</t>
    <rPh sb="0" eb="2">
      <t>リヨウ</t>
    </rPh>
    <rPh sb="2" eb="4">
      <t>テイイン</t>
    </rPh>
    <rPh sb="5" eb="7">
      <t>ドウジ</t>
    </rPh>
    <rPh sb="7" eb="9">
      <t>リヨウ</t>
    </rPh>
    <phoneticPr fontId="3"/>
  </si>
  <si>
    <t>人</t>
    <rPh sb="0" eb="1">
      <t xml:space="preserve">ニン </t>
    </rPh>
    <phoneticPr fontId="3"/>
  </si>
  <si>
    <t>サービス提供単位１</t>
    <rPh sb="4" eb="6">
      <t>テイキョウ</t>
    </rPh>
    <phoneticPr fontId="3"/>
  </si>
  <si>
    <t>○人員に関する基準の確認に必要な事項</t>
    <phoneticPr fontId="3"/>
  </si>
  <si>
    <t>従業者の職種・員数</t>
    <phoneticPr fontId="3"/>
  </si>
  <si>
    <t>生活相談員</t>
    <rPh sb="0" eb="2">
      <t>セイカツ</t>
    </rPh>
    <rPh sb="2" eb="5">
      <t>ソウダンイン</t>
    </rPh>
    <phoneticPr fontId="3"/>
  </si>
  <si>
    <t>看護職員</t>
    <rPh sb="0" eb="2">
      <t>カンゴ</t>
    </rPh>
    <rPh sb="2" eb="4">
      <t>ショクイン</t>
    </rPh>
    <phoneticPr fontId="3"/>
  </si>
  <si>
    <t>介護職員</t>
    <rPh sb="0" eb="2">
      <t>カイゴ</t>
    </rPh>
    <rPh sb="2" eb="4">
      <t>ショクイン</t>
    </rPh>
    <phoneticPr fontId="3"/>
  </si>
  <si>
    <t>機能訓練指導員</t>
    <rPh sb="0" eb="2">
      <t>キノウ</t>
    </rPh>
    <rPh sb="2" eb="4">
      <t>クンレン</t>
    </rPh>
    <rPh sb="4" eb="7">
      <t>シドウイン</t>
    </rPh>
    <phoneticPr fontId="3"/>
  </si>
  <si>
    <t>専従</t>
    <rPh sb="0" eb="1">
      <t>セン</t>
    </rPh>
    <rPh sb="1" eb="2">
      <t>ジュウ</t>
    </rPh>
    <phoneticPr fontId="3"/>
  </si>
  <si>
    <t>兼務</t>
    <rPh sb="0" eb="1">
      <t>ケン</t>
    </rPh>
    <rPh sb="1" eb="2">
      <t>ツトム</t>
    </rPh>
    <phoneticPr fontId="3"/>
  </si>
  <si>
    <t>常　勤（人）</t>
    <phoneticPr fontId="3"/>
  </si>
  <si>
    <t>非常勤（人）</t>
    <phoneticPr fontId="3"/>
  </si>
  <si>
    <t>営業日（該当に〇）</t>
    <rPh sb="0" eb="2">
      <t>エイギョウ</t>
    </rPh>
    <rPh sb="2" eb="3">
      <t>ビ</t>
    </rPh>
    <rPh sb="4" eb="6">
      <t>ガイトウ</t>
    </rPh>
    <phoneticPr fontId="3"/>
  </si>
  <si>
    <t>日曜日</t>
    <rPh sb="0" eb="3">
      <t>ニチヨウビ</t>
    </rPh>
    <phoneticPr fontId="3"/>
  </si>
  <si>
    <t>月曜日</t>
    <rPh sb="0" eb="3">
      <t>ゲツヨウビ</t>
    </rPh>
    <phoneticPr fontId="3"/>
  </si>
  <si>
    <t>火曜日</t>
    <rPh sb="0" eb="3">
      <t>カヨウビ</t>
    </rPh>
    <phoneticPr fontId="3"/>
  </si>
  <si>
    <t>水曜日</t>
    <rPh sb="0" eb="3">
      <t>スイヨウビ</t>
    </rPh>
    <phoneticPr fontId="3"/>
  </si>
  <si>
    <t>木曜日</t>
    <rPh sb="0" eb="3">
      <t>モクヨウビ</t>
    </rPh>
    <phoneticPr fontId="3"/>
  </si>
  <si>
    <t>金曜日</t>
    <rPh sb="0" eb="3">
      <t>キンヨウビ</t>
    </rPh>
    <phoneticPr fontId="3"/>
  </si>
  <si>
    <t>土曜日</t>
    <rPh sb="0" eb="3">
      <t>ドヨウビ</t>
    </rPh>
    <phoneticPr fontId="3"/>
  </si>
  <si>
    <t>祝日</t>
    <rPh sb="0" eb="2">
      <t>シュクジツ</t>
    </rPh>
    <phoneticPr fontId="3"/>
  </si>
  <si>
    <t>その他（年末年始休日等）</t>
    <phoneticPr fontId="3"/>
  </si>
  <si>
    <t>営業時間</t>
    <phoneticPr fontId="3"/>
  </si>
  <si>
    <t>：</t>
    <phoneticPr fontId="3"/>
  </si>
  <si>
    <t>～</t>
    <phoneticPr fontId="3"/>
  </si>
  <si>
    <t>曜日ごとに
異なる場合記入</t>
    <rPh sb="0" eb="2">
      <t>ヨウビ</t>
    </rPh>
    <rPh sb="6" eb="7">
      <t>コト</t>
    </rPh>
    <rPh sb="9" eb="11">
      <t>バアイ</t>
    </rPh>
    <rPh sb="11" eb="13">
      <t>キニュウ</t>
    </rPh>
    <phoneticPr fontId="3"/>
  </si>
  <si>
    <t>平日</t>
    <rPh sb="0" eb="2">
      <t>ヘイジツ</t>
    </rPh>
    <phoneticPr fontId="3"/>
  </si>
  <si>
    <t>日曜日・祝日</t>
    <rPh sb="0" eb="2">
      <t>ニチヨウ</t>
    </rPh>
    <rPh sb="2" eb="3">
      <t>ヒ</t>
    </rPh>
    <rPh sb="4" eb="6">
      <t>シュクジツ</t>
    </rPh>
    <phoneticPr fontId="3"/>
  </si>
  <si>
    <t>サービス提供時間</t>
    <rPh sb="4" eb="6">
      <t>テイキョウ</t>
    </rPh>
    <phoneticPr fontId="3"/>
  </si>
  <si>
    <t>利用定員</t>
    <rPh sb="0" eb="2">
      <t>リヨウ</t>
    </rPh>
    <rPh sb="2" eb="4">
      <t>テイイン</t>
    </rPh>
    <phoneticPr fontId="3"/>
  </si>
  <si>
    <t>人</t>
    <rPh sb="0" eb="1">
      <t>ヒト</t>
    </rPh>
    <phoneticPr fontId="3"/>
  </si>
  <si>
    <t>サービス提供単位２</t>
    <rPh sb="4" eb="6">
      <t>テイキョウ</t>
    </rPh>
    <phoneticPr fontId="3"/>
  </si>
  <si>
    <t>サービス提供単位３</t>
    <rPh sb="4" eb="6">
      <t>テイキョウ</t>
    </rPh>
    <phoneticPr fontId="3"/>
  </si>
  <si>
    <t>添付書類</t>
    <rPh sb="0" eb="2">
      <t>テンプ</t>
    </rPh>
    <rPh sb="2" eb="4">
      <t>ショルイ</t>
    </rPh>
    <phoneticPr fontId="3"/>
  </si>
  <si>
    <t>別添のとおり</t>
    <rPh sb="0" eb="2">
      <t>ベッテン</t>
    </rPh>
    <phoneticPr fontId="3"/>
  </si>
  <si>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3"/>
  </si>
  <si>
    <t>事 業 所</t>
    <phoneticPr fontId="3"/>
  </si>
  <si>
    <t>平面図</t>
    <rPh sb="0" eb="3">
      <t>ヘイメンズ</t>
    </rPh>
    <phoneticPr fontId="3"/>
  </si>
  <si>
    <t>備考</t>
    <phoneticPr fontId="3"/>
  </si>
  <si>
    <t xml:space="preserve">１
２
３
４
５
６
</t>
    <phoneticPr fontId="3"/>
  </si>
  <si>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介護予防通所介護相当サービス」は介護保険法施行規則第140条の63の６第１号で定める基準に基づき行われるサービスを、「緩和した基準による通所型サービス」は介護保険法施行規則第140条の63の６第２号で定める基準に基づき行われるサービスを指します。         
</t>
    <rPh sb="132" eb="133">
      <t>マタ</t>
    </rPh>
    <rPh sb="254" eb="257">
      <t>ジュウギョウシャ</t>
    </rPh>
    <rPh sb="309" eb="311">
      <t>ツウショ</t>
    </rPh>
    <rPh sb="373" eb="375">
      <t>ツウショ</t>
    </rPh>
    <phoneticPr fontId="3"/>
  </si>
  <si>
    <t>（参考） 通所型サービス事業所の指定等に係る記載事項記入欄不足時の資料</t>
    <rPh sb="1" eb="3">
      <t>サンコウ</t>
    </rPh>
    <rPh sb="18" eb="19">
      <t>トウ</t>
    </rPh>
    <phoneticPr fontId="3"/>
  </si>
  <si>
    <t>■サービス提供単位４以降</t>
    <rPh sb="5" eb="7">
      <t>テイキョウ</t>
    </rPh>
    <rPh sb="10" eb="12">
      <t>イコウ</t>
    </rPh>
    <phoneticPr fontId="3"/>
  </si>
  <si>
    <t>サービス提供単位４</t>
    <rPh sb="4" eb="6">
      <t>テイキョウ</t>
    </rPh>
    <phoneticPr fontId="3"/>
  </si>
  <si>
    <t>サービス提供単位５</t>
    <rPh sb="4" eb="6">
      <t>テイキョウ</t>
    </rPh>
    <phoneticPr fontId="3"/>
  </si>
  <si>
    <t>（通所型サービス事業を事業所所在地以外の場所で一部実施する場合）</t>
    <phoneticPr fontId="3"/>
  </si>
  <si>
    <t>■複数事業所又はサービス提供単位４以降</t>
    <rPh sb="1" eb="3">
      <t>フクスウ</t>
    </rPh>
    <rPh sb="3" eb="6">
      <t>ジギョウショ</t>
    </rPh>
    <rPh sb="6" eb="7">
      <t>マタ</t>
    </rPh>
    <rPh sb="12" eb="14">
      <t>テイキョウ</t>
    </rPh>
    <phoneticPr fontId="3"/>
  </si>
  <si>
    <t>（標準様式２）</t>
    <rPh sb="1" eb="3">
      <t>ヒョウジュン</t>
    </rPh>
    <rPh sb="3" eb="5">
      <t>ヨウシキ</t>
    </rPh>
    <phoneticPr fontId="3"/>
  </si>
  <si>
    <t>事業所・施設の名称</t>
    <rPh sb="0" eb="3">
      <t>ジギョウショ</t>
    </rPh>
    <rPh sb="4" eb="6">
      <t>シセツ</t>
    </rPh>
    <rPh sb="7" eb="9">
      <t>メイショウ</t>
    </rPh>
    <phoneticPr fontId="3"/>
  </si>
  <si>
    <t>備考　1</t>
    <rPh sb="0" eb="2">
      <t>ビコウ</t>
    </rPh>
    <phoneticPr fontId="3"/>
  </si>
  <si>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3"/>
  </si>
  <si>
    <t>　各室の用途及び面積を記載してください。</t>
    <phoneticPr fontId="3"/>
  </si>
  <si>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3"/>
  </si>
  <si>
    <t>展示コーナー</t>
    <rPh sb="0" eb="2">
      <t>テンジ</t>
    </rPh>
    <phoneticPr fontId="3"/>
  </si>
  <si>
    <t>　調理室</t>
    <rPh sb="1" eb="4">
      <t>チョウリシツ</t>
    </rPh>
    <phoneticPr fontId="3"/>
  </si>
  <si>
    <t>静養室</t>
    <rPh sb="0" eb="2">
      <t>セイヨウ</t>
    </rPh>
    <rPh sb="2" eb="3">
      <t>シツ</t>
    </rPh>
    <phoneticPr fontId="3"/>
  </si>
  <si>
    <t>相談室</t>
    <rPh sb="0" eb="3">
      <t>ソウダンシツ</t>
    </rPh>
    <phoneticPr fontId="3"/>
  </si>
  <si>
    <t>便所</t>
    <rPh sb="0" eb="2">
      <t>ベンジョ</t>
    </rPh>
    <phoneticPr fontId="3"/>
  </si>
  <si>
    <t>　30㎡</t>
    <phoneticPr fontId="3"/>
  </si>
  <si>
    <t>20㎡</t>
    <phoneticPr fontId="3"/>
  </si>
  <si>
    <t>40㎡</t>
    <phoneticPr fontId="3"/>
  </si>
  <si>
    <t>玄関ホール</t>
    <rPh sb="0" eb="2">
      <t>ゲンカン</t>
    </rPh>
    <phoneticPr fontId="3"/>
  </si>
  <si>
    <t>　　機能訓練室　100㎡</t>
    <rPh sb="2" eb="4">
      <t>キノウ</t>
    </rPh>
    <rPh sb="4" eb="6">
      <t>クンレン</t>
    </rPh>
    <rPh sb="6" eb="7">
      <t>シツ</t>
    </rPh>
    <phoneticPr fontId="3"/>
  </si>
  <si>
    <t>　　（食堂兼用）</t>
    <rPh sb="3" eb="5">
      <t>ショクドウ</t>
    </rPh>
    <rPh sb="5" eb="7">
      <t>ケンヨウ</t>
    </rPh>
    <phoneticPr fontId="3"/>
  </si>
  <si>
    <t>倉庫</t>
    <rPh sb="0" eb="2">
      <t>ソウコ</t>
    </rPh>
    <phoneticPr fontId="3"/>
  </si>
  <si>
    <t>浴室 70㎡</t>
    <rPh sb="0" eb="2">
      <t>ヨクシツ</t>
    </rPh>
    <phoneticPr fontId="3"/>
  </si>
  <si>
    <t>事務室 30㎡</t>
    <rPh sb="0" eb="3">
      <t>ジムシツ</t>
    </rPh>
    <phoneticPr fontId="3"/>
  </si>
  <si>
    <t>（標準様式３）</t>
    <rPh sb="1" eb="3">
      <t>ヒョウジュン</t>
    </rPh>
    <phoneticPr fontId="3"/>
  </si>
  <si>
    <t>設備等一覧表</t>
    <phoneticPr fontId="3"/>
  </si>
  <si>
    <t>サービス種類　（</t>
    <rPh sb="4" eb="6">
      <t>シュルイ</t>
    </rPh>
    <phoneticPr fontId="3"/>
  </si>
  <si>
    <t>事業所名　（</t>
    <rPh sb="0" eb="3">
      <t>ジギョウショ</t>
    </rPh>
    <rPh sb="3" eb="4">
      <t>メイ</t>
    </rPh>
    <phoneticPr fontId="3"/>
  </si>
  <si>
    <t>チェック欄</t>
    <rPh sb="4" eb="5">
      <t>ラン</t>
    </rPh>
    <phoneticPr fontId="3"/>
  </si>
  <si>
    <t>設備の種類</t>
    <rPh sb="0" eb="2">
      <t>セツビ</t>
    </rPh>
    <rPh sb="3" eb="5">
      <t>シュルイ</t>
    </rPh>
    <phoneticPr fontId="3"/>
  </si>
  <si>
    <t>設備基準上適合すべき項目</t>
    <rPh sb="0" eb="2">
      <t>セツビ</t>
    </rPh>
    <rPh sb="2" eb="4">
      <t>キジュン</t>
    </rPh>
    <rPh sb="4" eb="5">
      <t>ジョウ</t>
    </rPh>
    <rPh sb="5" eb="7">
      <t>テキゴウ</t>
    </rPh>
    <rPh sb="10" eb="12">
      <t>コウモク</t>
    </rPh>
    <phoneticPr fontId="3"/>
  </si>
  <si>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3"/>
  </si>
  <si>
    <t>1　申請するサービス種類に関して、基準省令で定められた設備基準上適合すべき項目のうち、付表及び平面図で確認できる項目以外の事項について記載してください。 
2　「設備の種類」及び「設備基準上適合すべき項目」については、サービス毎に確認すべき内容を記載し、「チェック欄」に○印を記入して提出してください。</t>
    <rPh sb="43" eb="45">
      <t>フヒョウ</t>
    </rPh>
    <rPh sb="45" eb="46">
      <t>オヨ</t>
    </rPh>
    <rPh sb="47" eb="50">
      <t>ヘイメンズ</t>
    </rPh>
    <rPh sb="51" eb="53">
      <t>カクニンコウモクアラカジゴトカクニンナイヨウホンヨウシキキサイシンセイシャランキニュウテイシュツカタチスイショウ</t>
    </rPh>
    <phoneticPr fontId="3"/>
  </si>
  <si>
    <t>（標準様式５）</t>
    <rPh sb="1" eb="3">
      <t>ヒョウジュン</t>
    </rPh>
    <rPh sb="3" eb="5">
      <t>ヨウシキ</t>
    </rPh>
    <phoneticPr fontId="3"/>
  </si>
  <si>
    <t>誓　約　書</t>
    <phoneticPr fontId="3"/>
  </si>
  <si>
    <t>月</t>
    <rPh sb="0" eb="1">
      <t>ゲツ</t>
    </rPh>
    <phoneticPr fontId="3"/>
  </si>
  <si>
    <t>日</t>
    <rPh sb="0" eb="1">
      <t>ニチ</t>
    </rPh>
    <phoneticPr fontId="3"/>
  </si>
  <si>
    <t xml:space="preserve">    殿</t>
    <phoneticPr fontId="3"/>
  </si>
  <si>
    <t xml:space="preserve">申請者    </t>
    <phoneticPr fontId="3"/>
  </si>
  <si>
    <t>（名称）</t>
    <rPh sb="1" eb="3">
      <t>メイショウ</t>
    </rPh>
    <phoneticPr fontId="3"/>
  </si>
  <si>
    <t>（代表者の職名・氏名）</t>
    <rPh sb="1" eb="4">
      <t>ダイヒョウシャ</t>
    </rPh>
    <rPh sb="5" eb="7">
      <t>ショクメイ</t>
    </rPh>
    <rPh sb="8" eb="10">
      <t>シメイ</t>
    </rPh>
    <phoneticPr fontId="3"/>
  </si>
  <si>
    <t>　 申請者が、介護保険法第１１５条の４５の５第２項に規定する厚生労働省令で定める基準（平成１１年厚生省令第３６号　介護保険法施行規則第１４０条の６３の６）に従って適正に第一号事業を行うことができないと認められるものに該当しないことを誓います。</t>
    <phoneticPr fontId="3"/>
  </si>
  <si>
    <t>記</t>
    <rPh sb="0" eb="1">
      <t>キ</t>
    </rPh>
    <phoneticPr fontId="3"/>
  </si>
  <si>
    <t xml:space="preserve">【介護保険法施行規則第１４０条の６３の６】
（法第１１５条の４５の５第２項の厚生労働省令で定める基準）
法第115条の45の５第２項に規定する厚生労働省令で定める基準は、市町村が定める基準であって、次のいずれかに該当するものとする。
</t>
    <phoneticPr fontId="3"/>
  </si>
  <si>
    <t>一</t>
    <rPh sb="0" eb="1">
      <t>イチ</t>
    </rPh>
    <phoneticPr fontId="3"/>
  </si>
  <si>
    <t>第一号事業（第一号生活支援事業を除く。）に係る基準として、次に掲げるいずれかに該当する基準</t>
    <phoneticPr fontId="3"/>
  </si>
  <si>
    <t>イ</t>
    <phoneticPr fontId="3"/>
  </si>
  <si>
    <t>介護保険法施行規則等の一部を改正する省令（平成27年厚生労働省令第４号）附則第２条第３号若しくは第４条第３号の規定によりなおその効力を有するものとされた指定介護予防サービス等の事業の人員、設備及び運営並びに指定介護予防サービス等に係る介護予防のための効果的な支援の方法に関する基準（平成18年厚生労働省令第35号。ロにおいて「旧指定介護予防サービス等基準」という。）に規定する旧介護予防訪問介護若しくは旧介護予防通所介護に係る基準の例による基準又は指定介護予防支援等の事業の人員及び運営並びに指定介護予防支援等に係る介護予防のための効果的な支援の方法に関する基準（平成18年厚生労働省令第37号。ロにおいて「指定介護予防支援等基準」という。）に規定する介護予防支援に係る基準の例による基準</t>
    <phoneticPr fontId="3"/>
  </si>
  <si>
    <t>ロ</t>
    <phoneticPr fontId="3"/>
  </si>
  <si>
    <t>旧指定介護予防サービス等基準に規定する基準該当介護予防サービス（旧介護予防訪問介護及び旧介護予防通所介護に係るものに限る。）に係る基準又は指定介護予防支援等基準に規定する基準該当介護予防支援に係る基準の例による基準</t>
    <phoneticPr fontId="3"/>
  </si>
  <si>
    <t>ハ</t>
    <phoneticPr fontId="3"/>
  </si>
  <si>
    <t>平成26年改正前法第54条第１項第３号又は法第59条第１項第２号に規定する離島その他の地域であって厚生労働大臣が定める基準に該当するものに住所を有する居宅要支援被保険者等が、平成26年改正前法第54条第１項第３号又は法第59条第１項第２号に規定するサービスを受けた場合における当該サービスの内容を勘案した基準</t>
    <phoneticPr fontId="3"/>
  </si>
  <si>
    <t>ニ</t>
    <phoneticPr fontId="3"/>
  </si>
  <si>
    <t>第一号事業に係る基準として、当該第一号事業に係るサービスの内容等を勘案した基準（前号に掲げるものを除く。）</t>
    <phoneticPr fontId="3"/>
  </si>
  <si>
    <t>事業所名</t>
    <rPh sb="0" eb="3">
      <t>ジギョウショ</t>
    </rPh>
    <rPh sb="3" eb="4">
      <t>ナ</t>
    </rPh>
    <phoneticPr fontId="3"/>
  </si>
  <si>
    <t>通所型サービス（Ａ６、Ａ８）　変更届出書　提出書類一覧</t>
    <rPh sb="0" eb="3">
      <t>ツウショガタ</t>
    </rPh>
    <rPh sb="15" eb="17">
      <t>ヘンコウ</t>
    </rPh>
    <rPh sb="17" eb="20">
      <t>トドケデショ</t>
    </rPh>
    <rPh sb="21" eb="23">
      <t>テイシュツ</t>
    </rPh>
    <rPh sb="23" eb="25">
      <t>ショルイ</t>
    </rPh>
    <rPh sb="25" eb="27">
      <t>イチラン</t>
    </rPh>
    <phoneticPr fontId="2"/>
  </si>
  <si>
    <t>◎変更事由により、変更届出書（第２号様式）に下記の書類を添付してください。</t>
    <rPh sb="1" eb="3">
      <t>ヘンコウ</t>
    </rPh>
    <rPh sb="3" eb="5">
      <t>ジユウ</t>
    </rPh>
    <rPh sb="9" eb="11">
      <t>ヘンコウ</t>
    </rPh>
    <rPh sb="11" eb="14">
      <t>トドケデショ</t>
    </rPh>
    <rPh sb="22" eb="24">
      <t>カキ</t>
    </rPh>
    <rPh sb="25" eb="27">
      <t>ショルイ</t>
    </rPh>
    <rPh sb="28" eb="30">
      <t>テンプ</t>
    </rPh>
    <phoneticPr fontId="2"/>
  </si>
  <si>
    <t>変 更 内 容</t>
    <rPh sb="0" eb="1">
      <t>ヘン</t>
    </rPh>
    <rPh sb="2" eb="3">
      <t>サラ</t>
    </rPh>
    <rPh sb="4" eb="5">
      <t>ナイ</t>
    </rPh>
    <rPh sb="6" eb="7">
      <t>カタチ</t>
    </rPh>
    <phoneticPr fontId="2"/>
  </si>
  <si>
    <t>添 付 書 類</t>
    <rPh sb="0" eb="1">
      <t>テン</t>
    </rPh>
    <rPh sb="2" eb="3">
      <t>ヅケ</t>
    </rPh>
    <rPh sb="4" eb="5">
      <t>ショ</t>
    </rPh>
    <rPh sb="6" eb="7">
      <t>ルイ</t>
    </rPh>
    <phoneticPr fontId="2"/>
  </si>
  <si>
    <t>事業所の名称</t>
    <rPh sb="0" eb="2">
      <t>ジギョウ</t>
    </rPh>
    <rPh sb="2" eb="3">
      <t>ショ</t>
    </rPh>
    <rPh sb="4" eb="6">
      <t>メイショウ</t>
    </rPh>
    <phoneticPr fontId="2"/>
  </si>
  <si>
    <t>　○付表第三号（二）　○運営規程</t>
    <rPh sb="2" eb="4">
      <t>フヒョウ</t>
    </rPh>
    <rPh sb="4" eb="5">
      <t>ダイ</t>
    </rPh>
    <rPh sb="5" eb="6">
      <t>サン</t>
    </rPh>
    <rPh sb="6" eb="7">
      <t>ゴウ</t>
    </rPh>
    <rPh sb="8" eb="9">
      <t>ニ</t>
    </rPh>
    <rPh sb="12" eb="14">
      <t>ウンエイ</t>
    </rPh>
    <rPh sb="14" eb="16">
      <t>キテイ</t>
    </rPh>
    <phoneticPr fontId="2"/>
  </si>
  <si>
    <t>事業所の所在地</t>
    <rPh sb="4" eb="7">
      <t>ショザイチ</t>
    </rPh>
    <phoneticPr fontId="2"/>
  </si>
  <si>
    <t>　○付表第三号（二）　  ○運営規程　  ○平面図（標準様式２）
　○外観及び内部の様子が分かる写真    ○設備等一覧表（標準様式３）</t>
    <rPh sb="22" eb="25">
      <t>ヘイメンズ</t>
    </rPh>
    <rPh sb="55" eb="57">
      <t>セツビ</t>
    </rPh>
    <rPh sb="57" eb="58">
      <t>トウ</t>
    </rPh>
    <rPh sb="58" eb="60">
      <t>イチラン</t>
    </rPh>
    <rPh sb="60" eb="61">
      <t>ヒョウ</t>
    </rPh>
    <phoneticPr fontId="2"/>
  </si>
  <si>
    <t>申請者の名称</t>
    <rPh sb="0" eb="3">
      <t>シンセイシャ</t>
    </rPh>
    <rPh sb="4" eb="6">
      <t>メイショウ</t>
    </rPh>
    <phoneticPr fontId="2"/>
  </si>
  <si>
    <t>　○法人登記事項証明書（原本）　○運営規程</t>
    <rPh sb="2" eb="4">
      <t>ホウジン</t>
    </rPh>
    <rPh sb="4" eb="6">
      <t>トウキ</t>
    </rPh>
    <rPh sb="6" eb="8">
      <t>ジコウ</t>
    </rPh>
    <rPh sb="8" eb="11">
      <t>ショウメイショ</t>
    </rPh>
    <rPh sb="12" eb="14">
      <t>ゲンポン</t>
    </rPh>
    <rPh sb="17" eb="19">
      <t>ウンエイ</t>
    </rPh>
    <rPh sb="19" eb="21">
      <t>キテイ</t>
    </rPh>
    <phoneticPr fontId="2"/>
  </si>
  <si>
    <t>主たる事務所の所在地</t>
    <rPh sb="0" eb="1">
      <t>シュ</t>
    </rPh>
    <rPh sb="3" eb="5">
      <t>ジム</t>
    </rPh>
    <rPh sb="5" eb="6">
      <t>ショ</t>
    </rPh>
    <rPh sb="7" eb="10">
      <t>ショザイチ</t>
    </rPh>
    <phoneticPr fontId="2"/>
  </si>
  <si>
    <t>　○法人登記事項証明書（原本）</t>
    <rPh sb="2" eb="4">
      <t>ホウジン</t>
    </rPh>
    <rPh sb="12" eb="14">
      <t>ゲンポン</t>
    </rPh>
    <phoneticPr fontId="2"/>
  </si>
  <si>
    <t>代表者の氏名、生年月日、住所及び職名</t>
    <rPh sb="0" eb="3">
      <t>ダイヒョウシャ</t>
    </rPh>
    <rPh sb="4" eb="6">
      <t>シメイ</t>
    </rPh>
    <rPh sb="7" eb="11">
      <t>セイネンガッピ</t>
    </rPh>
    <rPh sb="12" eb="14">
      <t>ジュウショ</t>
    </rPh>
    <rPh sb="14" eb="15">
      <t>オヨ</t>
    </rPh>
    <rPh sb="16" eb="18">
      <t>ショクメイ</t>
    </rPh>
    <phoneticPr fontId="2"/>
  </si>
  <si>
    <t>＜代表者が代わった場合＞
　○法人登記事項証明書（原本）　○誓約書（標準様式５）
＜代表者の氏名・住所・職名変更の場合＞
　○法人登記事項証明書（原本）</t>
    <rPh sb="1" eb="4">
      <t>ダイヒョウシャ</t>
    </rPh>
    <rPh sb="5" eb="6">
      <t>カ</t>
    </rPh>
    <rPh sb="9" eb="11">
      <t>バアイ</t>
    </rPh>
    <rPh sb="15" eb="17">
      <t>ホウジン</t>
    </rPh>
    <rPh sb="25" eb="27">
      <t>ゲンポン</t>
    </rPh>
    <rPh sb="30" eb="33">
      <t>セイヤクショ</t>
    </rPh>
    <rPh sb="34" eb="36">
      <t>ヒョウジュン</t>
    </rPh>
    <rPh sb="36" eb="38">
      <t>ヨウシキ</t>
    </rPh>
    <rPh sb="43" eb="46">
      <t>ダイヒョウシャ</t>
    </rPh>
    <rPh sb="47" eb="49">
      <t>シメイ</t>
    </rPh>
    <rPh sb="50" eb="52">
      <t>ジュウショ</t>
    </rPh>
    <rPh sb="53" eb="55">
      <t>ショクメイ</t>
    </rPh>
    <rPh sb="55" eb="57">
      <t>ヘンコウ</t>
    </rPh>
    <rPh sb="58" eb="60">
      <t>バアイ</t>
    </rPh>
    <rPh sb="64" eb="66">
      <t>ホウジン</t>
    </rPh>
    <rPh sb="74" eb="76">
      <t>ゲンポン</t>
    </rPh>
    <phoneticPr fontId="2"/>
  </si>
  <si>
    <t>登記事項証明書又は条例等
（当該事業に関するものに限る。）</t>
    <rPh sb="0" eb="2">
      <t>トウキ</t>
    </rPh>
    <rPh sb="2" eb="4">
      <t>ジコウ</t>
    </rPh>
    <rPh sb="4" eb="7">
      <t>ショウメイショ</t>
    </rPh>
    <rPh sb="7" eb="8">
      <t>マタ</t>
    </rPh>
    <rPh sb="9" eb="11">
      <t>ジョウレイ</t>
    </rPh>
    <rPh sb="11" eb="12">
      <t>トウ</t>
    </rPh>
    <rPh sb="14" eb="16">
      <t>トウガイ</t>
    </rPh>
    <rPh sb="16" eb="18">
      <t>ジギョウ</t>
    </rPh>
    <rPh sb="19" eb="20">
      <t>カン</t>
    </rPh>
    <rPh sb="25" eb="26">
      <t>カギ</t>
    </rPh>
    <phoneticPr fontId="2"/>
  </si>
  <si>
    <t>事業所の建物の構造及び平面図並びに設備の概要</t>
    <rPh sb="0" eb="2">
      <t>ジギョウ</t>
    </rPh>
    <rPh sb="2" eb="3">
      <t>ショ</t>
    </rPh>
    <rPh sb="4" eb="6">
      <t>タテモノ</t>
    </rPh>
    <rPh sb="7" eb="9">
      <t>コウゾウ</t>
    </rPh>
    <rPh sb="9" eb="10">
      <t>オヨ</t>
    </rPh>
    <rPh sb="11" eb="14">
      <t>ヘイメンズ</t>
    </rPh>
    <rPh sb="14" eb="15">
      <t>ナラ</t>
    </rPh>
    <rPh sb="17" eb="19">
      <t>セツビ</t>
    </rPh>
    <rPh sb="20" eb="22">
      <t>ガイヨウ</t>
    </rPh>
    <phoneticPr fontId="2"/>
  </si>
  <si>
    <t>　○付表第三号（二）　　○平面図（標準様式２）
　○外観及び内部の様子が分かる写真　　○設備等一覧表（標準様式３）</t>
    <phoneticPr fontId="2"/>
  </si>
  <si>
    <t>利用者の定員</t>
    <rPh sb="0" eb="3">
      <t>リヨウシャ</t>
    </rPh>
    <rPh sb="4" eb="6">
      <t>テイイン</t>
    </rPh>
    <phoneticPr fontId="2"/>
  </si>
  <si>
    <t>　（運営規程④の場合と同じ）</t>
    <rPh sb="2" eb="6">
      <t>ウンエイキテイ</t>
    </rPh>
    <rPh sb="8" eb="10">
      <t>バアイ</t>
    </rPh>
    <rPh sb="11" eb="12">
      <t>オナ</t>
    </rPh>
    <phoneticPr fontId="2"/>
  </si>
  <si>
    <t>事業所の管理者の氏名及び住所</t>
    <rPh sb="4" eb="7">
      <t>カンリシャ</t>
    </rPh>
    <rPh sb="8" eb="10">
      <t>シメイ</t>
    </rPh>
    <rPh sb="10" eb="11">
      <t>オヨ</t>
    </rPh>
    <rPh sb="12" eb="14">
      <t>ジュウショ</t>
    </rPh>
    <phoneticPr fontId="2"/>
  </si>
  <si>
    <t>＜管理者が代わった場合＞
　○付表第三号（二）
　○従業者の勤務の体制及び勤務形態一覧表（標準様式１）
＜現管理者の『婚姻等による氏名変更』又は『住所変更』のみの場合＞
　○付表第三号（二）</t>
    <rPh sb="1" eb="4">
      <t>カンリシャ</t>
    </rPh>
    <rPh sb="5" eb="6">
      <t>カ</t>
    </rPh>
    <rPh sb="9" eb="11">
      <t>バアイ</t>
    </rPh>
    <rPh sb="26" eb="29">
      <t>ジュウギョウシャ</t>
    </rPh>
    <rPh sb="30" eb="32">
      <t>キンム</t>
    </rPh>
    <rPh sb="33" eb="35">
      <t>タイセイ</t>
    </rPh>
    <rPh sb="35" eb="36">
      <t>オヨ</t>
    </rPh>
    <rPh sb="37" eb="39">
      <t>キンム</t>
    </rPh>
    <rPh sb="39" eb="41">
      <t>ケイタイ</t>
    </rPh>
    <rPh sb="41" eb="43">
      <t>イチラン</t>
    </rPh>
    <rPh sb="43" eb="44">
      <t>ヒョウ</t>
    </rPh>
    <rPh sb="55" eb="56">
      <t>ゲン</t>
    </rPh>
    <rPh sb="56" eb="59">
      <t>カンリシャ</t>
    </rPh>
    <rPh sb="61" eb="63">
      <t>コンイン</t>
    </rPh>
    <rPh sb="63" eb="64">
      <t>トウ</t>
    </rPh>
    <rPh sb="67" eb="69">
      <t>シメイ</t>
    </rPh>
    <rPh sb="69" eb="71">
      <t>ヘンコウ</t>
    </rPh>
    <rPh sb="72" eb="73">
      <t>マタ</t>
    </rPh>
    <rPh sb="75" eb="77">
      <t>ジュウショ</t>
    </rPh>
    <rPh sb="77" eb="79">
      <t>ヘンコウ</t>
    </rPh>
    <rPh sb="83" eb="85">
      <t>バアイ</t>
    </rPh>
    <phoneticPr fontId="2"/>
  </si>
  <si>
    <t>運営規程
　①営業日・営業時間
　②サービス提供日・サービス提供時間
　③単位数
　④利用定員
　⑤従業者の職種、員数及び職務内容
　⑥利用料金
　⑦その他</t>
    <rPh sb="0" eb="2">
      <t>ウンエイ</t>
    </rPh>
    <rPh sb="2" eb="4">
      <t>キテイ</t>
    </rPh>
    <rPh sb="11" eb="15">
      <t>エイギョウジカン</t>
    </rPh>
    <rPh sb="37" eb="40">
      <t>タンイスウ</t>
    </rPh>
    <rPh sb="43" eb="45">
      <t>リヨウ</t>
    </rPh>
    <rPh sb="45" eb="47">
      <t>テイイン</t>
    </rPh>
    <rPh sb="71" eb="72">
      <t>キン</t>
    </rPh>
    <rPh sb="77" eb="78">
      <t>タ</t>
    </rPh>
    <phoneticPr fontId="2"/>
  </si>
  <si>
    <t>＜変更事項①②③④⑤の場合＞
　〇付表第三号（二）
　〇運営規程
　〇従業者の勤務の体制及び勤務形態一覧表（標準様式１）
　○資格証（写）（※１）
＜変更事項⑥⑦の場合＞
　〇付表第三号（二）　
　〇運営規程　</t>
    <rPh sb="1" eb="3">
      <t>ヘンコウ</t>
    </rPh>
    <rPh sb="3" eb="5">
      <t>ジコウ</t>
    </rPh>
    <rPh sb="11" eb="13">
      <t>バアイ</t>
    </rPh>
    <rPh sb="63" eb="66">
      <t>シカクショウ</t>
    </rPh>
    <rPh sb="67" eb="68">
      <t>ウツ</t>
    </rPh>
    <phoneticPr fontId="2"/>
  </si>
  <si>
    <t>その他</t>
    <rPh sb="2" eb="3">
      <t>タ</t>
    </rPh>
    <phoneticPr fontId="2"/>
  </si>
  <si>
    <t>　〇付表第三号（二）</t>
    <phoneticPr fontId="2"/>
  </si>
  <si>
    <t>※１…資格要件のある人員変更の場合のみ（写）を添付</t>
    <rPh sb="3" eb="5">
      <t>シカク</t>
    </rPh>
    <rPh sb="5" eb="7">
      <t>ヨウケン</t>
    </rPh>
    <rPh sb="10" eb="12">
      <t>ジンイン</t>
    </rPh>
    <rPh sb="12" eb="14">
      <t>ヘンコウ</t>
    </rPh>
    <rPh sb="15" eb="17">
      <t>バアイ</t>
    </rPh>
    <rPh sb="20" eb="21">
      <t>シャ</t>
    </rPh>
    <rPh sb="23" eb="25">
      <t>テンプ</t>
    </rPh>
    <phoneticPr fontId="2"/>
  </si>
  <si>
    <t>《留意事項》</t>
  </si>
  <si>
    <t>上記以外にも確認のため、必要書類の提出を求める場合があります。</t>
    <rPh sb="0" eb="4">
      <t>ジョウキイガイ</t>
    </rPh>
    <rPh sb="6" eb="8">
      <t>カクニン</t>
    </rPh>
    <rPh sb="12" eb="16">
      <t>ヒツヨウショルイ</t>
    </rPh>
    <rPh sb="17" eb="19">
      <t>テイシュツ</t>
    </rPh>
    <rPh sb="20" eb="21">
      <t>モト</t>
    </rPh>
    <rPh sb="23" eb="25">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</si>
</sst>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h:mm;@"/>
    <numFmt numFmtId="178" formatCode="#,##0.0#"/>
    <numFmt numFmtId="179" formatCode="yyyy&quot;年&quot;m&quot;月&quot;d&quot;日&quot;;@"/>
    <numFmt numFmtId="180" formatCode="0.00_ "/>
  </numFmts>
  <fonts count="69">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
      <sz val="12"/>
      <color theme="1"/>
      <name val="HGSｺﾞｼｯｸM"/>
      <family val="3"/>
      <charset val="128"/>
    </font>
    <font>
      <sz val="12"/>
      <name val="ＭＳ Ｐゴシック"/>
      <family val="3"/>
      <charset val="128"/>
    </font>
    <font>
      <sz val="11"/>
      <color theme="1"/>
      <name val="游ゴシック"/>
      <family val="3"/>
      <charset val="128"/>
      <scheme val="minor"/>
    </font>
    <font>
      <b/>
      <sz val="11"/>
      <color theme="1"/>
      <name val="游ゴシック"/>
      <family val="3"/>
      <charset val="128"/>
      <scheme val="minor"/>
    </font>
    <font>
      <sz val="11"/>
      <name val="ＭＳ Ｐゴシック"/>
      <family val="3"/>
      <charset val="128"/>
    </font>
    <font>
      <sz val="11"/>
      <name val="游ゴシック"/>
      <family val="3"/>
      <charset val="128"/>
      <scheme val="minor"/>
    </font>
    <font>
      <sz val="10"/>
      <color theme="1"/>
      <name val="游ゴシック"/>
      <family val="3"/>
      <charset val="128"/>
      <scheme val="minor"/>
    </font>
    <font>
      <sz val="11"/>
      <color rgb="FFFF0000"/>
      <name val="游ゴシック"/>
      <family val="3"/>
      <charset val="128"/>
      <scheme val="minor"/>
    </font>
    <font>
      <sz val="9"/>
      <color theme="1"/>
      <name val="游ゴシック"/>
      <family val="3"/>
      <charset val="128"/>
      <scheme val="minor"/>
    </font>
    <font>
      <sz val="10"/>
      <color rgb="FF000000"/>
      <name val="Times New Roman"/>
      <family val="1"/>
    </font>
    <font>
      <b/>
      <sz val="12"/>
      <color theme="1"/>
      <name val="ＭＳ Ｐゴシック"/>
      <family val="3"/>
      <charset val="128"/>
    </font>
    <font>
      <sz val="10"/>
      <color theme="1"/>
      <name val="ＭＳ Ｐゴシック"/>
      <family val="3"/>
      <charset val="128"/>
    </font>
    <font>
      <sz val="10"/>
      <color theme="1"/>
      <name val="游ゴシック Light"/>
      <family val="3"/>
      <charset val="128"/>
      <scheme val="major"/>
    </font>
    <font>
      <sz val="10.5"/>
      <color theme="1"/>
      <name val="ＭＳ Ｐゴシック"/>
      <family val="3"/>
      <charset val="128"/>
    </font>
    <font>
      <sz val="10.5"/>
      <color theme="1"/>
      <name val="游ゴシック"/>
      <family val="3"/>
      <charset val="128"/>
      <scheme val="minor"/>
    </font>
    <font>
      <sz val="9"/>
      <color theme="1"/>
      <name val="ＭＳ Ｐゴシック"/>
      <family val="3"/>
      <charset val="128"/>
    </font>
    <font>
      <sz val="10"/>
      <name val="ＭＳ Ｐゴシック"/>
      <family val="3"/>
      <charset val="128"/>
    </font>
    <font>
      <sz val="9"/>
      <name val="ＭＳ Ｐゴシック"/>
      <family val="3"/>
      <charset val="128"/>
    </font>
    <font>
      <sz val="9.5"/>
      <color theme="1"/>
      <name val="ＭＳ Ｐゴシック"/>
      <family val="3"/>
      <charset val="128"/>
    </font>
    <font>
      <b/>
      <sz val="12"/>
      <name val="游ゴシック"/>
      <family val="3"/>
      <charset val="128"/>
      <scheme val="minor"/>
    </font>
    <font>
      <sz val="10"/>
      <color rgb="FF000000"/>
      <name val="游ゴシック"/>
      <family val="3"/>
      <charset val="128"/>
      <scheme val="minor"/>
    </font>
    <font>
      <sz val="10.5"/>
      <name val="游ゴシック"/>
      <family val="3"/>
      <charset val="128"/>
      <scheme val="minor"/>
    </font>
    <font>
      <sz val="10.5"/>
      <color rgb="FF000000"/>
      <name val="游ゴシック"/>
      <family val="3"/>
      <charset val="128"/>
      <scheme val="minor"/>
    </font>
    <font>
      <sz val="10"/>
      <name val="游ゴシック"/>
      <family val="3"/>
      <charset val="128"/>
      <scheme val="minor"/>
    </font>
    <font>
      <sz val="10"/>
      <name val="游ゴシック Light"/>
      <family val="3"/>
      <charset val="128"/>
      <scheme val="major"/>
    </font>
    <font>
      <sz val="9.5"/>
      <name val="游ゴシック"/>
      <family val="3"/>
      <charset val="128"/>
      <scheme val="minor"/>
    </font>
    <font>
      <sz val="9"/>
      <name val="游ゴシック"/>
      <family val="3"/>
      <charset val="128"/>
      <scheme val="minor"/>
    </font>
    <font>
      <sz val="10"/>
      <color rgb="FF000000"/>
      <name val="ＭＳ Ｐゴシック"/>
      <family val="3"/>
      <charset val="128"/>
    </font>
    <font>
      <sz val="11"/>
      <color rgb="FF000000"/>
      <name val="ＭＳ Ｐゴシック"/>
      <family val="3"/>
      <charset val="128"/>
    </font>
    <font>
      <sz val="10.5"/>
      <color rgb="FF000000"/>
      <name val="ＭＳ Ｐゴシック"/>
      <family val="3"/>
      <charset val="128"/>
    </font>
    <font>
      <sz val="11"/>
      <color rgb="FF000000"/>
      <name val="游ゴシック"/>
      <family val="3"/>
      <charset val="128"/>
      <scheme val="minor"/>
    </font>
    <font>
      <sz val="11"/>
      <name val="游ゴシック"/>
      <family val="3"/>
      <charset val="128"/>
    </font>
    <font>
      <b/>
      <sz val="12"/>
      <name val="游ゴシック"/>
      <family val="3"/>
      <charset val="128"/>
    </font>
    <font>
      <sz val="10"/>
      <color rgb="FF000000"/>
      <name val="游ゴシック"/>
      <family val="3"/>
      <charset val="128"/>
    </font>
    <font>
      <sz val="11"/>
      <color rgb="FF000000"/>
      <name val="游ゴシック"/>
      <family val="3"/>
      <charset val="128"/>
    </font>
    <font>
      <sz val="10.5"/>
      <name val="游ゴシック"/>
      <family val="3"/>
      <charset val="128"/>
    </font>
    <font>
      <sz val="10.5"/>
      <color rgb="FF000000"/>
      <name val="游ゴシック"/>
      <family val="3"/>
      <charset val="128"/>
    </font>
    <font>
      <b/>
      <sz val="10.5"/>
      <name val="游ゴシック"/>
      <family val="3"/>
      <charset val="128"/>
      <scheme val="minor"/>
    </font>
    <font>
      <b/>
      <sz val="16"/>
      <color theme="1"/>
      <name val="BIZ UDP明朝 Medium"/>
      <family val="1"/>
      <charset val="128"/>
    </font>
    <font>
      <b/>
      <sz val="10"/>
      <color theme="1"/>
      <name val="BIZ UDP明朝 Medium"/>
      <family val="1"/>
      <charset val="128"/>
    </font>
    <font>
      <sz val="10"/>
      <color theme="1"/>
      <name val="BIZ UDP明朝 Medium"/>
      <family val="1"/>
      <charset val="128"/>
    </font>
    <font>
      <sz val="10"/>
      <color rgb="FFFF0000"/>
      <name val="BIZ UDP明朝 Medium"/>
      <family val="1"/>
      <charset val="128"/>
    </font>
    <font>
      <sz val="11"/>
      <color theme="1"/>
      <name val="BIZ UDP明朝 Medium"/>
      <family val="1"/>
      <charset val="128"/>
    </font>
    <font>
      <sz val="9"/>
      <color theme="1"/>
      <name val="BIZ UDP明朝 Medium"/>
      <family val="1"/>
      <charset val="128"/>
    </font>
  </fonts>
  <fills count="8">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
      <patternFill patternType="solid">
        <fgColor theme="0" tint="-0.14999847407452621"/>
        <bgColor indexed="64"/>
      </patternFill>
    </fill>
    <fill>
      <patternFill patternType="solid">
        <fgColor theme="0" tint="-4.9989318521683403E-2"/>
        <bgColor indexed="64"/>
      </patternFill>
    </fill>
  </fills>
  <borders count="1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style="thin">
        <color indexed="64"/>
      </right>
      <top/>
      <bottom style="medium">
        <color indexed="64"/>
      </bottom>
      <diagonal/>
    </border>
  </borders>
  <cellStyleXfs count="7">
    <xf numFmtId="0" fontId="0" fillId="0" borderId="0">
      <alignment vertical="center"/>
    </xf>
    <xf numFmtId="38" fontId="14" fillId="0" borderId="0" applyFont="0" applyFill="0" applyBorder="0" applyAlignment="0" applyProtection="0">
      <alignment vertical="center"/>
    </xf>
    <xf numFmtId="0" fontId="26" fillId="0" borderId="0" applyBorder="0"/>
    <xf numFmtId="0" fontId="29" fillId="0" borderId="0"/>
    <xf numFmtId="0" fontId="29" fillId="0" borderId="0"/>
    <xf numFmtId="0" fontId="26" fillId="0" borderId="0" applyBorder="0"/>
    <xf numFmtId="0" fontId="34" fillId="0" borderId="0"/>
  </cellStyleXfs>
  <cellXfs count="1219">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8" xfId="0" applyFont="1" applyFill="1" applyBorder="1" applyAlignment="1">
      <alignment vertical="center" wrapText="1"/>
    </xf>
    <xf numFmtId="0" fontId="5" fillId="0" borderId="28"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4"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7" xfId="0" applyFont="1" applyBorder="1">
      <alignment vertical="center"/>
    </xf>
    <xf numFmtId="0" fontId="5" fillId="0" borderId="30" xfId="0" applyFont="1" applyBorder="1">
      <alignment vertical="center"/>
    </xf>
    <xf numFmtId="0" fontId="5" fillId="0" borderId="51"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4"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4" xfId="0" applyFont="1" applyFill="1" applyBorder="1" applyAlignment="1">
      <alignment horizontal="left" vertical="center"/>
    </xf>
    <xf numFmtId="0" fontId="5" fillId="2" borderId="14" xfId="0" applyFont="1" applyFill="1" applyBorder="1" applyAlignment="1">
      <alignment horizontal="left" vertical="center"/>
    </xf>
    <xf numFmtId="177" fontId="18" fillId="3" borderId="14" xfId="0" applyNumberFormat="1" applyFont="1" applyFill="1" applyBorder="1" applyAlignment="1" applyProtection="1">
      <alignment horizontal="center" vertical="center"/>
    </xf>
    <xf numFmtId="20" fontId="18" fillId="5" borderId="14" xfId="0" applyNumberFormat="1" applyFont="1" applyFill="1" applyBorder="1" applyAlignment="1" applyProtection="1">
      <alignment horizontal="center" vertical="center"/>
      <protection locked="0"/>
    </xf>
    <xf numFmtId="0" fontId="18" fillId="5" borderId="14"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4" xfId="0" applyFont="1" applyFill="1" applyBorder="1" applyAlignment="1" applyProtection="1">
      <alignment horizontal="center" vertical="center"/>
    </xf>
    <xf numFmtId="0" fontId="18" fillId="3" borderId="14" xfId="0" applyNumberFormat="1" applyFont="1" applyFill="1" applyBorder="1" applyAlignment="1" applyProtection="1">
      <alignment horizontal="center" vertical="center"/>
    </xf>
    <xf numFmtId="0" fontId="18" fillId="3" borderId="14" xfId="1" applyNumberFormat="1" applyFont="1" applyFill="1" applyBorder="1" applyAlignment="1" applyProtection="1">
      <alignment horizontal="center" vertical="center"/>
    </xf>
    <xf numFmtId="20" fontId="18" fillId="3" borderId="14"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4" xfId="0" applyFont="1" applyFill="1" applyBorder="1" applyAlignment="1" applyProtection="1">
      <alignment horizontal="left" vertical="center"/>
      <protection locked="0"/>
    </xf>
    <xf numFmtId="0" fontId="8" fillId="2" borderId="35" xfId="0" applyFont="1" applyFill="1" applyBorder="1" applyAlignment="1" applyProtection="1">
      <alignment horizontal="center" vertical="center" wrapText="1"/>
      <protection locked="0"/>
    </xf>
    <xf numFmtId="0" fontId="8" fillId="2" borderId="34"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21" xfId="0" applyNumberFormat="1" applyFont="1" applyFill="1" applyBorder="1" applyAlignment="1">
      <alignment horizontal="center" vertical="center" wrapText="1"/>
    </xf>
    <xf numFmtId="0" fontId="1" fillId="0" borderId="22" xfId="0" applyNumberFormat="1" applyFont="1" applyFill="1" applyBorder="1" applyAlignment="1">
      <alignment horizontal="center" vertical="center" wrapText="1"/>
    </xf>
    <xf numFmtId="0" fontId="1" fillId="0" borderId="23" xfId="0" applyNumberFormat="1" applyFont="1" applyFill="1" applyBorder="1" applyAlignment="1">
      <alignment horizontal="center" vertical="center" wrapText="1"/>
    </xf>
    <xf numFmtId="0" fontId="8" fillId="2" borderId="95" xfId="0" applyFont="1" applyFill="1" applyBorder="1" applyAlignment="1" applyProtection="1">
      <alignment horizontal="center" vertical="center" shrinkToFit="1"/>
      <protection locked="0"/>
    </xf>
    <xf numFmtId="0" fontId="8" fillId="2" borderId="96" xfId="0" applyFont="1" applyFill="1" applyBorder="1" applyAlignment="1" applyProtection="1">
      <alignment horizontal="center" vertical="center" shrinkToFit="1"/>
      <protection locked="0"/>
    </xf>
    <xf numFmtId="0" fontId="8" fillId="2" borderId="97" xfId="0" applyFont="1" applyFill="1" applyBorder="1" applyAlignment="1" applyProtection="1">
      <alignment horizontal="center" vertical="center" shrinkToFit="1"/>
      <protection locked="0"/>
    </xf>
    <xf numFmtId="0" fontId="5" fillId="0" borderId="49" xfId="0" applyFont="1" applyFill="1" applyBorder="1" applyAlignment="1">
      <alignment vertical="center" wrapText="1"/>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8" fillId="2" borderId="42"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41" xfId="0" applyFont="1" applyFill="1" applyBorder="1" applyAlignment="1" applyProtection="1">
      <alignment horizontal="center" vertical="center" wrapText="1"/>
      <protection locked="0"/>
    </xf>
    <xf numFmtId="0" fontId="8" fillId="2" borderId="26"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5" xfId="0" applyFont="1" applyBorder="1" applyAlignment="1" applyProtection="1">
      <alignment horizontal="center" vertical="center"/>
    </xf>
    <xf numFmtId="0" fontId="1" fillId="0" borderId="16" xfId="0" applyFont="1" applyBorder="1" applyAlignment="1" applyProtection="1">
      <alignment horizontal="center" vertical="center"/>
    </xf>
    <xf numFmtId="0" fontId="1" fillId="0" borderId="13" xfId="0" applyFont="1" applyFill="1" applyBorder="1" applyAlignment="1" applyProtection="1">
      <alignment horizontal="center" vertical="center"/>
    </xf>
    <xf numFmtId="0" fontId="1" fillId="0" borderId="14" xfId="0" applyFont="1" applyFill="1" applyBorder="1" applyAlignment="1" applyProtection="1">
      <alignment horizontal="center" vertical="center"/>
    </xf>
    <xf numFmtId="0" fontId="1" fillId="0" borderId="15" xfId="0" applyFont="1" applyFill="1" applyBorder="1" applyAlignment="1" applyProtection="1">
      <alignment horizontal="center" vertical="center"/>
    </xf>
    <xf numFmtId="0" fontId="8" fillId="0" borderId="33" xfId="0" applyFont="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1" fillId="0" borderId="22" xfId="0" applyNumberFormat="1" applyFont="1" applyFill="1" applyBorder="1" applyAlignment="1" applyProtection="1">
      <alignment horizontal="center" vertical="center" wrapText="1"/>
    </xf>
    <xf numFmtId="0" fontId="1" fillId="0" borderId="23"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Border="1" applyProtection="1">
      <alignment vertical="center"/>
    </xf>
    <xf numFmtId="0" fontId="1" fillId="0" borderId="8" xfId="0" applyFont="1" applyFill="1" applyBorder="1" applyAlignment="1" applyProtection="1">
      <alignment vertical="center" wrapText="1"/>
    </xf>
    <xf numFmtId="0" fontId="1" fillId="0" borderId="30" xfId="0" applyFont="1" applyBorder="1" applyProtection="1">
      <alignment vertical="center"/>
    </xf>
    <xf numFmtId="0" fontId="1" fillId="0" borderId="28" xfId="0" applyFont="1" applyFill="1" applyBorder="1" applyAlignment="1" applyProtection="1">
      <alignment vertical="center" wrapText="1"/>
    </xf>
    <xf numFmtId="0" fontId="1" fillId="0" borderId="51" xfId="0" applyFont="1" applyBorder="1" applyProtection="1">
      <alignment vertical="center"/>
    </xf>
    <xf numFmtId="0" fontId="1" fillId="0" borderId="49"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4" xfId="0" applyFont="1" applyFill="1" applyBorder="1" applyAlignment="1">
      <alignment horizontal="center" vertical="center"/>
    </xf>
    <xf numFmtId="0" fontId="8" fillId="3" borderId="14" xfId="0" applyFont="1" applyFill="1" applyBorder="1">
      <alignment vertical="center"/>
    </xf>
    <xf numFmtId="0" fontId="24" fillId="3" borderId="32" xfId="0" applyFont="1" applyFill="1" applyBorder="1" applyAlignment="1">
      <alignment horizontal="center" vertical="center"/>
    </xf>
    <xf numFmtId="0" fontId="24" fillId="3" borderId="52" xfId="0" applyFont="1" applyFill="1" applyBorder="1" applyAlignment="1">
      <alignment horizontal="center" vertical="center"/>
    </xf>
    <xf numFmtId="0" fontId="24" fillId="3" borderId="54" xfId="0" applyFont="1" applyFill="1" applyBorder="1" applyAlignment="1">
      <alignment horizontal="center" vertical="center"/>
    </xf>
    <xf numFmtId="0" fontId="23" fillId="3" borderId="52" xfId="0" applyFont="1" applyFill="1" applyBorder="1" applyAlignment="1">
      <alignment horizontal="center" vertical="center"/>
    </xf>
    <xf numFmtId="0" fontId="23" fillId="3" borderId="53" xfId="0" applyFont="1" applyFill="1" applyBorder="1" applyAlignment="1">
      <alignment horizontal="center" vertical="center"/>
    </xf>
    <xf numFmtId="0" fontId="24" fillId="3" borderId="79" xfId="0" applyFont="1" applyFill="1" applyBorder="1">
      <alignment vertical="center"/>
    </xf>
    <xf numFmtId="0" fontId="23" fillId="3" borderId="80" xfId="0" applyFont="1" applyFill="1" applyBorder="1">
      <alignment vertical="center"/>
    </xf>
    <xf numFmtId="0" fontId="23" fillId="3" borderId="81" xfId="0" applyFont="1" applyFill="1" applyBorder="1">
      <alignment vertical="center"/>
    </xf>
    <xf numFmtId="0" fontId="24" fillId="3" borderId="13" xfId="0" applyFont="1" applyFill="1" applyBorder="1">
      <alignment vertical="center"/>
    </xf>
    <xf numFmtId="0" fontId="24" fillId="3" borderId="14" xfId="0" applyFont="1" applyFill="1" applyBorder="1">
      <alignment vertical="center"/>
    </xf>
    <xf numFmtId="0" fontId="24" fillId="3" borderId="15" xfId="0" applyFont="1" applyFill="1" applyBorder="1">
      <alignment vertical="center"/>
    </xf>
    <xf numFmtId="0" fontId="23" fillId="3" borderId="14" xfId="0" applyFont="1" applyFill="1" applyBorder="1">
      <alignment vertical="center"/>
    </xf>
    <xf numFmtId="0" fontId="23" fillId="3" borderId="15" xfId="0" applyFont="1" applyFill="1" applyBorder="1">
      <alignment vertical="center"/>
    </xf>
    <xf numFmtId="0" fontId="23" fillId="3" borderId="21" xfId="0" applyFont="1" applyFill="1" applyBorder="1">
      <alignment vertical="center"/>
    </xf>
    <xf numFmtId="0" fontId="23" fillId="3" borderId="22" xfId="0" applyFont="1" applyFill="1" applyBorder="1">
      <alignment vertical="center"/>
    </xf>
    <xf numFmtId="0" fontId="23" fillId="3" borderId="23" xfId="0" applyFont="1" applyFill="1" applyBorder="1">
      <alignment vertical="center"/>
    </xf>
    <xf numFmtId="178" fontId="8" fillId="0" borderId="64" xfId="0" applyNumberFormat="1" applyFont="1" applyBorder="1" applyAlignment="1" applyProtection="1">
      <alignment horizontal="center" vertical="center" shrinkToFit="1"/>
    </xf>
    <xf numFmtId="178" fontId="8" fillId="0" borderId="65" xfId="0" applyNumberFormat="1" applyFont="1" applyBorder="1" applyAlignment="1" applyProtection="1">
      <alignment horizontal="center" vertical="center" shrinkToFit="1"/>
    </xf>
    <xf numFmtId="178" fontId="8" fillId="0" borderId="66" xfId="0" applyNumberFormat="1" applyFont="1" applyBorder="1" applyAlignment="1" applyProtection="1">
      <alignment horizontal="center" vertical="center" shrinkToFit="1"/>
    </xf>
    <xf numFmtId="178" fontId="8" fillId="0" borderId="87" xfId="0" applyNumberFormat="1" applyFont="1" applyBorder="1" applyAlignment="1" applyProtection="1">
      <alignment horizontal="center" vertical="center" shrinkToFit="1"/>
    </xf>
    <xf numFmtId="178" fontId="8" fillId="0" borderId="88" xfId="0" applyNumberFormat="1" applyFont="1" applyBorder="1" applyAlignment="1" applyProtection="1">
      <alignment horizontal="center" vertical="center" shrinkToFit="1"/>
    </xf>
    <xf numFmtId="178" fontId="8" fillId="0" borderId="89" xfId="0" applyNumberFormat="1" applyFont="1" applyBorder="1" applyAlignment="1" applyProtection="1">
      <alignment horizontal="center" vertical="center" shrinkToFit="1"/>
    </xf>
    <xf numFmtId="178" fontId="1" fillId="3" borderId="47" xfId="0" applyNumberFormat="1" applyFont="1" applyFill="1" applyBorder="1" applyAlignment="1" applyProtection="1">
      <alignment horizontal="center" vertical="center" shrinkToFit="1"/>
    </xf>
    <xf numFmtId="178" fontId="1" fillId="3" borderId="46" xfId="0" applyNumberFormat="1" applyFont="1" applyFill="1" applyBorder="1" applyAlignment="1" applyProtection="1">
      <alignment horizontal="center" vertical="center" shrinkToFit="1"/>
    </xf>
    <xf numFmtId="178" fontId="1" fillId="3" borderId="48"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5" xfId="0" applyNumberFormat="1" applyFont="1" applyFill="1" applyBorder="1" applyAlignment="1" applyProtection="1">
      <alignment horizontal="center" vertical="center" shrinkToFit="1"/>
    </xf>
    <xf numFmtId="178" fontId="1" fillId="5" borderId="13" xfId="0" applyNumberFormat="1" applyFont="1" applyFill="1" applyBorder="1" applyAlignment="1" applyProtection="1">
      <alignment horizontal="center" vertical="center" shrinkToFit="1"/>
      <protection locked="0"/>
    </xf>
    <xf numFmtId="178" fontId="1" fillId="5" borderId="14" xfId="0" applyNumberFormat="1" applyFont="1" applyFill="1" applyBorder="1" applyAlignment="1" applyProtection="1">
      <alignment horizontal="center" vertical="center" shrinkToFit="1"/>
      <protection locked="0"/>
    </xf>
    <xf numFmtId="178" fontId="1" fillId="5" borderId="15" xfId="0" applyNumberFormat="1" applyFont="1" applyFill="1" applyBorder="1" applyAlignment="1" applyProtection="1">
      <alignment horizontal="center" vertical="center" shrinkToFit="1"/>
      <protection locked="0"/>
    </xf>
    <xf numFmtId="178" fontId="1" fillId="0" borderId="13" xfId="0" applyNumberFormat="1" applyFont="1" applyFill="1" applyBorder="1" applyAlignment="1" applyProtection="1">
      <alignment horizontal="center" vertical="center" shrinkToFit="1"/>
    </xf>
    <xf numFmtId="178" fontId="1" fillId="0" borderId="14" xfId="0" applyNumberFormat="1" applyFont="1" applyFill="1" applyBorder="1" applyAlignment="1" applyProtection="1">
      <alignment horizontal="center" vertical="center" shrinkToFit="1"/>
    </xf>
    <xf numFmtId="178" fontId="1" fillId="0" borderId="15" xfId="0" applyNumberFormat="1" applyFont="1" applyFill="1" applyBorder="1" applyAlignment="1" applyProtection="1">
      <alignment horizontal="center" vertical="center" shrinkToFit="1"/>
    </xf>
    <xf numFmtId="178" fontId="1" fillId="3" borderId="79" xfId="0" applyNumberFormat="1" applyFont="1" applyFill="1" applyBorder="1" applyAlignment="1" applyProtection="1">
      <alignment horizontal="center" vertical="center" shrinkToFit="1"/>
    </xf>
    <xf numFmtId="178" fontId="1" fillId="3" borderId="80" xfId="0" applyNumberFormat="1" applyFont="1" applyFill="1" applyBorder="1" applyAlignment="1" applyProtection="1">
      <alignment horizontal="center" vertical="center" shrinkToFit="1"/>
    </xf>
    <xf numFmtId="178" fontId="1" fillId="3" borderId="81" xfId="0" applyNumberFormat="1" applyFont="1" applyFill="1" applyBorder="1" applyAlignment="1" applyProtection="1">
      <alignment horizontal="center" vertical="center" shrinkToFit="1"/>
    </xf>
    <xf numFmtId="178" fontId="1" fillId="3" borderId="72" xfId="0" applyNumberFormat="1" applyFont="1" applyFill="1" applyBorder="1" applyAlignment="1" applyProtection="1">
      <alignment horizontal="center" vertical="center" shrinkToFit="1"/>
    </xf>
    <xf numFmtId="178" fontId="1" fillId="3" borderId="16"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22" xfId="0" applyNumberFormat="1" applyFont="1" applyFill="1" applyBorder="1" applyAlignment="1" applyProtection="1">
      <alignment horizontal="center" vertical="center" shrinkToFit="1"/>
    </xf>
    <xf numFmtId="178" fontId="1" fillId="3" borderId="23" xfId="0" applyNumberFormat="1" applyFont="1" applyFill="1" applyBorder="1" applyAlignment="1" applyProtection="1">
      <alignment horizontal="center" vertical="center" shrinkToFit="1"/>
    </xf>
    <xf numFmtId="178" fontId="1" fillId="3" borderId="70" xfId="0" applyNumberFormat="1" applyFont="1" applyFill="1" applyBorder="1" applyAlignment="1" applyProtection="1">
      <alignment horizontal="center" vertical="center" shrinkToFit="1"/>
    </xf>
    <xf numFmtId="178" fontId="8" fillId="0" borderId="64" xfId="0" applyNumberFormat="1" applyFont="1" applyBorder="1" applyAlignment="1">
      <alignment horizontal="center" vertical="center" shrinkToFit="1"/>
    </xf>
    <xf numFmtId="178" fontId="8" fillId="0" borderId="65" xfId="0" applyNumberFormat="1" applyFont="1" applyBorder="1" applyAlignment="1">
      <alignment horizontal="center" vertical="center" shrinkToFit="1"/>
    </xf>
    <xf numFmtId="178" fontId="8" fillId="0" borderId="66" xfId="0" applyNumberFormat="1" applyFont="1" applyBorder="1" applyAlignment="1">
      <alignment horizontal="center" vertical="center" shrinkToFit="1"/>
    </xf>
    <xf numFmtId="178" fontId="8" fillId="0" borderId="87" xfId="0" applyNumberFormat="1" applyFont="1" applyBorder="1" applyAlignment="1">
      <alignment horizontal="center" vertical="center" shrinkToFit="1"/>
    </xf>
    <xf numFmtId="178" fontId="8" fillId="0" borderId="88" xfId="0" applyNumberFormat="1" applyFont="1" applyBorder="1" applyAlignment="1">
      <alignment horizontal="center" vertical="center" shrinkToFit="1"/>
    </xf>
    <xf numFmtId="178" fontId="8" fillId="0" borderId="89" xfId="0" applyNumberFormat="1" applyFont="1" applyBorder="1" applyAlignment="1">
      <alignment horizontal="center" vertical="center" shrinkToFit="1"/>
    </xf>
    <xf numFmtId="178" fontId="1" fillId="3" borderId="47" xfId="0" applyNumberFormat="1" applyFont="1" applyFill="1" applyBorder="1" applyAlignment="1">
      <alignment horizontal="center" vertical="center" shrinkToFit="1"/>
    </xf>
    <xf numFmtId="178" fontId="1" fillId="3" borderId="46" xfId="0" applyNumberFormat="1" applyFont="1" applyFill="1" applyBorder="1" applyAlignment="1">
      <alignment horizontal="center" vertical="center" shrinkToFit="1"/>
    </xf>
    <xf numFmtId="178" fontId="1" fillId="3" borderId="48"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3" borderId="14" xfId="0" applyNumberFormat="1" applyFont="1" applyFill="1" applyBorder="1" applyAlignment="1">
      <alignment horizontal="center" vertical="center" shrinkToFit="1"/>
    </xf>
    <xf numFmtId="178" fontId="1" fillId="3" borderId="15" xfId="0" applyNumberFormat="1" applyFont="1" applyFill="1" applyBorder="1" applyAlignment="1">
      <alignment horizontal="center" vertical="center" shrinkToFit="1"/>
    </xf>
    <xf numFmtId="178" fontId="1" fillId="0" borderId="13" xfId="0" applyNumberFormat="1" applyFont="1" applyFill="1" applyBorder="1" applyAlignment="1">
      <alignment horizontal="center" vertical="center" shrinkToFit="1"/>
    </xf>
    <xf numFmtId="178" fontId="1" fillId="0" borderId="14" xfId="0" applyNumberFormat="1" applyFont="1" applyFill="1" applyBorder="1" applyAlignment="1">
      <alignment horizontal="center" vertical="center" shrinkToFit="1"/>
    </xf>
    <xf numFmtId="178" fontId="1" fillId="0" borderId="15" xfId="0" applyNumberFormat="1" applyFont="1" applyFill="1" applyBorder="1" applyAlignment="1">
      <alignment horizontal="center" vertical="center" shrinkToFit="1"/>
    </xf>
    <xf numFmtId="178" fontId="8" fillId="2" borderId="96" xfId="0" applyNumberFormat="1" applyFont="1" applyFill="1" applyBorder="1" applyAlignment="1" applyProtection="1">
      <alignment horizontal="center" vertical="center" shrinkToFit="1"/>
      <protection locked="0"/>
    </xf>
    <xf numFmtId="178" fontId="8" fillId="2" borderId="95" xfId="0" applyNumberFormat="1" applyFont="1" applyFill="1" applyBorder="1" applyAlignment="1" applyProtection="1">
      <alignment horizontal="center" vertical="center" shrinkToFit="1"/>
      <protection locked="0"/>
    </xf>
    <xf numFmtId="178" fontId="8" fillId="2" borderId="97"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25" fillId="3" borderId="0" xfId="0" applyFont="1" applyFill="1">
      <alignment vertical="center"/>
    </xf>
    <xf numFmtId="0" fontId="23" fillId="3" borderId="74" xfId="0" applyFont="1" applyFill="1" applyBorder="1" applyAlignment="1">
      <alignment horizontal="center" vertical="center" shrinkToFit="1"/>
    </xf>
    <xf numFmtId="0" fontId="8" fillId="3" borderId="14" xfId="0" applyFont="1" applyFill="1" applyBorder="1" applyAlignment="1">
      <alignment vertical="center" shrinkToFit="1"/>
    </xf>
    <xf numFmtId="0" fontId="24" fillId="3" borderId="80" xfId="0" applyFont="1" applyFill="1" applyBorder="1" applyAlignment="1">
      <alignment vertical="center" shrinkToFit="1"/>
    </xf>
    <xf numFmtId="0" fontId="24" fillId="3" borderId="73" xfId="0" applyFont="1" applyFill="1" applyBorder="1" applyAlignment="1">
      <alignment vertical="center" shrinkToFit="1"/>
    </xf>
    <xf numFmtId="0" fontId="24" fillId="3" borderId="14" xfId="0" applyFont="1" applyFill="1" applyBorder="1" applyAlignment="1">
      <alignment vertical="center" shrinkToFit="1"/>
    </xf>
    <xf numFmtId="0" fontId="24" fillId="3" borderId="69" xfId="0" applyFont="1" applyFill="1" applyBorder="1" applyAlignment="1">
      <alignment vertical="center" shrinkToFit="1"/>
    </xf>
    <xf numFmtId="0" fontId="23" fillId="3" borderId="14" xfId="0" applyFont="1" applyFill="1" applyBorder="1" applyAlignment="1">
      <alignment vertical="center" shrinkToFit="1"/>
    </xf>
    <xf numFmtId="0" fontId="23" fillId="3" borderId="22" xfId="0" applyFont="1" applyFill="1" applyBorder="1" applyAlignment="1">
      <alignment vertical="center" shrinkToFit="1"/>
    </xf>
    <xf numFmtId="49" fontId="27" fillId="0" borderId="0" xfId="2" applyNumberFormat="1" applyFont="1" applyAlignment="1">
      <alignment horizontal="left" vertical="center"/>
    </xf>
    <xf numFmtId="49" fontId="27" fillId="0" borderId="0" xfId="2" applyNumberFormat="1" applyFont="1" applyAlignment="1">
      <alignment vertical="center"/>
    </xf>
    <xf numFmtId="49" fontId="28" fillId="0" borderId="0" xfId="2" applyNumberFormat="1" applyFont="1" applyAlignment="1">
      <alignment vertical="center"/>
    </xf>
    <xf numFmtId="49" fontId="27" fillId="0" borderId="0" xfId="2" applyNumberFormat="1" applyFont="1" applyBorder="1" applyAlignment="1">
      <alignment vertical="center"/>
    </xf>
    <xf numFmtId="49" fontId="27" fillId="0" borderId="0" xfId="3" applyNumberFormat="1" applyFont="1" applyAlignment="1">
      <alignment vertical="center"/>
    </xf>
    <xf numFmtId="49" fontId="27" fillId="0" borderId="0" xfId="2" applyNumberFormat="1" applyFont="1" applyAlignment="1">
      <alignment vertical="top"/>
    </xf>
    <xf numFmtId="49" fontId="27" fillId="0" borderId="0" xfId="2" applyNumberFormat="1" applyFont="1" applyAlignment="1">
      <alignment horizontal="left" vertical="top"/>
    </xf>
    <xf numFmtId="49" fontId="27" fillId="0" borderId="0" xfId="2" applyNumberFormat="1" applyFont="1" applyAlignment="1">
      <alignment horizontal="left" vertical="top" wrapText="1"/>
    </xf>
    <xf numFmtId="49" fontId="27" fillId="0" borderId="69" xfId="3" applyNumberFormat="1" applyFont="1" applyBorder="1" applyAlignment="1">
      <alignment horizontal="center" vertical="center"/>
    </xf>
    <xf numFmtId="49" fontId="27" fillId="0" borderId="126" xfId="3" applyNumberFormat="1" applyFont="1" applyBorder="1" applyAlignment="1">
      <alignment horizontal="center" vertical="center"/>
    </xf>
    <xf numFmtId="49" fontId="27" fillId="0" borderId="127" xfId="3" applyNumberFormat="1" applyFont="1" applyBorder="1" applyAlignment="1">
      <alignment horizontal="center" vertical="center"/>
    </xf>
    <xf numFmtId="49" fontId="27" fillId="0" borderId="28" xfId="3" applyNumberFormat="1" applyFont="1" applyBorder="1" applyAlignment="1">
      <alignment horizontal="center" vertical="center"/>
    </xf>
    <xf numFmtId="49" fontId="27" fillId="0" borderId="128" xfId="3" applyNumberFormat="1" applyFont="1" applyBorder="1" applyAlignment="1">
      <alignment horizontal="center" vertical="center"/>
    </xf>
    <xf numFmtId="49" fontId="27" fillId="0" borderId="0" xfId="2" applyNumberFormat="1" applyFont="1" applyBorder="1" applyAlignment="1">
      <alignment horizontal="center" vertical="center"/>
    </xf>
    <xf numFmtId="0" fontId="31" fillId="3" borderId="0" xfId="2" applyFont="1" applyFill="1" applyAlignment="1">
      <alignment vertical="center"/>
    </xf>
    <xf numFmtId="49" fontId="32" fillId="0" borderId="129" xfId="3" applyNumberFormat="1" applyFont="1" applyBorder="1" applyAlignment="1">
      <alignment horizontal="center" vertical="center"/>
    </xf>
    <xf numFmtId="49" fontId="32" fillId="0" borderId="127" xfId="3" applyNumberFormat="1" applyFont="1" applyBorder="1" applyAlignment="1">
      <alignment horizontal="center" vertical="center"/>
    </xf>
    <xf numFmtId="0" fontId="32" fillId="3" borderId="127" xfId="2" applyFont="1" applyFill="1" applyBorder="1" applyAlignment="1">
      <alignment vertical="center"/>
    </xf>
    <xf numFmtId="0" fontId="32" fillId="3" borderId="128" xfId="2" applyFont="1" applyFill="1" applyBorder="1" applyAlignment="1">
      <alignment vertical="center"/>
    </xf>
    <xf numFmtId="0" fontId="27" fillId="3" borderId="0" xfId="2" applyFont="1" applyFill="1" applyAlignment="1">
      <alignment vertical="center"/>
    </xf>
    <xf numFmtId="0" fontId="27" fillId="3" borderId="0" xfId="2" applyFont="1" applyFill="1" applyBorder="1" applyAlignment="1">
      <alignment vertical="center"/>
    </xf>
    <xf numFmtId="49" fontId="27" fillId="0" borderId="0" xfId="3" applyNumberFormat="1" applyFont="1" applyAlignment="1">
      <alignment horizontal="center" vertical="center"/>
    </xf>
    <xf numFmtId="49" fontId="31" fillId="0" borderId="28" xfId="2" applyNumberFormat="1" applyFont="1" applyBorder="1" applyAlignment="1">
      <alignment vertical="center"/>
    </xf>
    <xf numFmtId="49" fontId="31" fillId="0" borderId="11" xfId="2" applyNumberFormat="1" applyFont="1" applyBorder="1" applyAlignment="1">
      <alignment vertical="center"/>
    </xf>
    <xf numFmtId="49" fontId="31" fillId="0" borderId="0" xfId="2" applyNumberFormat="1" applyFont="1" applyBorder="1" applyAlignment="1">
      <alignment vertical="center"/>
    </xf>
    <xf numFmtId="49" fontId="31" fillId="0" borderId="37" xfId="2" applyNumberFormat="1" applyFont="1" applyBorder="1" applyAlignment="1">
      <alignment vertical="center"/>
    </xf>
    <xf numFmtId="49" fontId="31" fillId="0" borderId="38" xfId="2" applyNumberFormat="1" applyFont="1" applyBorder="1" applyAlignment="1">
      <alignment vertical="center"/>
    </xf>
    <xf numFmtId="49" fontId="31" fillId="0" borderId="36" xfId="2" applyNumberFormat="1" applyFont="1" applyBorder="1" applyAlignment="1">
      <alignment vertical="center"/>
    </xf>
    <xf numFmtId="49" fontId="31" fillId="0" borderId="69" xfId="2" applyNumberFormat="1" applyFont="1" applyBorder="1" applyAlignment="1">
      <alignment vertical="center"/>
    </xf>
    <xf numFmtId="49" fontId="31" fillId="3" borderId="69" xfId="2" applyNumberFormat="1" applyFont="1" applyFill="1" applyBorder="1" applyAlignment="1">
      <alignment vertical="center"/>
    </xf>
    <xf numFmtId="49" fontId="31" fillId="3" borderId="28" xfId="2" applyNumberFormat="1" applyFont="1" applyFill="1" applyBorder="1" applyAlignment="1">
      <alignment vertical="center"/>
    </xf>
    <xf numFmtId="49" fontId="31" fillId="0" borderId="16" xfId="2" applyNumberFormat="1" applyFont="1" applyBorder="1" applyAlignment="1">
      <alignment vertical="center"/>
    </xf>
    <xf numFmtId="49" fontId="31" fillId="3" borderId="11" xfId="2" applyNumberFormat="1" applyFont="1" applyFill="1" applyBorder="1" applyAlignment="1">
      <alignment vertical="center"/>
    </xf>
    <xf numFmtId="49" fontId="31" fillId="3" borderId="0" xfId="2" applyNumberFormat="1" applyFont="1" applyFill="1" applyBorder="1" applyAlignment="1">
      <alignment vertical="center"/>
    </xf>
    <xf numFmtId="49" fontId="31" fillId="0" borderId="34" xfId="2" applyNumberFormat="1" applyFont="1" applyBorder="1" applyAlignment="1">
      <alignment vertical="center"/>
    </xf>
    <xf numFmtId="49" fontId="31" fillId="0" borderId="69" xfId="2" applyNumberFormat="1" applyFont="1" applyBorder="1" applyAlignment="1">
      <alignment horizontal="left" vertical="center"/>
    </xf>
    <xf numFmtId="49" fontId="33" fillId="0" borderId="69" xfId="2" applyNumberFormat="1" applyFont="1" applyBorder="1" applyAlignment="1">
      <alignment vertical="center"/>
    </xf>
    <xf numFmtId="49" fontId="31" fillId="0" borderId="0" xfId="2" applyNumberFormat="1" applyFont="1" applyBorder="1" applyAlignment="1">
      <alignment vertical="top" wrapText="1"/>
    </xf>
    <xf numFmtId="49" fontId="31" fillId="0" borderId="34" xfId="2" applyNumberFormat="1" applyFont="1" applyBorder="1" applyAlignment="1">
      <alignment vertical="top" wrapText="1"/>
    </xf>
    <xf numFmtId="49" fontId="31" fillId="0" borderId="36" xfId="2" applyNumberFormat="1" applyFont="1" applyBorder="1" applyAlignment="1">
      <alignment horizontal="center" vertical="center"/>
    </xf>
    <xf numFmtId="49" fontId="31" fillId="0" borderId="38" xfId="2" applyNumberFormat="1" applyFont="1" applyBorder="1" applyAlignment="1">
      <alignment horizontal="center" vertical="center"/>
    </xf>
    <xf numFmtId="49" fontId="31" fillId="0" borderId="27" xfId="2" applyNumberFormat="1" applyFont="1" applyBorder="1" applyAlignment="1">
      <alignment vertical="center"/>
    </xf>
    <xf numFmtId="49" fontId="31" fillId="0" borderId="31" xfId="2" applyNumberFormat="1" applyFont="1" applyBorder="1" applyAlignment="1">
      <alignment vertical="center"/>
    </xf>
    <xf numFmtId="49" fontId="31" fillId="0" borderId="0" xfId="5" applyNumberFormat="1" applyFont="1" applyBorder="1" applyAlignment="1">
      <alignment horizontal="right" vertical="center"/>
    </xf>
    <xf numFmtId="49" fontId="31" fillId="0" borderId="0" xfId="5" applyNumberFormat="1" applyFont="1" applyBorder="1" applyAlignment="1">
      <alignment vertical="center"/>
    </xf>
    <xf numFmtId="49" fontId="27" fillId="0" borderId="0" xfId="2" applyNumberFormat="1" applyFont="1" applyBorder="1" applyAlignment="1">
      <alignment horizontal="left" vertical="center"/>
    </xf>
    <xf numFmtId="49" fontId="27" fillId="0" borderId="0" xfId="5" applyNumberFormat="1" applyFont="1" applyBorder="1" applyAlignment="1">
      <alignment horizontal="left" vertical="center"/>
    </xf>
    <xf numFmtId="49" fontId="31" fillId="0" borderId="0" xfId="5" applyNumberFormat="1" applyFont="1" applyBorder="1" applyAlignment="1">
      <alignment horizontal="left" vertical="center"/>
    </xf>
    <xf numFmtId="49" fontId="27" fillId="0" borderId="0" xfId="5" applyNumberFormat="1" applyFont="1" applyBorder="1" applyAlignment="1">
      <alignment vertical="center"/>
    </xf>
    <xf numFmtId="0" fontId="35" fillId="3" borderId="0" xfId="6" applyFont="1" applyFill="1" applyAlignment="1">
      <alignment horizontal="left" vertical="top"/>
    </xf>
    <xf numFmtId="0" fontId="31" fillId="3" borderId="0" xfId="6" applyFont="1" applyFill="1" applyAlignment="1">
      <alignment horizontal="left" vertical="top"/>
    </xf>
    <xf numFmtId="0" fontId="37" fillId="3" borderId="0" xfId="6" applyFont="1" applyFill="1" applyAlignment="1">
      <alignment horizontal="left" vertical="top"/>
    </xf>
    <xf numFmtId="0" fontId="39" fillId="3" borderId="0" xfId="6" applyFont="1" applyFill="1" applyAlignment="1">
      <alignment horizontal="left" vertical="top"/>
    </xf>
    <xf numFmtId="0" fontId="36" fillId="3" borderId="37" xfId="3" applyFont="1" applyFill="1" applyBorder="1" applyAlignment="1">
      <alignment horizontal="center" vertical="center" wrapText="1"/>
    </xf>
    <xf numFmtId="0" fontId="36" fillId="3" borderId="37" xfId="3" applyFont="1" applyFill="1" applyBorder="1" applyAlignment="1">
      <alignment vertical="center" wrapText="1"/>
    </xf>
    <xf numFmtId="0" fontId="36" fillId="3" borderId="0" xfId="3" applyFont="1" applyFill="1" applyAlignment="1">
      <alignment horizontal="center" vertical="center" wrapText="1"/>
    </xf>
    <xf numFmtId="49" fontId="40" fillId="3" borderId="28" xfId="2" applyNumberFormat="1" applyFont="1" applyFill="1" applyBorder="1" applyAlignment="1">
      <alignment vertical="center"/>
    </xf>
    <xf numFmtId="49" fontId="36" fillId="3" borderId="28" xfId="2" applyNumberFormat="1" applyFont="1" applyFill="1" applyBorder="1" applyAlignment="1">
      <alignment vertical="center"/>
    </xf>
    <xf numFmtId="0" fontId="36" fillId="3" borderId="49" xfId="6" applyFont="1" applyFill="1" applyBorder="1" applyAlignment="1">
      <alignment vertical="center" wrapText="1"/>
    </xf>
    <xf numFmtId="0" fontId="36" fillId="3" borderId="70" xfId="6" applyFont="1" applyFill="1" applyBorder="1" applyAlignment="1">
      <alignment vertical="center" wrapText="1"/>
    </xf>
    <xf numFmtId="0" fontId="36" fillId="3" borderId="50" xfId="6" applyFont="1" applyFill="1" applyBorder="1" applyAlignment="1">
      <alignment horizontal="left" vertical="center"/>
    </xf>
    <xf numFmtId="0" fontId="31" fillId="3" borderId="0" xfId="6" applyFont="1" applyFill="1" applyAlignment="1">
      <alignment horizontal="left" vertical="center"/>
    </xf>
    <xf numFmtId="0" fontId="38" fillId="3" borderId="17" xfId="6" applyFont="1" applyFill="1" applyBorder="1" applyAlignment="1">
      <alignment vertical="center" wrapText="1"/>
    </xf>
    <xf numFmtId="0" fontId="40" fillId="3" borderId="34" xfId="6" applyFont="1" applyFill="1" applyBorder="1" applyAlignment="1">
      <alignment vertical="center" wrapText="1"/>
    </xf>
    <xf numFmtId="0" fontId="38" fillId="3" borderId="43" xfId="6" applyFont="1" applyFill="1" applyBorder="1" applyAlignment="1">
      <alignment vertical="center" wrapText="1"/>
    </xf>
    <xf numFmtId="0" fontId="40" fillId="3" borderId="26" xfId="6" applyFont="1" applyFill="1" applyBorder="1" applyAlignment="1">
      <alignment vertical="center" wrapText="1"/>
    </xf>
    <xf numFmtId="0" fontId="38" fillId="3" borderId="0" xfId="6" applyFont="1" applyFill="1" applyAlignment="1">
      <alignment horizontal="left" vertical="top"/>
    </xf>
    <xf numFmtId="180" fontId="36" fillId="3" borderId="71" xfId="6" applyNumberFormat="1" applyFont="1" applyFill="1" applyBorder="1" applyAlignment="1">
      <alignment vertical="center" wrapText="1"/>
    </xf>
    <xf numFmtId="180" fontId="36" fillId="3" borderId="49" xfId="6" applyNumberFormat="1" applyFont="1" applyFill="1" applyBorder="1" applyAlignment="1">
      <alignment vertical="center" wrapText="1"/>
    </xf>
    <xf numFmtId="0" fontId="38" fillId="3" borderId="49" xfId="6" applyFont="1" applyFill="1" applyBorder="1" applyAlignment="1">
      <alignment vertical="center" wrapText="1"/>
    </xf>
    <xf numFmtId="0" fontId="36" fillId="3" borderId="0" xfId="6" applyFont="1" applyFill="1" applyAlignment="1">
      <alignment horizontal="left" vertical="top"/>
    </xf>
    <xf numFmtId="0" fontId="31" fillId="6" borderId="0" xfId="6" applyFont="1" applyFill="1" applyAlignment="1">
      <alignment horizontal="left" vertical="top"/>
    </xf>
    <xf numFmtId="0" fontId="45" fillId="3" borderId="0" xfId="6" applyFont="1" applyFill="1" applyAlignment="1">
      <alignment horizontal="left" vertical="top"/>
    </xf>
    <xf numFmtId="0" fontId="46" fillId="3" borderId="19" xfId="6" applyFont="1" applyFill="1" applyBorder="1" applyAlignment="1">
      <alignment horizontal="left" vertical="top"/>
    </xf>
    <xf numFmtId="0" fontId="47" fillId="3" borderId="0" xfId="6" applyFont="1" applyFill="1" applyAlignment="1">
      <alignment horizontal="left" vertical="top"/>
    </xf>
    <xf numFmtId="0" fontId="46" fillId="3" borderId="17" xfId="6" applyFont="1" applyFill="1" applyBorder="1" applyAlignment="1">
      <alignment vertical="center" wrapText="1"/>
    </xf>
    <xf numFmtId="0" fontId="51" fillId="3" borderId="34" xfId="6" applyFont="1" applyFill="1" applyBorder="1" applyAlignment="1">
      <alignment vertical="center" wrapText="1"/>
    </xf>
    <xf numFmtId="0" fontId="46" fillId="3" borderId="43" xfId="6" applyFont="1" applyFill="1" applyBorder="1" applyAlignment="1">
      <alignment vertical="center" wrapText="1"/>
    </xf>
    <xf numFmtId="0" fontId="51" fillId="3" borderId="26" xfId="6" applyFont="1" applyFill="1" applyBorder="1" applyAlignment="1">
      <alignment vertical="center" wrapText="1"/>
    </xf>
    <xf numFmtId="0" fontId="46" fillId="3" borderId="0" xfId="6" applyFont="1" applyFill="1" applyAlignment="1">
      <alignment horizontal="left" vertical="top"/>
    </xf>
    <xf numFmtId="0" fontId="41" fillId="3" borderId="37" xfId="3" applyFont="1" applyFill="1" applyBorder="1" applyAlignment="1">
      <alignment horizontal="center" vertical="center" wrapText="1"/>
    </xf>
    <xf numFmtId="0" fontId="41" fillId="3" borderId="37" xfId="3" applyFont="1" applyFill="1" applyBorder="1" applyAlignment="1">
      <alignment vertical="center" wrapText="1"/>
    </xf>
    <xf numFmtId="0" fontId="41" fillId="3" borderId="0" xfId="3" applyFont="1" applyFill="1" applyAlignment="1">
      <alignment horizontal="center" vertical="center" wrapText="1"/>
    </xf>
    <xf numFmtId="49" fontId="42" fillId="3" borderId="28" xfId="2" applyNumberFormat="1" applyFont="1" applyFill="1" applyBorder="1" applyAlignment="1">
      <alignment vertical="center"/>
    </xf>
    <xf numFmtId="49" fontId="41" fillId="3" borderId="28" xfId="2" applyNumberFormat="1" applyFont="1" applyFill="1" applyBorder="1" applyAlignment="1">
      <alignment vertical="center"/>
    </xf>
    <xf numFmtId="0" fontId="48" fillId="3" borderId="49" xfId="6" applyFont="1" applyFill="1" applyBorder="1" applyAlignment="1">
      <alignment vertical="center" wrapText="1"/>
    </xf>
    <xf numFmtId="0" fontId="48" fillId="3" borderId="50" xfId="6" applyFont="1" applyFill="1" applyBorder="1" applyAlignment="1">
      <alignment horizontal="left" vertical="center"/>
    </xf>
    <xf numFmtId="0" fontId="45" fillId="3" borderId="0" xfId="6" applyFont="1" applyFill="1" applyAlignment="1">
      <alignment horizontal="left" vertical="center"/>
    </xf>
    <xf numFmtId="0" fontId="29" fillId="0" borderId="0" xfId="4" applyAlignment="1">
      <alignment vertical="center"/>
    </xf>
    <xf numFmtId="0" fontId="52" fillId="3" borderId="0" xfId="6" applyFont="1" applyFill="1" applyAlignment="1">
      <alignment horizontal="left" vertical="top"/>
    </xf>
    <xf numFmtId="0" fontId="52" fillId="3" borderId="0" xfId="6" applyFont="1" applyFill="1" applyAlignment="1">
      <alignment horizontal="left" vertical="center"/>
    </xf>
    <xf numFmtId="0" fontId="47" fillId="3" borderId="0" xfId="6" applyFont="1" applyFill="1" applyAlignment="1">
      <alignment horizontal="left" vertical="top"/>
    </xf>
    <xf numFmtId="0" fontId="54" fillId="3" borderId="0" xfId="6" applyFont="1" applyFill="1" applyAlignment="1">
      <alignment horizontal="left" vertical="top"/>
    </xf>
    <xf numFmtId="0" fontId="54" fillId="3" borderId="0" xfId="6" applyFont="1" applyFill="1" applyAlignment="1">
      <alignment horizontal="left"/>
    </xf>
    <xf numFmtId="0" fontId="47" fillId="3" borderId="0" xfId="6" applyFont="1" applyFill="1" applyAlignment="1">
      <alignment horizontal="left"/>
    </xf>
    <xf numFmtId="0" fontId="53" fillId="3" borderId="0" xfId="6" applyFont="1" applyFill="1" applyAlignment="1">
      <alignment horizontal="left" vertical="top"/>
    </xf>
    <xf numFmtId="0" fontId="55" fillId="3" borderId="0" xfId="6" applyFont="1" applyFill="1" applyAlignment="1">
      <alignment horizontal="left" vertical="top"/>
    </xf>
    <xf numFmtId="0" fontId="56" fillId="0" borderId="0" xfId="4" applyFont="1" applyAlignment="1">
      <alignment vertical="center"/>
    </xf>
    <xf numFmtId="0" fontId="56" fillId="0" borderId="10" xfId="4" applyFont="1" applyBorder="1" applyAlignment="1">
      <alignment vertical="center"/>
    </xf>
    <xf numFmtId="0" fontId="56" fillId="0" borderId="5" xfId="4" applyFont="1" applyBorder="1" applyAlignment="1">
      <alignment vertical="center"/>
    </xf>
    <xf numFmtId="0" fontId="56" fillId="0" borderId="6" xfId="4" applyFont="1" applyBorder="1" applyAlignment="1">
      <alignment vertical="center"/>
    </xf>
    <xf numFmtId="0" fontId="56" fillId="0" borderId="17" xfId="4" applyFont="1" applyBorder="1" applyAlignment="1">
      <alignment vertical="center"/>
    </xf>
    <xf numFmtId="0" fontId="56" fillId="0" borderId="12" xfId="4" applyFont="1" applyBorder="1" applyAlignment="1">
      <alignment vertical="center"/>
    </xf>
    <xf numFmtId="0" fontId="56" fillId="0" borderId="24" xfId="4" applyFont="1" applyBorder="1" applyAlignment="1">
      <alignment vertical="center"/>
    </xf>
    <xf numFmtId="0" fontId="56" fillId="0" borderId="19" xfId="4" applyFont="1" applyBorder="1" applyAlignment="1">
      <alignment vertical="center"/>
    </xf>
    <xf numFmtId="0" fontId="56" fillId="0" borderId="20" xfId="4" applyFont="1" applyBorder="1" applyAlignment="1">
      <alignment vertical="center"/>
    </xf>
    <xf numFmtId="0" fontId="56" fillId="0" borderId="0" xfId="4" applyFont="1" applyAlignment="1">
      <alignment horizontal="right" vertical="center"/>
    </xf>
    <xf numFmtId="0" fontId="56" fillId="0" borderId="42" xfId="4" applyFont="1" applyBorder="1" applyAlignment="1">
      <alignment vertical="center"/>
    </xf>
    <xf numFmtId="0" fontId="56" fillId="0" borderId="36" xfId="4" applyFont="1" applyBorder="1" applyAlignment="1">
      <alignment vertical="center"/>
    </xf>
    <xf numFmtId="0" fontId="56" fillId="0" borderId="37" xfId="4" applyFont="1" applyBorder="1" applyAlignment="1">
      <alignment vertical="center"/>
    </xf>
    <xf numFmtId="0" fontId="56" fillId="0" borderId="41" xfId="4" applyFont="1" applyBorder="1" applyAlignment="1">
      <alignment vertical="center"/>
    </xf>
    <xf numFmtId="0" fontId="56" fillId="0" borderId="11" xfId="4" applyFont="1" applyBorder="1" applyAlignment="1">
      <alignment horizontal="center" vertical="center"/>
    </xf>
    <xf numFmtId="0" fontId="56" fillId="0" borderId="41" xfId="4" applyFont="1" applyBorder="1" applyAlignment="1">
      <alignment horizontal="center" vertical="center"/>
    </xf>
    <xf numFmtId="0" fontId="56" fillId="0" borderId="0" xfId="4" applyFont="1" applyAlignment="1">
      <alignment horizontal="center" vertical="center"/>
    </xf>
    <xf numFmtId="0" fontId="56" fillId="0" borderId="38" xfId="4" applyFont="1" applyBorder="1" applyAlignment="1">
      <alignment vertical="center"/>
    </xf>
    <xf numFmtId="0" fontId="56" fillId="0" borderId="34" xfId="4" applyFont="1" applyBorder="1" applyAlignment="1">
      <alignment vertical="center"/>
    </xf>
    <xf numFmtId="0" fontId="56" fillId="0" borderId="27" xfId="4" applyFont="1" applyBorder="1" applyAlignment="1">
      <alignment vertical="center"/>
    </xf>
    <xf numFmtId="0" fontId="56" fillId="0" borderId="25" xfId="4" applyFont="1" applyBorder="1" applyAlignment="1">
      <alignment vertical="center"/>
    </xf>
    <xf numFmtId="0" fontId="56" fillId="0" borderId="31" xfId="4" applyFont="1" applyBorder="1" applyAlignment="1">
      <alignment vertical="center"/>
    </xf>
    <xf numFmtId="0" fontId="56" fillId="0" borderId="11" xfId="4" applyFont="1" applyBorder="1" applyAlignment="1">
      <alignment vertical="center"/>
    </xf>
    <xf numFmtId="0" fontId="56" fillId="0" borderId="26" xfId="4" applyFont="1" applyBorder="1" applyAlignment="1">
      <alignment vertical="center"/>
    </xf>
    <xf numFmtId="0" fontId="58" fillId="3" borderId="0" xfId="6" applyFont="1" applyFill="1" applyAlignment="1">
      <alignment horizontal="left" vertical="center"/>
    </xf>
    <xf numFmtId="0" fontId="58" fillId="3" borderId="0" xfId="6" applyFont="1" applyFill="1" applyAlignment="1">
      <alignment horizontal="right" vertical="center"/>
    </xf>
    <xf numFmtId="0" fontId="58" fillId="3" borderId="0" xfId="6" applyFont="1" applyFill="1" applyAlignment="1">
      <alignment horizontal="left" vertical="top"/>
    </xf>
    <xf numFmtId="0" fontId="62" fillId="3" borderId="0" xfId="6" applyFont="1" applyFill="1" applyAlignment="1">
      <alignment horizontal="center" vertical="center"/>
    </xf>
    <xf numFmtId="0" fontId="46" fillId="3" borderId="0" xfId="6" applyFont="1" applyFill="1" applyAlignment="1">
      <alignment vertical="center"/>
    </xf>
    <xf numFmtId="0" fontId="46" fillId="3" borderId="0" xfId="6" applyFont="1" applyFill="1" applyAlignment="1">
      <alignment horizontal="center" vertical="center"/>
    </xf>
    <xf numFmtId="0" fontId="46" fillId="3" borderId="0" xfId="6" applyFont="1" applyFill="1" applyAlignment="1">
      <alignment horizontal="left" vertical="center"/>
    </xf>
    <xf numFmtId="0" fontId="45" fillId="3" borderId="0" xfId="6" applyFont="1" applyFill="1"/>
    <xf numFmtId="0" fontId="44" fillId="3" borderId="0" xfId="6" applyFont="1" applyFill="1" applyAlignment="1">
      <alignment horizontal="right" vertical="top"/>
    </xf>
    <xf numFmtId="0" fontId="47" fillId="3" borderId="31" xfId="6" applyFont="1" applyFill="1" applyBorder="1"/>
    <xf numFmtId="0" fontId="45" fillId="3" borderId="37" xfId="6" applyFont="1" applyFill="1" applyBorder="1" applyAlignment="1">
      <alignment vertical="center"/>
    </xf>
    <xf numFmtId="0" fontId="46" fillId="3" borderId="0" xfId="6" applyFont="1" applyFill="1" applyAlignment="1">
      <alignment horizontal="center" vertical="top"/>
    </xf>
    <xf numFmtId="0" fontId="45" fillId="3" borderId="11" xfId="6" applyFont="1" applyFill="1" applyBorder="1" applyAlignment="1">
      <alignment horizontal="left" vertical="top"/>
    </xf>
    <xf numFmtId="0" fontId="45" fillId="3" borderId="27" xfId="6" applyFont="1" applyFill="1" applyBorder="1" applyAlignment="1">
      <alignment horizontal="left" vertical="top"/>
    </xf>
    <xf numFmtId="49" fontId="31" fillId="0" borderId="37" xfId="5" applyNumberFormat="1" applyFont="1" applyBorder="1" applyAlignment="1">
      <alignment horizontal="left" vertical="center"/>
    </xf>
    <xf numFmtId="49" fontId="31" fillId="0" borderId="37" xfId="2" applyNumberFormat="1" applyFont="1" applyBorder="1" applyAlignment="1">
      <alignment horizontal="center" vertical="top" wrapText="1"/>
    </xf>
    <xf numFmtId="49" fontId="31" fillId="0" borderId="0" xfId="2" applyNumberFormat="1" applyFont="1" applyBorder="1" applyAlignment="1">
      <alignment horizontal="center" vertical="top" wrapText="1"/>
    </xf>
    <xf numFmtId="49" fontId="31" fillId="0" borderId="37" xfId="2" applyNumberFormat="1" applyFont="1" applyBorder="1" applyAlignment="1">
      <alignment horizontal="justify" vertical="top" wrapText="1"/>
    </xf>
    <xf numFmtId="49" fontId="31" fillId="0" borderId="0" xfId="2" applyNumberFormat="1" applyFont="1" applyBorder="1" applyAlignment="1">
      <alignment horizontal="justify" vertical="top" wrapText="1"/>
    </xf>
    <xf numFmtId="49" fontId="31" fillId="0" borderId="36" xfId="2" applyNumberFormat="1" applyFont="1" applyBorder="1" applyAlignment="1">
      <alignment horizontal="center" vertical="center"/>
    </xf>
    <xf numFmtId="49" fontId="31" fillId="0" borderId="38" xfId="2" applyNumberFormat="1" applyFont="1" applyBorder="1" applyAlignment="1">
      <alignment horizontal="center" vertical="center"/>
    </xf>
    <xf numFmtId="49" fontId="31" fillId="0" borderId="11" xfId="2" applyNumberFormat="1" applyFont="1" applyBorder="1" applyAlignment="1">
      <alignment horizontal="left" vertical="top" wrapText="1"/>
    </xf>
    <xf numFmtId="49" fontId="31" fillId="0" borderId="0" xfId="2" applyNumberFormat="1" applyFont="1" applyBorder="1" applyAlignment="1">
      <alignment horizontal="left" vertical="top" wrapText="1"/>
    </xf>
    <xf numFmtId="49" fontId="31" fillId="0" borderId="34" xfId="2" applyNumberFormat="1" applyFont="1" applyBorder="1" applyAlignment="1">
      <alignment horizontal="left" vertical="top" wrapText="1"/>
    </xf>
    <xf numFmtId="49" fontId="31" fillId="0" borderId="27" xfId="2" applyNumberFormat="1" applyFont="1" applyBorder="1" applyAlignment="1">
      <alignment horizontal="left" vertical="top" wrapText="1"/>
    </xf>
    <xf numFmtId="49" fontId="31" fillId="0" borderId="31" xfId="2" applyNumberFormat="1" applyFont="1" applyBorder="1" applyAlignment="1">
      <alignment horizontal="left" vertical="top" wrapText="1"/>
    </xf>
    <xf numFmtId="49" fontId="31" fillId="0" borderId="26" xfId="2" applyNumberFormat="1" applyFont="1" applyBorder="1" applyAlignment="1">
      <alignment horizontal="left" vertical="top" wrapText="1"/>
    </xf>
    <xf numFmtId="0" fontId="31" fillId="0" borderId="69" xfId="2" applyFont="1" applyBorder="1" applyAlignment="1">
      <alignment horizontal="left" vertical="center" shrinkToFit="1"/>
    </xf>
    <xf numFmtId="0" fontId="31" fillId="0" borderId="28" xfId="2" applyFont="1" applyBorder="1" applyAlignment="1">
      <alignment horizontal="left" vertical="center" shrinkToFit="1"/>
    </xf>
    <xf numFmtId="0" fontId="31" fillId="0" borderId="16" xfId="2" applyFont="1" applyBorder="1" applyAlignment="1">
      <alignment horizontal="left" vertical="center" shrinkToFit="1"/>
    </xf>
    <xf numFmtId="49" fontId="31" fillId="0" borderId="69" xfId="2" applyNumberFormat="1" applyFont="1" applyBorder="1" applyAlignment="1">
      <alignment horizontal="center" vertical="center"/>
    </xf>
    <xf numFmtId="49" fontId="31" fillId="0" borderId="28" xfId="2" applyNumberFormat="1" applyFont="1" applyBorder="1" applyAlignment="1">
      <alignment horizontal="center" vertical="center"/>
    </xf>
    <xf numFmtId="49" fontId="31" fillId="0" borderId="16" xfId="2" applyNumberFormat="1" applyFont="1" applyBorder="1" applyAlignment="1">
      <alignment horizontal="center" vertical="center"/>
    </xf>
    <xf numFmtId="49" fontId="31" fillId="3" borderId="38" xfId="2" applyNumberFormat="1" applyFont="1" applyFill="1" applyBorder="1" applyAlignment="1">
      <alignment horizontal="center" vertical="center"/>
    </xf>
    <xf numFmtId="49" fontId="31" fillId="0" borderId="36" xfId="2" applyNumberFormat="1" applyFont="1" applyBorder="1" applyAlignment="1">
      <alignment vertical="center" shrinkToFit="1"/>
    </xf>
    <xf numFmtId="0" fontId="27" fillId="0" borderId="37" xfId="4" applyFont="1" applyBorder="1" applyAlignment="1">
      <alignment vertical="center" shrinkToFit="1"/>
    </xf>
    <xf numFmtId="0" fontId="27" fillId="0" borderId="38" xfId="4" applyFont="1" applyBorder="1" applyAlignment="1">
      <alignment vertical="center" shrinkToFit="1"/>
    </xf>
    <xf numFmtId="49" fontId="31" fillId="0" borderId="69" xfId="2" applyNumberFormat="1" applyFont="1" applyBorder="1" applyAlignment="1">
      <alignment horizontal="left" vertical="center" wrapText="1"/>
    </xf>
    <xf numFmtId="49" fontId="31" fillId="0" borderId="28" xfId="2" applyNumberFormat="1" applyFont="1" applyBorder="1" applyAlignment="1">
      <alignment horizontal="left" vertical="center" wrapText="1"/>
    </xf>
    <xf numFmtId="49" fontId="31" fillId="0" borderId="16" xfId="2" applyNumberFormat="1" applyFont="1" applyBorder="1" applyAlignment="1">
      <alignment horizontal="left" vertical="center" wrapText="1"/>
    </xf>
    <xf numFmtId="49" fontId="31" fillId="0" borderId="37" xfId="2" applyNumberFormat="1" applyFont="1" applyBorder="1" applyAlignment="1">
      <alignment horizontal="center" vertical="center"/>
    </xf>
    <xf numFmtId="49" fontId="31" fillId="0" borderId="11" xfId="2" applyNumberFormat="1" applyFont="1" applyBorder="1" applyAlignment="1">
      <alignment horizontal="center" vertical="center"/>
    </xf>
    <xf numFmtId="49" fontId="31" fillId="0" borderId="0" xfId="2" applyNumberFormat="1" applyFont="1" applyBorder="1" applyAlignment="1">
      <alignment horizontal="center" vertical="center"/>
    </xf>
    <xf numFmtId="49" fontId="31" fillId="0" borderId="34" xfId="2" applyNumberFormat="1" applyFont="1" applyBorder="1" applyAlignment="1">
      <alignment horizontal="center" vertical="center"/>
    </xf>
    <xf numFmtId="49" fontId="31" fillId="0" borderId="27" xfId="2" applyNumberFormat="1" applyFont="1" applyBorder="1" applyAlignment="1">
      <alignment horizontal="center" vertical="center"/>
    </xf>
    <xf numFmtId="49" fontId="31" fillId="0" borderId="31" xfId="2" applyNumberFormat="1" applyFont="1" applyBorder="1" applyAlignment="1">
      <alignment horizontal="center" vertical="center"/>
    </xf>
    <xf numFmtId="49" fontId="31" fillId="0" borderId="26" xfId="2" applyNumberFormat="1" applyFont="1" applyBorder="1" applyAlignment="1">
      <alignment horizontal="center" vertical="center"/>
    </xf>
    <xf numFmtId="49" fontId="31" fillId="0" borderId="36" xfId="3" applyNumberFormat="1" applyFont="1" applyBorder="1" applyAlignment="1">
      <alignment horizontal="left" vertical="top"/>
    </xf>
    <xf numFmtId="49" fontId="31" fillId="0" borderId="37" xfId="3" applyNumberFormat="1" applyFont="1" applyBorder="1" applyAlignment="1">
      <alignment horizontal="left" vertical="top"/>
    </xf>
    <xf numFmtId="49" fontId="31" fillId="0" borderId="27" xfId="3" applyNumberFormat="1" applyFont="1" applyBorder="1" applyAlignment="1">
      <alignment horizontal="left" vertical="top"/>
    </xf>
    <xf numFmtId="49" fontId="31" fillId="0" borderId="31" xfId="3" applyNumberFormat="1" applyFont="1" applyBorder="1" applyAlignment="1">
      <alignment horizontal="left" vertical="top"/>
    </xf>
    <xf numFmtId="49" fontId="31" fillId="0" borderId="37" xfId="3" applyNumberFormat="1" applyFont="1" applyBorder="1" applyAlignment="1">
      <alignment horizontal="left" vertical="center" wrapText="1"/>
    </xf>
    <xf numFmtId="49" fontId="31" fillId="0" borderId="38" xfId="3" applyNumberFormat="1" applyFont="1" applyBorder="1" applyAlignment="1">
      <alignment horizontal="left" vertical="center" wrapText="1"/>
    </xf>
    <xf numFmtId="49" fontId="31" fillId="0" borderId="31" xfId="3" applyNumberFormat="1" applyFont="1" applyBorder="1" applyAlignment="1">
      <alignment horizontal="left" vertical="center" wrapText="1"/>
    </xf>
    <xf numFmtId="49" fontId="31" fillId="0" borderId="26" xfId="3" applyNumberFormat="1" applyFont="1" applyBorder="1" applyAlignment="1">
      <alignment horizontal="left" vertical="center" wrapText="1"/>
    </xf>
    <xf numFmtId="49" fontId="31" fillId="0" borderId="36" xfId="3" applyNumberFormat="1" applyFont="1" applyBorder="1" applyAlignment="1">
      <alignment horizontal="left" vertical="center"/>
    </xf>
    <xf numFmtId="49" fontId="31" fillId="0" borderId="37" xfId="3" applyNumberFormat="1" applyFont="1" applyBorder="1" applyAlignment="1">
      <alignment horizontal="left" vertical="center"/>
    </xf>
    <xf numFmtId="49" fontId="31" fillId="0" borderId="38" xfId="3" applyNumberFormat="1" applyFont="1" applyBorder="1" applyAlignment="1">
      <alignment horizontal="left" vertical="center"/>
    </xf>
    <xf numFmtId="49" fontId="31" fillId="0" borderId="11" xfId="3" applyNumberFormat="1" applyFont="1" applyBorder="1" applyAlignment="1">
      <alignment horizontal="left" vertical="top" wrapText="1"/>
    </xf>
    <xf numFmtId="49" fontId="31" fillId="0" borderId="0" xfId="3" applyNumberFormat="1" applyFont="1" applyAlignment="1">
      <alignment horizontal="left" vertical="top" wrapText="1"/>
    </xf>
    <xf numFmtId="49" fontId="31" fillId="0" borderId="34" xfId="3" applyNumberFormat="1" applyFont="1" applyBorder="1" applyAlignment="1">
      <alignment horizontal="left" vertical="top" wrapText="1"/>
    </xf>
    <xf numFmtId="49" fontId="31" fillId="0" borderId="27" xfId="3" applyNumberFormat="1" applyFont="1" applyBorder="1" applyAlignment="1">
      <alignment horizontal="left" vertical="top" wrapText="1"/>
    </xf>
    <xf numFmtId="49" fontId="31" fillId="0" borderId="31" xfId="3" applyNumberFormat="1" applyFont="1" applyBorder="1" applyAlignment="1">
      <alignment horizontal="left" vertical="top" wrapText="1"/>
    </xf>
    <xf numFmtId="49" fontId="31" fillId="0" borderId="26" xfId="3" applyNumberFormat="1" applyFont="1" applyBorder="1" applyAlignment="1">
      <alignment horizontal="left" vertical="top" wrapText="1"/>
    </xf>
    <xf numFmtId="49" fontId="31" fillId="0" borderId="69" xfId="3" applyNumberFormat="1" applyFont="1" applyBorder="1" applyAlignment="1">
      <alignment horizontal="left" vertical="center"/>
    </xf>
    <xf numFmtId="49" fontId="31" fillId="0" borderId="28" xfId="3" applyNumberFormat="1" applyFont="1" applyBorder="1" applyAlignment="1">
      <alignment horizontal="left" vertical="center"/>
    </xf>
    <xf numFmtId="49" fontId="31" fillId="0" borderId="16" xfId="3" applyNumberFormat="1" applyFont="1" applyBorder="1" applyAlignment="1">
      <alignment horizontal="left" vertical="center"/>
    </xf>
    <xf numFmtId="49" fontId="27" fillId="0" borderId="0" xfId="2" applyNumberFormat="1" applyFont="1" applyAlignment="1">
      <alignment horizontal="center" vertical="center"/>
    </xf>
    <xf numFmtId="49" fontId="27" fillId="0" borderId="0" xfId="2" applyNumberFormat="1" applyFont="1" applyAlignment="1">
      <alignment horizontal="right" vertical="center"/>
    </xf>
    <xf numFmtId="49" fontId="27" fillId="0" borderId="0" xfId="2" applyNumberFormat="1" applyFont="1" applyBorder="1" applyAlignment="1">
      <alignment horizontal="center" vertical="center"/>
    </xf>
    <xf numFmtId="49" fontId="30" fillId="0" borderId="0" xfId="2" applyNumberFormat="1" applyFont="1" applyBorder="1" applyAlignment="1">
      <alignment horizontal="center" vertical="center"/>
    </xf>
    <xf numFmtId="49" fontId="27" fillId="0" borderId="0" xfId="2" applyNumberFormat="1" applyFont="1" applyAlignment="1">
      <alignment horizontal="left" vertical="top"/>
    </xf>
    <xf numFmtId="49" fontId="27" fillId="0" borderId="0" xfId="2" applyNumberFormat="1" applyFont="1" applyAlignment="1">
      <alignment horizontal="left" vertical="top" wrapText="1"/>
    </xf>
    <xf numFmtId="0" fontId="36" fillId="3" borderId="0" xfId="6" applyFont="1" applyFill="1" applyAlignment="1">
      <alignment horizontal="left" vertical="top"/>
    </xf>
    <xf numFmtId="0" fontId="41" fillId="0" borderId="0" xfId="6" applyFont="1" applyAlignment="1">
      <alignment horizontal="center" vertical="top" wrapText="1"/>
    </xf>
    <xf numFmtId="0" fontId="41" fillId="0" borderId="0" xfId="6" applyFont="1" applyAlignment="1">
      <alignment horizontal="justify" vertical="top" wrapText="1"/>
    </xf>
    <xf numFmtId="0" fontId="38" fillId="3" borderId="24" xfId="6" applyFont="1" applyFill="1" applyBorder="1" applyAlignment="1">
      <alignment horizontal="center" vertical="center" wrapText="1"/>
    </xf>
    <xf numFmtId="0" fontId="38" fillId="3" borderId="19" xfId="6" applyFont="1" applyFill="1" applyBorder="1" applyAlignment="1">
      <alignment horizontal="center" vertical="center" wrapText="1"/>
    </xf>
    <xf numFmtId="49" fontId="38" fillId="3" borderId="71" xfId="6" applyNumberFormat="1" applyFont="1" applyFill="1" applyBorder="1" applyAlignment="1">
      <alignment horizontal="right" vertical="center" wrapText="1"/>
    </xf>
    <xf numFmtId="49" fontId="38" fillId="3" borderId="49" xfId="6" applyNumberFormat="1" applyFont="1" applyFill="1" applyBorder="1" applyAlignment="1">
      <alignment horizontal="right" vertical="center" wrapText="1"/>
    </xf>
    <xf numFmtId="177" fontId="38" fillId="3" borderId="49" xfId="6" applyNumberFormat="1" applyFont="1" applyFill="1" applyBorder="1" applyAlignment="1">
      <alignment horizontal="center" vertical="center" wrapText="1"/>
    </xf>
    <xf numFmtId="177" fontId="38" fillId="3" borderId="70" xfId="6" applyNumberFormat="1" applyFont="1" applyFill="1" applyBorder="1" applyAlignment="1">
      <alignment horizontal="center" vertical="center" wrapText="1"/>
    </xf>
    <xf numFmtId="0" fontId="38" fillId="3" borderId="49" xfId="6" applyFont="1" applyFill="1" applyBorder="1" applyAlignment="1">
      <alignment horizontal="center" vertical="center" wrapText="1"/>
    </xf>
    <xf numFmtId="0" fontId="38" fillId="3" borderId="50" xfId="6" applyFont="1" applyFill="1" applyBorder="1" applyAlignment="1">
      <alignment horizontal="center" vertical="center" wrapText="1"/>
    </xf>
    <xf numFmtId="0" fontId="36" fillId="3" borderId="130" xfId="6" applyFont="1" applyFill="1" applyBorder="1" applyAlignment="1">
      <alignment horizontal="center" vertical="center"/>
    </xf>
    <xf numFmtId="0" fontId="36" fillId="3" borderId="22" xfId="6" applyFont="1" applyFill="1" applyBorder="1" applyAlignment="1">
      <alignment horizontal="center" vertical="center"/>
    </xf>
    <xf numFmtId="0" fontId="36" fillId="3" borderId="71" xfId="6" applyFont="1" applyFill="1" applyBorder="1" applyAlignment="1">
      <alignment horizontal="left" vertical="center"/>
    </xf>
    <xf numFmtId="0" fontId="36" fillId="3" borderId="49" xfId="6" applyFont="1" applyFill="1" applyBorder="1" applyAlignment="1">
      <alignment horizontal="left" vertical="center"/>
    </xf>
    <xf numFmtId="0" fontId="36" fillId="3" borderId="50" xfId="6" applyFont="1" applyFill="1" applyBorder="1" applyAlignment="1">
      <alignment horizontal="left" vertical="center"/>
    </xf>
    <xf numFmtId="0" fontId="38" fillId="3" borderId="30" xfId="6" applyFont="1" applyFill="1" applyBorder="1" applyAlignment="1">
      <alignment horizontal="center" vertical="center" wrapText="1"/>
    </xf>
    <xf numFmtId="0" fontId="38" fillId="3" borderId="28" xfId="6" applyFont="1" applyFill="1" applyBorder="1" applyAlignment="1">
      <alignment horizontal="center" vertical="center" wrapText="1"/>
    </xf>
    <xf numFmtId="49" fontId="38" fillId="3" borderId="69" xfId="6" applyNumberFormat="1" applyFont="1" applyFill="1" applyBorder="1" applyAlignment="1">
      <alignment horizontal="right" vertical="center" wrapText="1"/>
    </xf>
    <xf numFmtId="49" fontId="38" fillId="3" borderId="28" xfId="6" applyNumberFormat="1" applyFont="1" applyFill="1" applyBorder="1" applyAlignment="1">
      <alignment horizontal="right" vertical="center" wrapText="1"/>
    </xf>
    <xf numFmtId="49" fontId="38" fillId="3" borderId="28" xfId="6" applyNumberFormat="1" applyFont="1" applyFill="1" applyBorder="1" applyAlignment="1">
      <alignment horizontal="center" vertical="center" wrapText="1"/>
    </xf>
    <xf numFmtId="49" fontId="38" fillId="3" borderId="28" xfId="6" applyNumberFormat="1" applyFont="1" applyFill="1" applyBorder="1" applyAlignment="1">
      <alignment horizontal="left" vertical="center" wrapText="1"/>
    </xf>
    <xf numFmtId="49" fontId="38" fillId="3" borderId="29" xfId="6" applyNumberFormat="1" applyFont="1" applyFill="1" applyBorder="1" applyAlignment="1">
      <alignment horizontal="left" vertical="center" wrapText="1"/>
    </xf>
    <xf numFmtId="0" fontId="36" fillId="3" borderId="69" xfId="6" applyFont="1" applyFill="1" applyBorder="1" applyAlignment="1">
      <alignment horizontal="center" vertical="center" wrapText="1"/>
    </xf>
    <xf numFmtId="0" fontId="36" fillId="3" borderId="28" xfId="6" applyFont="1" applyFill="1" applyBorder="1" applyAlignment="1">
      <alignment horizontal="center" vertical="center" wrapText="1"/>
    </xf>
    <xf numFmtId="0" fontId="36" fillId="3" borderId="16" xfId="6" applyFont="1" applyFill="1" applyBorder="1" applyAlignment="1">
      <alignment horizontal="center" vertical="center" wrapText="1"/>
    </xf>
    <xf numFmtId="0" fontId="40" fillId="3" borderId="37" xfId="6" applyFont="1" applyFill="1" applyBorder="1" applyAlignment="1">
      <alignment horizontal="center" vertical="center" wrapText="1"/>
    </xf>
    <xf numFmtId="0" fontId="40" fillId="3" borderId="38" xfId="6" applyFont="1" applyFill="1" applyBorder="1" applyAlignment="1">
      <alignment horizontal="center" vertical="center" wrapText="1"/>
    </xf>
    <xf numFmtId="0" fontId="40" fillId="3" borderId="0" xfId="6" applyFont="1" applyFill="1" applyAlignment="1">
      <alignment horizontal="center" vertical="center" wrapText="1"/>
    </xf>
    <xf numFmtId="0" fontId="40" fillId="3" borderId="34" xfId="6" applyFont="1" applyFill="1" applyBorder="1" applyAlignment="1">
      <alignment horizontal="center" vertical="center" wrapText="1"/>
    </xf>
    <xf numFmtId="0" fontId="40" fillId="3" borderId="31" xfId="6" applyFont="1" applyFill="1" applyBorder="1" applyAlignment="1">
      <alignment horizontal="center" vertical="center" wrapText="1"/>
    </xf>
    <xf numFmtId="0" fontId="40" fillId="3" borderId="26" xfId="6" applyFont="1" applyFill="1" applyBorder="1" applyAlignment="1">
      <alignment horizontal="center" vertical="center" wrapText="1"/>
    </xf>
    <xf numFmtId="49" fontId="38" fillId="3" borderId="69" xfId="6" applyNumberFormat="1" applyFont="1" applyFill="1" applyBorder="1" applyAlignment="1">
      <alignment horizontal="left" vertical="center" wrapText="1"/>
    </xf>
    <xf numFmtId="0" fontId="38" fillId="3" borderId="39" xfId="6" applyFont="1" applyFill="1" applyBorder="1" applyAlignment="1">
      <alignment horizontal="center" vertical="center" wrapText="1"/>
    </xf>
    <xf numFmtId="0" fontId="38" fillId="3" borderId="37" xfId="6" applyFont="1" applyFill="1" applyBorder="1" applyAlignment="1">
      <alignment horizontal="center" vertical="center" wrapText="1"/>
    </xf>
    <xf numFmtId="0" fontId="40" fillId="6" borderId="76" xfId="6" applyFont="1" applyFill="1" applyBorder="1" applyAlignment="1">
      <alignment horizontal="center" vertical="center" textRotation="255"/>
    </xf>
    <xf numFmtId="0" fontId="40" fillId="6" borderId="77" xfId="6" applyFont="1" applyFill="1" applyBorder="1" applyAlignment="1">
      <alignment horizontal="center" vertical="center" textRotation="255"/>
    </xf>
    <xf numFmtId="0" fontId="40" fillId="6" borderId="78" xfId="6" applyFont="1" applyFill="1" applyBorder="1" applyAlignment="1">
      <alignment horizontal="center" vertical="center" textRotation="255"/>
    </xf>
    <xf numFmtId="0" fontId="36" fillId="6" borderId="7" xfId="6" applyFont="1" applyFill="1" applyBorder="1" applyAlignment="1">
      <alignment horizontal="left" vertical="center"/>
    </xf>
    <xf numFmtId="0" fontId="36" fillId="6" borderId="8" xfId="6" applyFont="1" applyFill="1" applyBorder="1" applyAlignment="1">
      <alignment horizontal="left" vertical="center"/>
    </xf>
    <xf numFmtId="0" fontId="36" fillId="6" borderId="9" xfId="6" applyFont="1" applyFill="1" applyBorder="1" applyAlignment="1">
      <alignment horizontal="left" vertical="center"/>
    </xf>
    <xf numFmtId="0" fontId="36" fillId="3" borderId="39" xfId="6" applyFont="1" applyFill="1" applyBorder="1" applyAlignment="1">
      <alignment horizontal="center" vertical="center"/>
    </xf>
    <xf numFmtId="0" fontId="36" fillId="3" borderId="37" xfId="6" applyFont="1" applyFill="1" applyBorder="1" applyAlignment="1">
      <alignment horizontal="center" vertical="center"/>
    </xf>
    <xf numFmtId="0" fontId="36" fillId="3" borderId="38" xfId="6" applyFont="1" applyFill="1" applyBorder="1" applyAlignment="1">
      <alignment horizontal="center" vertical="center"/>
    </xf>
    <xf numFmtId="0" fontId="36" fillId="3" borderId="17" xfId="6" applyFont="1" applyFill="1" applyBorder="1" applyAlignment="1">
      <alignment horizontal="center" vertical="center"/>
    </xf>
    <xf numFmtId="0" fontId="36" fillId="3" borderId="0" xfId="6" applyFont="1" applyFill="1" applyAlignment="1">
      <alignment horizontal="center" vertical="center"/>
    </xf>
    <xf numFmtId="0" fontId="36" fillId="3" borderId="34" xfId="6" applyFont="1" applyFill="1" applyBorder="1" applyAlignment="1">
      <alignment horizontal="center" vertical="center"/>
    </xf>
    <xf numFmtId="0" fontId="36" fillId="3" borderId="43" xfId="6" applyFont="1" applyFill="1" applyBorder="1" applyAlignment="1">
      <alignment horizontal="center" vertical="center"/>
    </xf>
    <xf numFmtId="0" fontId="36" fillId="3" borderId="31" xfId="6" applyFont="1" applyFill="1" applyBorder="1" applyAlignment="1">
      <alignment horizontal="center" vertical="center"/>
    </xf>
    <xf numFmtId="0" fontId="36" fillId="3" borderId="26" xfId="6" applyFont="1" applyFill="1" applyBorder="1" applyAlignment="1">
      <alignment horizontal="center" vertical="center"/>
    </xf>
    <xf numFmtId="0" fontId="43" fillId="3" borderId="14" xfId="6" applyFont="1" applyFill="1" applyBorder="1" applyAlignment="1">
      <alignment horizontal="center" vertical="center"/>
    </xf>
    <xf numFmtId="0" fontId="43" fillId="3" borderId="15" xfId="6" applyFont="1" applyFill="1" applyBorder="1" applyAlignment="1">
      <alignment horizontal="center" vertical="center"/>
    </xf>
    <xf numFmtId="49" fontId="36" fillId="3" borderId="69" xfId="6" applyNumberFormat="1" applyFont="1" applyFill="1" applyBorder="1" applyAlignment="1">
      <alignment horizontal="center" vertical="center" wrapText="1"/>
    </xf>
    <xf numFmtId="49" fontId="36" fillId="3" borderId="28" xfId="6" applyNumberFormat="1" applyFont="1" applyFill="1" applyBorder="1" applyAlignment="1">
      <alignment horizontal="center" vertical="center" wrapText="1"/>
    </xf>
    <xf numFmtId="49" fontId="36" fillId="3" borderId="16" xfId="6" applyNumberFormat="1" applyFont="1" applyFill="1" applyBorder="1" applyAlignment="1">
      <alignment horizontal="center" vertical="center" wrapText="1"/>
    </xf>
    <xf numFmtId="0" fontId="36" fillId="6" borderId="31" xfId="6" applyFont="1" applyFill="1" applyBorder="1" applyAlignment="1">
      <alignment horizontal="left" vertical="center"/>
    </xf>
    <xf numFmtId="0" fontId="36" fillId="6" borderId="44" xfId="6" applyFont="1" applyFill="1" applyBorder="1" applyAlignment="1">
      <alignment horizontal="left" vertical="center"/>
    </xf>
    <xf numFmtId="49" fontId="36" fillId="0" borderId="71" xfId="2" applyNumberFormat="1" applyFont="1" applyBorder="1" applyAlignment="1">
      <alignment horizontal="left" vertical="center"/>
    </xf>
    <xf numFmtId="49" fontId="36" fillId="0" borderId="49" xfId="2" applyNumberFormat="1" applyFont="1" applyBorder="1" applyAlignment="1">
      <alignment horizontal="left" vertical="center"/>
    </xf>
    <xf numFmtId="49" fontId="36" fillId="0" borderId="50" xfId="2" applyNumberFormat="1" applyFont="1" applyBorder="1" applyAlignment="1">
      <alignment horizontal="left" vertical="center"/>
    </xf>
    <xf numFmtId="0" fontId="36" fillId="6" borderId="13" xfId="6" applyFont="1" applyFill="1" applyBorder="1" applyAlignment="1">
      <alignment horizontal="left" vertical="center"/>
    </xf>
    <xf numFmtId="0" fontId="36" fillId="6" borderId="14" xfId="6" applyFont="1" applyFill="1" applyBorder="1" applyAlignment="1">
      <alignment horizontal="left" vertical="center"/>
    </xf>
    <xf numFmtId="0" fontId="36" fillId="6" borderId="15" xfId="6" applyFont="1" applyFill="1" applyBorder="1" applyAlignment="1">
      <alignment horizontal="left" vertical="center"/>
    </xf>
    <xf numFmtId="0" fontId="36" fillId="3" borderId="51" xfId="6" applyFont="1" applyFill="1" applyBorder="1" applyAlignment="1">
      <alignment horizontal="center" vertical="center" wrapText="1"/>
    </xf>
    <xf numFmtId="0" fontId="36" fillId="3" borderId="49" xfId="6" applyFont="1" applyFill="1" applyBorder="1" applyAlignment="1">
      <alignment horizontal="center" vertical="center" wrapText="1"/>
    </xf>
    <xf numFmtId="0" fontId="36" fillId="3" borderId="70" xfId="6" applyFont="1" applyFill="1" applyBorder="1" applyAlignment="1">
      <alignment horizontal="center" vertical="center" wrapText="1"/>
    </xf>
    <xf numFmtId="0" fontId="36" fillId="3" borderId="71" xfId="6" applyFont="1" applyFill="1" applyBorder="1" applyAlignment="1">
      <alignment horizontal="center" vertical="center" wrapText="1"/>
    </xf>
    <xf numFmtId="0" fontId="36" fillId="3" borderId="71" xfId="6" applyFont="1" applyFill="1" applyBorder="1" applyAlignment="1">
      <alignment horizontal="center" vertical="center"/>
    </xf>
    <xf numFmtId="0" fontId="36" fillId="3" borderId="49" xfId="6" applyFont="1" applyFill="1" applyBorder="1" applyAlignment="1">
      <alignment horizontal="center" vertical="center"/>
    </xf>
    <xf numFmtId="49" fontId="36" fillId="0" borderId="37" xfId="3" applyNumberFormat="1" applyFont="1" applyBorder="1" applyAlignment="1">
      <alignment horizontal="center" vertical="center" wrapText="1"/>
    </xf>
    <xf numFmtId="0" fontId="36" fillId="3" borderId="37" xfId="3" applyFont="1" applyFill="1" applyBorder="1" applyAlignment="1">
      <alignment horizontal="center" vertical="center" wrapText="1"/>
    </xf>
    <xf numFmtId="0" fontId="36" fillId="3" borderId="40" xfId="3" applyFont="1" applyFill="1" applyBorder="1" applyAlignment="1">
      <alignment horizontal="center" vertical="center" wrapText="1"/>
    </xf>
    <xf numFmtId="0" fontId="36" fillId="3" borderId="11" xfId="3" applyFont="1" applyFill="1" applyBorder="1" applyAlignment="1">
      <alignment horizontal="left" vertical="center" wrapText="1"/>
    </xf>
    <xf numFmtId="0" fontId="36" fillId="3" borderId="0" xfId="3" applyFont="1" applyFill="1" applyAlignment="1">
      <alignment horizontal="left" vertical="center" wrapText="1"/>
    </xf>
    <xf numFmtId="0" fontId="36" fillId="3" borderId="12" xfId="3" applyFont="1" applyFill="1" applyBorder="1" applyAlignment="1">
      <alignment horizontal="left" vertical="center" wrapText="1"/>
    </xf>
    <xf numFmtId="0" fontId="36" fillId="3" borderId="51" xfId="6" applyFont="1" applyFill="1" applyBorder="1" applyAlignment="1">
      <alignment horizontal="center" vertical="center"/>
    </xf>
    <xf numFmtId="0" fontId="36" fillId="3" borderId="70" xfId="6" applyFont="1" applyFill="1" applyBorder="1" applyAlignment="1">
      <alignment horizontal="center" vertical="center"/>
    </xf>
    <xf numFmtId="0" fontId="35" fillId="3" borderId="19" xfId="6" applyFont="1" applyFill="1" applyBorder="1" applyAlignment="1">
      <alignment horizontal="left" wrapText="1"/>
    </xf>
    <xf numFmtId="0" fontId="36" fillId="3" borderId="79" xfId="6" applyFont="1" applyFill="1" applyBorder="1" applyAlignment="1">
      <alignment horizontal="center" vertical="center" textRotation="255"/>
    </xf>
    <xf numFmtId="0" fontId="36" fillId="3" borderId="80" xfId="6" applyFont="1" applyFill="1" applyBorder="1" applyAlignment="1">
      <alignment horizontal="center" vertical="center" textRotation="255"/>
    </xf>
    <xf numFmtId="0" fontId="36" fillId="3" borderId="13" xfId="6" applyFont="1" applyFill="1" applyBorder="1" applyAlignment="1">
      <alignment horizontal="center" vertical="center" textRotation="255"/>
    </xf>
    <xf numFmtId="0" fontId="36" fillId="3" borderId="14" xfId="6" applyFont="1" applyFill="1" applyBorder="1" applyAlignment="1">
      <alignment horizontal="center" vertical="center" textRotation="255"/>
    </xf>
    <xf numFmtId="0" fontId="36" fillId="3" borderId="21" xfId="6" applyFont="1" applyFill="1" applyBorder="1" applyAlignment="1">
      <alignment horizontal="center" vertical="center" textRotation="255"/>
    </xf>
    <xf numFmtId="0" fontId="36" fillId="3" borderId="22" xfId="6" applyFont="1" applyFill="1" applyBorder="1" applyAlignment="1">
      <alignment horizontal="center" vertical="center" textRotation="255"/>
    </xf>
    <xf numFmtId="0" fontId="36" fillId="3" borderId="73" xfId="6" applyFont="1" applyFill="1" applyBorder="1" applyAlignment="1">
      <alignment horizontal="center" vertical="center"/>
    </xf>
    <xf numFmtId="0" fontId="36" fillId="3" borderId="8" xfId="6" applyFont="1" applyFill="1" applyBorder="1" applyAlignment="1">
      <alignment horizontal="center" vertical="center"/>
    </xf>
    <xf numFmtId="0" fontId="36" fillId="3" borderId="72" xfId="6" applyFont="1" applyFill="1" applyBorder="1" applyAlignment="1">
      <alignment horizontal="center" vertical="center"/>
    </xf>
    <xf numFmtId="0" fontId="36" fillId="3" borderId="73" xfId="6" applyFont="1" applyFill="1" applyBorder="1" applyAlignment="1">
      <alignment horizontal="left" vertical="center"/>
    </xf>
    <xf numFmtId="0" fontId="36" fillId="3" borderId="8" xfId="6" applyFont="1" applyFill="1" applyBorder="1" applyAlignment="1">
      <alignment horizontal="left" vertical="center"/>
    </xf>
    <xf numFmtId="0" fontId="36" fillId="3" borderId="9" xfId="6" applyFont="1" applyFill="1" applyBorder="1" applyAlignment="1">
      <alignment horizontal="left" vertical="center"/>
    </xf>
    <xf numFmtId="0" fontId="36" fillId="3" borderId="69" xfId="6" applyFont="1" applyFill="1" applyBorder="1" applyAlignment="1">
      <alignment horizontal="center" vertical="center"/>
    </xf>
    <xf numFmtId="0" fontId="36" fillId="3" borderId="28" xfId="6" applyFont="1" applyFill="1" applyBorder="1" applyAlignment="1">
      <alignment horizontal="center" vertical="center"/>
    </xf>
    <xf numFmtId="0" fontId="36" fillId="3" borderId="16" xfId="6" applyFont="1" applyFill="1" applyBorder="1" applyAlignment="1">
      <alignment horizontal="center" vertical="center"/>
    </xf>
    <xf numFmtId="0" fontId="36" fillId="3" borderId="28" xfId="6" applyFont="1" applyFill="1" applyBorder="1" applyAlignment="1">
      <alignment horizontal="left" vertical="center" wrapText="1"/>
    </xf>
    <xf numFmtId="0" fontId="36" fillId="3" borderId="29" xfId="6" applyFont="1" applyFill="1" applyBorder="1" applyAlignment="1">
      <alignment horizontal="left" vertical="center" wrapText="1"/>
    </xf>
    <xf numFmtId="0" fontId="36" fillId="3" borderId="14" xfId="6" applyFont="1" applyFill="1" applyBorder="1" applyAlignment="1">
      <alignment horizontal="center" vertical="center"/>
    </xf>
    <xf numFmtId="0" fontId="36" fillId="3" borderId="36" xfId="3" applyFont="1" applyFill="1" applyBorder="1" applyAlignment="1">
      <alignment horizontal="center" vertical="center" wrapText="1"/>
    </xf>
    <xf numFmtId="0" fontId="36" fillId="3" borderId="27" xfId="3" applyFont="1" applyFill="1" applyBorder="1" applyAlignment="1">
      <alignment horizontal="left" vertical="center" wrapText="1"/>
    </xf>
    <xf numFmtId="0" fontId="36" fillId="3" borderId="31" xfId="3" applyFont="1" applyFill="1" applyBorder="1" applyAlignment="1">
      <alignment horizontal="left" vertical="center" wrapText="1"/>
    </xf>
    <xf numFmtId="0" fontId="36" fillId="3" borderId="44" xfId="3" applyFont="1" applyFill="1" applyBorder="1" applyAlignment="1">
      <alignment horizontal="left" vertical="center" wrapText="1"/>
    </xf>
    <xf numFmtId="0" fontId="36" fillId="3" borderId="69" xfId="2" applyFont="1" applyFill="1" applyBorder="1" applyAlignment="1">
      <alignment horizontal="center" vertical="center" shrinkToFit="1"/>
    </xf>
    <xf numFmtId="0" fontId="36" fillId="3" borderId="28" xfId="2" applyFont="1" applyFill="1" applyBorder="1" applyAlignment="1">
      <alignment horizontal="center" vertical="center" shrinkToFit="1"/>
    </xf>
    <xf numFmtId="0" fontId="36" fillId="3" borderId="16" xfId="2" applyFont="1" applyFill="1" applyBorder="1" applyAlignment="1">
      <alignment horizontal="center" vertical="center" shrinkToFit="1"/>
    </xf>
    <xf numFmtId="49" fontId="36" fillId="3" borderId="69" xfId="2" applyNumberFormat="1" applyFont="1" applyFill="1" applyBorder="1" applyAlignment="1">
      <alignment horizontal="left" vertical="center"/>
    </xf>
    <xf numFmtId="49" fontId="36" fillId="3" borderId="28" xfId="2" applyNumberFormat="1" applyFont="1" applyFill="1" applyBorder="1" applyAlignment="1">
      <alignment horizontal="left" vertical="center"/>
    </xf>
    <xf numFmtId="49" fontId="36" fillId="3" borderId="28" xfId="2" applyNumberFormat="1" applyFont="1" applyFill="1" applyBorder="1" applyAlignment="1">
      <alignment horizontal="center" vertical="center"/>
    </xf>
    <xf numFmtId="49" fontId="36" fillId="3" borderId="16" xfId="2" applyNumberFormat="1" applyFont="1" applyFill="1" applyBorder="1" applyAlignment="1">
      <alignment horizontal="center" vertical="center"/>
    </xf>
    <xf numFmtId="49" fontId="36" fillId="0" borderId="69" xfId="2" applyNumberFormat="1" applyFont="1" applyBorder="1" applyAlignment="1">
      <alignment horizontal="left" vertical="center"/>
    </xf>
    <xf numFmtId="49" fontId="36" fillId="0" borderId="28" xfId="2" applyNumberFormat="1" applyFont="1" applyBorder="1" applyAlignment="1">
      <alignment horizontal="left" vertical="center"/>
    </xf>
    <xf numFmtId="49" fontId="36" fillId="0" borderId="29" xfId="2" applyNumberFormat="1" applyFont="1" applyBorder="1" applyAlignment="1">
      <alignment horizontal="left" vertical="center"/>
    </xf>
    <xf numFmtId="0" fontId="36" fillId="3" borderId="22" xfId="3" applyFont="1" applyFill="1" applyBorder="1" applyAlignment="1">
      <alignment horizontal="center" vertical="center"/>
    </xf>
    <xf numFmtId="0" fontId="36" fillId="6" borderId="30" xfId="6" applyFont="1" applyFill="1" applyBorder="1" applyAlignment="1">
      <alignment horizontal="left" vertical="center"/>
    </xf>
    <xf numFmtId="0" fontId="36" fillId="6" borderId="28" xfId="6" applyFont="1" applyFill="1" applyBorder="1" applyAlignment="1">
      <alignment horizontal="left" vertical="center"/>
    </xf>
    <xf numFmtId="0" fontId="36" fillId="6" borderId="29" xfId="6" applyFont="1" applyFill="1" applyBorder="1" applyAlignment="1">
      <alignment horizontal="left" vertical="center"/>
    </xf>
    <xf numFmtId="0" fontId="36" fillId="3" borderId="30" xfId="6" applyFont="1" applyFill="1" applyBorder="1" applyAlignment="1">
      <alignment horizontal="center" vertical="center"/>
    </xf>
    <xf numFmtId="0" fontId="36" fillId="3" borderId="29" xfId="6" applyFont="1" applyFill="1" applyBorder="1" applyAlignment="1">
      <alignment horizontal="center" vertical="center"/>
    </xf>
    <xf numFmtId="0" fontId="36" fillId="6" borderId="76" xfId="6" applyFont="1" applyFill="1" applyBorder="1" applyAlignment="1">
      <alignment horizontal="center" vertical="center" textRotation="255"/>
    </xf>
    <xf numFmtId="0" fontId="36" fillId="6" borderId="77" xfId="6" applyFont="1" applyFill="1" applyBorder="1" applyAlignment="1">
      <alignment horizontal="center" vertical="center" textRotation="255"/>
    </xf>
    <xf numFmtId="0" fontId="36" fillId="6" borderId="78" xfId="6" applyFont="1" applyFill="1" applyBorder="1" applyAlignment="1">
      <alignment horizontal="center" vertical="center" textRotation="255"/>
    </xf>
    <xf numFmtId="0" fontId="36" fillId="3" borderId="29" xfId="6" applyFont="1" applyFill="1" applyBorder="1" applyAlignment="1">
      <alignment horizontal="center" vertical="center" wrapText="1"/>
    </xf>
    <xf numFmtId="0" fontId="36" fillId="6" borderId="17" xfId="6" applyFont="1" applyFill="1" applyBorder="1" applyAlignment="1">
      <alignment horizontal="center" vertical="center" textRotation="255"/>
    </xf>
    <xf numFmtId="0" fontId="36" fillId="6" borderId="79" xfId="6" applyFont="1" applyFill="1" applyBorder="1" applyAlignment="1">
      <alignment horizontal="left" vertical="center"/>
    </xf>
    <xf numFmtId="0" fontId="36" fillId="6" borderId="80" xfId="6" applyFont="1" applyFill="1" applyBorder="1" applyAlignment="1">
      <alignment horizontal="left" vertical="center"/>
    </xf>
    <xf numFmtId="0" fontId="36" fillId="6" borderId="81" xfId="6" applyFont="1" applyFill="1" applyBorder="1" applyAlignment="1">
      <alignment horizontal="left" vertical="center"/>
    </xf>
    <xf numFmtId="180" fontId="36" fillId="3" borderId="71" xfId="6" applyNumberFormat="1" applyFont="1" applyFill="1" applyBorder="1" applyAlignment="1">
      <alignment horizontal="center" vertical="center" wrapText="1"/>
    </xf>
    <xf numFmtId="180" fontId="36" fillId="3" borderId="49" xfId="6" applyNumberFormat="1" applyFont="1" applyFill="1" applyBorder="1" applyAlignment="1">
      <alignment horizontal="center" vertical="center" wrapText="1"/>
    </xf>
    <xf numFmtId="0" fontId="36" fillId="3" borderId="14" xfId="6" applyFont="1" applyFill="1" applyBorder="1" applyAlignment="1">
      <alignment horizontal="left" vertical="center"/>
    </xf>
    <xf numFmtId="0" fontId="36" fillId="3" borderId="11" xfId="6" applyFont="1" applyFill="1" applyBorder="1" applyAlignment="1">
      <alignment horizontal="left" vertical="center" wrapText="1"/>
    </xf>
    <xf numFmtId="0" fontId="36" fillId="3" borderId="0" xfId="6" applyFont="1" applyFill="1" applyAlignment="1">
      <alignment horizontal="left" vertical="center" wrapText="1"/>
    </xf>
    <xf numFmtId="0" fontId="36" fillId="3" borderId="12" xfId="6" applyFont="1" applyFill="1" applyBorder="1" applyAlignment="1">
      <alignment horizontal="left" vertical="center" wrapText="1"/>
    </xf>
    <xf numFmtId="0" fontId="36" fillId="3" borderId="27" xfId="6" applyFont="1" applyFill="1" applyBorder="1" applyAlignment="1">
      <alignment horizontal="left" vertical="center" wrapText="1"/>
    </xf>
    <xf numFmtId="0" fontId="36" fillId="3" borderId="31" xfId="6" applyFont="1" applyFill="1" applyBorder="1" applyAlignment="1">
      <alignment horizontal="left" vertical="center" wrapText="1"/>
    </xf>
    <xf numFmtId="0" fontId="36" fillId="3" borderId="44" xfId="6" applyFont="1" applyFill="1" applyBorder="1" applyAlignment="1">
      <alignment horizontal="left" vertical="center" wrapText="1"/>
    </xf>
    <xf numFmtId="179" fontId="36" fillId="3" borderId="14" xfId="6" applyNumberFormat="1" applyFont="1" applyFill="1" applyBorder="1" applyAlignment="1">
      <alignment horizontal="left" vertical="center"/>
    </xf>
    <xf numFmtId="0" fontId="36" fillId="3" borderId="39" xfId="6" applyFont="1" applyFill="1" applyBorder="1" applyAlignment="1">
      <alignment horizontal="center" vertical="center" textRotation="255"/>
    </xf>
    <xf numFmtId="0" fontId="36" fillId="3" borderId="38" xfId="6" applyFont="1" applyFill="1" applyBorder="1" applyAlignment="1">
      <alignment horizontal="center" vertical="center" textRotation="255"/>
    </xf>
    <xf numFmtId="0" fontId="36" fillId="3" borderId="17" xfId="6" applyFont="1" applyFill="1" applyBorder="1" applyAlignment="1">
      <alignment horizontal="center" vertical="center" textRotation="255"/>
    </xf>
    <xf numFmtId="0" fontId="36" fillId="3" borderId="34" xfId="6" applyFont="1" applyFill="1" applyBorder="1" applyAlignment="1">
      <alignment horizontal="center" vertical="center" textRotation="255"/>
    </xf>
    <xf numFmtId="0" fontId="41" fillId="0" borderId="14" xfId="6" applyFont="1" applyBorder="1" applyAlignment="1">
      <alignment horizontal="center" vertical="center" wrapText="1"/>
    </xf>
    <xf numFmtId="0" fontId="41" fillId="0" borderId="15" xfId="6" applyFont="1" applyBorder="1" applyAlignment="1">
      <alignment horizontal="center" vertical="center" wrapText="1"/>
    </xf>
    <xf numFmtId="0" fontId="42" fillId="0" borderId="14" xfId="6" applyFont="1" applyBorder="1" applyAlignment="1">
      <alignment horizontal="center" vertical="center" wrapText="1"/>
    </xf>
    <xf numFmtId="0" fontId="42" fillId="0" borderId="22" xfId="6" applyFont="1" applyBorder="1" applyAlignment="1">
      <alignment horizontal="center" vertical="center" wrapText="1"/>
    </xf>
    <xf numFmtId="0" fontId="41" fillId="0" borderId="14" xfId="6" applyFont="1" applyBorder="1" applyAlignment="1">
      <alignment horizontal="center" vertical="center"/>
    </xf>
    <xf numFmtId="0" fontId="41" fillId="0" borderId="15" xfId="6" applyFont="1" applyBorder="1" applyAlignment="1">
      <alignment horizontal="center" vertical="center"/>
    </xf>
    <xf numFmtId="0" fontId="42" fillId="0" borderId="15" xfId="6" applyFont="1" applyBorder="1" applyAlignment="1">
      <alignment horizontal="center" vertical="center" wrapText="1"/>
    </xf>
    <xf numFmtId="0" fontId="41" fillId="0" borderId="22" xfId="6" applyFont="1" applyBorder="1" applyAlignment="1">
      <alignment horizontal="center" vertical="center" wrapText="1"/>
    </xf>
    <xf numFmtId="0" fontId="41" fillId="0" borderId="23" xfId="6" applyFont="1" applyBorder="1" applyAlignment="1">
      <alignment horizontal="center" vertical="center" wrapText="1"/>
    </xf>
    <xf numFmtId="0" fontId="36" fillId="3" borderId="14" xfId="3" applyFont="1" applyFill="1" applyBorder="1" applyAlignment="1">
      <alignment horizontal="center" vertical="center"/>
    </xf>
    <xf numFmtId="0" fontId="36" fillId="3" borderId="40" xfId="6" applyFont="1" applyFill="1" applyBorder="1" applyAlignment="1">
      <alignment horizontal="center" vertical="center"/>
    </xf>
    <xf numFmtId="0" fontId="36" fillId="3" borderId="10" xfId="6" applyFont="1" applyFill="1" applyBorder="1" applyAlignment="1">
      <alignment horizontal="center" vertical="center" wrapText="1"/>
    </xf>
    <xf numFmtId="0" fontId="36" fillId="3" borderId="5" xfId="6" applyFont="1" applyFill="1" applyBorder="1" applyAlignment="1">
      <alignment horizontal="center" vertical="center" wrapText="1"/>
    </xf>
    <xf numFmtId="0" fontId="36" fillId="3" borderId="17" xfId="6" applyFont="1" applyFill="1" applyBorder="1" applyAlignment="1">
      <alignment horizontal="center" vertical="center" wrapText="1"/>
    </xf>
    <xf numFmtId="0" fontId="36" fillId="3" borderId="0" xfId="6" applyFont="1" applyFill="1" applyAlignment="1">
      <alignment horizontal="center" vertical="center" wrapText="1"/>
    </xf>
    <xf numFmtId="0" fontId="36" fillId="3" borderId="4" xfId="6" applyFont="1" applyFill="1" applyBorder="1" applyAlignment="1">
      <alignment horizontal="center" vertical="center"/>
    </xf>
    <xf numFmtId="0" fontId="36" fillId="3" borderId="5" xfId="6" applyFont="1" applyFill="1" applyBorder="1" applyAlignment="1">
      <alignment horizontal="center" vertical="center"/>
    </xf>
    <xf numFmtId="0" fontId="36" fillId="3" borderId="35" xfId="6" applyFont="1" applyFill="1" applyBorder="1" applyAlignment="1">
      <alignment horizontal="center" vertical="center"/>
    </xf>
    <xf numFmtId="0" fontId="36" fillId="3" borderId="11" xfId="6" applyFont="1" applyFill="1" applyBorder="1" applyAlignment="1">
      <alignment horizontal="center" vertical="center"/>
    </xf>
    <xf numFmtId="0" fontId="36" fillId="3" borderId="6" xfId="6" applyFont="1" applyFill="1" applyBorder="1" applyAlignment="1">
      <alignment horizontal="center" vertical="center"/>
    </xf>
    <xf numFmtId="0" fontId="36" fillId="3" borderId="36" xfId="6" applyFont="1" applyFill="1" applyBorder="1" applyAlignment="1">
      <alignment horizontal="center" vertical="center"/>
    </xf>
    <xf numFmtId="0" fontId="36" fillId="3" borderId="10" xfId="6" applyFont="1" applyFill="1" applyBorder="1" applyAlignment="1">
      <alignment horizontal="center" vertical="center" textRotation="255"/>
    </xf>
    <xf numFmtId="0" fontId="36" fillId="3" borderId="35" xfId="6" applyFont="1" applyFill="1" applyBorder="1" applyAlignment="1">
      <alignment horizontal="center" vertical="center" textRotation="255"/>
    </xf>
    <xf numFmtId="0" fontId="36" fillId="3" borderId="43" xfId="6" applyFont="1" applyFill="1" applyBorder="1" applyAlignment="1">
      <alignment horizontal="center" vertical="center" textRotation="255"/>
    </xf>
    <xf numFmtId="0" fontId="36" fillId="3" borderId="26" xfId="6" applyFont="1" applyFill="1" applyBorder="1" applyAlignment="1">
      <alignment horizontal="center" vertical="center" textRotation="255"/>
    </xf>
    <xf numFmtId="0" fontId="38" fillId="3" borderId="80" xfId="6" applyFont="1" applyFill="1" applyBorder="1" applyAlignment="1">
      <alignment horizontal="center" vertical="center"/>
    </xf>
    <xf numFmtId="0" fontId="38" fillId="3" borderId="80" xfId="6" applyFont="1" applyFill="1" applyBorder="1" applyAlignment="1">
      <alignment horizontal="left" vertical="center"/>
    </xf>
    <xf numFmtId="0" fontId="38" fillId="3" borderId="81" xfId="6" applyFont="1" applyFill="1" applyBorder="1" applyAlignment="1">
      <alignment horizontal="left" vertical="center"/>
    </xf>
    <xf numFmtId="0" fontId="36" fillId="3" borderId="69" xfId="6" applyFont="1" applyFill="1" applyBorder="1" applyAlignment="1">
      <alignment horizontal="left" vertical="center"/>
    </xf>
    <xf numFmtId="0" fontId="36" fillId="3" borderId="28" xfId="6" applyFont="1" applyFill="1" applyBorder="1" applyAlignment="1">
      <alignment horizontal="left" vertical="center"/>
    </xf>
    <xf numFmtId="0" fontId="36" fillId="3" borderId="29" xfId="6" applyFont="1" applyFill="1" applyBorder="1" applyAlignment="1">
      <alignment horizontal="left" vertical="center"/>
    </xf>
    <xf numFmtId="0" fontId="36" fillId="3" borderId="69" xfId="6" applyFont="1" applyFill="1" applyBorder="1" applyAlignment="1">
      <alignment horizontal="left" vertical="center" wrapText="1"/>
    </xf>
    <xf numFmtId="0" fontId="46" fillId="3" borderId="24" xfId="6" applyFont="1" applyFill="1" applyBorder="1" applyAlignment="1">
      <alignment horizontal="center" vertical="center" wrapText="1"/>
    </xf>
    <xf numFmtId="0" fontId="46" fillId="3" borderId="19" xfId="6" applyFont="1" applyFill="1" applyBorder="1" applyAlignment="1">
      <alignment horizontal="center" vertical="center" wrapText="1"/>
    </xf>
    <xf numFmtId="49" fontId="46" fillId="3" borderId="71" xfId="6" applyNumberFormat="1" applyFont="1" applyFill="1" applyBorder="1" applyAlignment="1">
      <alignment horizontal="right" vertical="center" wrapText="1"/>
    </xf>
    <xf numFmtId="49" fontId="46" fillId="3" borderId="49" xfId="6" applyNumberFormat="1" applyFont="1" applyFill="1" applyBorder="1" applyAlignment="1">
      <alignment horizontal="right" vertical="center" wrapText="1"/>
    </xf>
    <xf numFmtId="177" fontId="46" fillId="3" borderId="49" xfId="6" applyNumberFormat="1" applyFont="1" applyFill="1" applyBorder="1" applyAlignment="1">
      <alignment horizontal="center" vertical="center" wrapText="1"/>
    </xf>
    <xf numFmtId="177" fontId="46" fillId="3" borderId="70" xfId="6" applyNumberFormat="1" applyFont="1" applyFill="1" applyBorder="1" applyAlignment="1">
      <alignment horizontal="center" vertical="center" wrapText="1"/>
    </xf>
    <xf numFmtId="0" fontId="46" fillId="3" borderId="49" xfId="6" applyFont="1" applyFill="1" applyBorder="1" applyAlignment="1">
      <alignment horizontal="center" vertical="center" wrapText="1"/>
    </xf>
    <xf numFmtId="0" fontId="46" fillId="3" borderId="50" xfId="6" applyFont="1" applyFill="1" applyBorder="1" applyAlignment="1">
      <alignment horizontal="center" vertical="center" wrapText="1"/>
    </xf>
    <xf numFmtId="49" fontId="46" fillId="3" borderId="28" xfId="6" applyNumberFormat="1" applyFont="1" applyFill="1" applyBorder="1" applyAlignment="1">
      <alignment horizontal="center" vertical="center" wrapText="1"/>
    </xf>
    <xf numFmtId="49" fontId="46" fillId="3" borderId="28" xfId="6" applyNumberFormat="1" applyFont="1" applyFill="1" applyBorder="1" applyAlignment="1">
      <alignment horizontal="left" vertical="center" wrapText="1"/>
    </xf>
    <xf numFmtId="49" fontId="46" fillId="3" borderId="29" xfId="6" applyNumberFormat="1" applyFont="1" applyFill="1" applyBorder="1" applyAlignment="1">
      <alignment horizontal="left" vertical="center" wrapText="1"/>
    </xf>
    <xf numFmtId="0" fontId="46" fillId="3" borderId="30" xfId="6" applyFont="1" applyFill="1" applyBorder="1" applyAlignment="1">
      <alignment horizontal="center" vertical="center" wrapText="1"/>
    </xf>
    <xf numFmtId="0" fontId="46" fillId="3" borderId="28" xfId="6" applyFont="1" applyFill="1" applyBorder="1" applyAlignment="1">
      <alignment horizontal="center" vertical="center" wrapText="1"/>
    </xf>
    <xf numFmtId="49" fontId="46" fillId="3" borderId="69" xfId="6" applyNumberFormat="1" applyFont="1" applyFill="1" applyBorder="1" applyAlignment="1">
      <alignment horizontal="right" vertical="center" wrapText="1"/>
    </xf>
    <xf numFmtId="49" fontId="46" fillId="3" borderId="28" xfId="6" applyNumberFormat="1" applyFont="1" applyFill="1" applyBorder="1" applyAlignment="1">
      <alignment horizontal="right" vertical="center" wrapText="1"/>
    </xf>
    <xf numFmtId="0" fontId="48" fillId="3" borderId="69" xfId="6" applyFont="1" applyFill="1" applyBorder="1" applyAlignment="1">
      <alignment horizontal="center" vertical="center" wrapText="1"/>
    </xf>
    <xf numFmtId="0" fontId="48" fillId="3" borderId="28" xfId="6" applyFont="1" applyFill="1" applyBorder="1" applyAlignment="1">
      <alignment horizontal="center" vertical="center" wrapText="1"/>
    </xf>
    <xf numFmtId="0" fontId="48" fillId="3" borderId="16" xfId="6" applyFont="1" applyFill="1" applyBorder="1" applyAlignment="1">
      <alignment horizontal="center" vertical="center" wrapText="1"/>
    </xf>
    <xf numFmtId="0" fontId="51" fillId="3" borderId="37" xfId="6" applyFont="1" applyFill="1" applyBorder="1" applyAlignment="1">
      <alignment horizontal="center" vertical="center" wrapText="1"/>
    </xf>
    <xf numFmtId="0" fontId="51" fillId="3" borderId="38" xfId="6" applyFont="1" applyFill="1" applyBorder="1" applyAlignment="1">
      <alignment horizontal="center" vertical="center" wrapText="1"/>
    </xf>
    <xf numFmtId="0" fontId="51" fillId="3" borderId="0" xfId="6" applyFont="1" applyFill="1" applyAlignment="1">
      <alignment horizontal="center" vertical="center" wrapText="1"/>
    </xf>
    <xf numFmtId="0" fontId="51" fillId="3" borderId="34" xfId="6" applyFont="1" applyFill="1" applyBorder="1" applyAlignment="1">
      <alignment horizontal="center" vertical="center" wrapText="1"/>
    </xf>
    <xf numFmtId="0" fontId="51" fillId="3" borderId="31" xfId="6" applyFont="1" applyFill="1" applyBorder="1" applyAlignment="1">
      <alignment horizontal="center" vertical="center" wrapText="1"/>
    </xf>
    <xf numFmtId="0" fontId="51" fillId="3" borderId="26" xfId="6" applyFont="1" applyFill="1" applyBorder="1" applyAlignment="1">
      <alignment horizontal="center" vertical="center" wrapText="1"/>
    </xf>
    <xf numFmtId="49" fontId="46" fillId="3" borderId="69" xfId="6" applyNumberFormat="1" applyFont="1" applyFill="1" applyBorder="1" applyAlignment="1">
      <alignment horizontal="left" vertical="center" wrapText="1"/>
    </xf>
    <xf numFmtId="0" fontId="46" fillId="3" borderId="39" xfId="6" applyFont="1" applyFill="1" applyBorder="1" applyAlignment="1">
      <alignment horizontal="center" vertical="center" wrapText="1"/>
    </xf>
    <xf numFmtId="0" fontId="46" fillId="3" borderId="37" xfId="6" applyFont="1" applyFill="1" applyBorder="1" applyAlignment="1">
      <alignment horizontal="center" vertical="center" wrapText="1"/>
    </xf>
    <xf numFmtId="0" fontId="51" fillId="6" borderId="76" xfId="6" applyFont="1" applyFill="1" applyBorder="1" applyAlignment="1">
      <alignment horizontal="center" vertical="center" textRotation="255"/>
    </xf>
    <xf numFmtId="0" fontId="51" fillId="6" borderId="77" xfId="6" applyFont="1" applyFill="1" applyBorder="1" applyAlignment="1">
      <alignment horizontal="center" vertical="center" textRotation="255"/>
    </xf>
    <xf numFmtId="0" fontId="51" fillId="6" borderId="78" xfId="6" applyFont="1" applyFill="1" applyBorder="1" applyAlignment="1">
      <alignment horizontal="center" vertical="center" textRotation="255"/>
    </xf>
    <xf numFmtId="0" fontId="49" fillId="6" borderId="28" xfId="6" applyFont="1" applyFill="1" applyBorder="1" applyAlignment="1">
      <alignment horizontal="left" vertical="center"/>
    </xf>
    <xf numFmtId="0" fontId="49" fillId="6" borderId="29" xfId="6" applyFont="1" applyFill="1" applyBorder="1" applyAlignment="1">
      <alignment horizontal="left" vertical="center"/>
    </xf>
    <xf numFmtId="0" fontId="48" fillId="3" borderId="39" xfId="6" applyFont="1" applyFill="1" applyBorder="1" applyAlignment="1">
      <alignment horizontal="center" vertical="center"/>
    </xf>
    <xf numFmtId="0" fontId="48" fillId="3" borderId="37" xfId="6" applyFont="1" applyFill="1" applyBorder="1" applyAlignment="1">
      <alignment horizontal="center" vertical="center"/>
    </xf>
    <xf numFmtId="0" fontId="48" fillId="3" borderId="38" xfId="6" applyFont="1" applyFill="1" applyBorder="1" applyAlignment="1">
      <alignment horizontal="center" vertical="center"/>
    </xf>
    <xf numFmtId="0" fontId="48" fillId="3" borderId="17" xfId="6" applyFont="1" applyFill="1" applyBorder="1" applyAlignment="1">
      <alignment horizontal="center" vertical="center"/>
    </xf>
    <xf numFmtId="0" fontId="48" fillId="3" borderId="0" xfId="6" applyFont="1" applyFill="1" applyAlignment="1">
      <alignment horizontal="center" vertical="center"/>
    </xf>
    <xf numFmtId="0" fontId="48" fillId="3" borderId="34" xfId="6" applyFont="1" applyFill="1" applyBorder="1" applyAlignment="1">
      <alignment horizontal="center" vertical="center"/>
    </xf>
    <xf numFmtId="0" fontId="48" fillId="3" borderId="43" xfId="6" applyFont="1" applyFill="1" applyBorder="1" applyAlignment="1">
      <alignment horizontal="center" vertical="center"/>
    </xf>
    <xf numFmtId="0" fontId="48" fillId="3" borderId="31" xfId="6" applyFont="1" applyFill="1" applyBorder="1" applyAlignment="1">
      <alignment horizontal="center" vertical="center"/>
    </xf>
    <xf numFmtId="0" fontId="48" fillId="3" borderId="26" xfId="6" applyFont="1" applyFill="1" applyBorder="1" applyAlignment="1">
      <alignment horizontal="center" vertical="center"/>
    </xf>
    <xf numFmtId="0" fontId="50" fillId="3" borderId="14" xfId="6" applyFont="1" applyFill="1" applyBorder="1" applyAlignment="1">
      <alignment horizontal="center" vertical="center"/>
    </xf>
    <xf numFmtId="0" fontId="50" fillId="3" borderId="15" xfId="6" applyFont="1" applyFill="1" applyBorder="1" applyAlignment="1">
      <alignment horizontal="center" vertical="center"/>
    </xf>
    <xf numFmtId="49" fontId="48" fillId="3" borderId="69" xfId="6" applyNumberFormat="1" applyFont="1" applyFill="1" applyBorder="1" applyAlignment="1">
      <alignment horizontal="center" vertical="center" wrapText="1"/>
    </xf>
    <xf numFmtId="49" fontId="48" fillId="3" borderId="28" xfId="6" applyNumberFormat="1" applyFont="1" applyFill="1" applyBorder="1" applyAlignment="1">
      <alignment horizontal="center" vertical="center" wrapText="1"/>
    </xf>
    <xf numFmtId="49" fontId="48" fillId="3" borderId="16" xfId="6" applyNumberFormat="1" applyFont="1" applyFill="1" applyBorder="1" applyAlignment="1">
      <alignment horizontal="center" vertical="center" wrapText="1"/>
    </xf>
    <xf numFmtId="0" fontId="49" fillId="6" borderId="7" xfId="6" applyFont="1" applyFill="1" applyBorder="1" applyAlignment="1">
      <alignment horizontal="left" vertical="center"/>
    </xf>
    <xf numFmtId="0" fontId="49" fillId="6" borderId="8" xfId="6" applyFont="1" applyFill="1" applyBorder="1" applyAlignment="1">
      <alignment horizontal="left" vertical="center"/>
    </xf>
    <xf numFmtId="0" fontId="49" fillId="6" borderId="9" xfId="6" applyFont="1" applyFill="1" applyBorder="1" applyAlignment="1">
      <alignment horizontal="left" vertical="center"/>
    </xf>
    <xf numFmtId="0" fontId="48" fillId="3" borderId="51" xfId="6" applyFont="1" applyFill="1" applyBorder="1" applyAlignment="1">
      <alignment horizontal="center" vertical="center" wrapText="1"/>
    </xf>
    <xf numFmtId="0" fontId="48" fillId="3" borderId="49" xfId="6" applyFont="1" applyFill="1" applyBorder="1" applyAlignment="1">
      <alignment horizontal="center" vertical="center" wrapText="1"/>
    </xf>
    <xf numFmtId="0" fontId="48" fillId="3" borderId="70" xfId="6" applyFont="1" applyFill="1" applyBorder="1" applyAlignment="1">
      <alignment horizontal="center" vertical="center" wrapText="1"/>
    </xf>
    <xf numFmtId="49" fontId="48" fillId="3" borderId="71" xfId="6" applyNumberFormat="1" applyFont="1" applyFill="1" applyBorder="1" applyAlignment="1">
      <alignment horizontal="center" vertical="center" wrapText="1"/>
    </xf>
    <xf numFmtId="49" fontId="48" fillId="3" borderId="49" xfId="6" applyNumberFormat="1" applyFont="1" applyFill="1" applyBorder="1" applyAlignment="1">
      <alignment horizontal="center" vertical="center" wrapText="1"/>
    </xf>
    <xf numFmtId="0" fontId="48" fillId="3" borderId="71" xfId="6" applyFont="1" applyFill="1" applyBorder="1" applyAlignment="1">
      <alignment horizontal="center" vertical="center" wrapText="1"/>
    </xf>
    <xf numFmtId="49" fontId="48" fillId="3" borderId="71" xfId="6" applyNumberFormat="1" applyFont="1" applyFill="1" applyBorder="1" applyAlignment="1">
      <alignment horizontal="center" vertical="center"/>
    </xf>
    <xf numFmtId="49" fontId="48" fillId="3" borderId="49" xfId="6" applyNumberFormat="1" applyFont="1" applyFill="1" applyBorder="1" applyAlignment="1">
      <alignment horizontal="center" vertical="center"/>
    </xf>
    <xf numFmtId="0" fontId="44" fillId="3" borderId="0" xfId="6" applyFont="1" applyFill="1" applyAlignment="1">
      <alignment horizontal="left" wrapText="1"/>
    </xf>
    <xf numFmtId="0" fontId="44" fillId="3" borderId="19" xfId="6" applyFont="1" applyFill="1" applyBorder="1" applyAlignment="1">
      <alignment horizontal="left" wrapText="1"/>
    </xf>
    <xf numFmtId="0" fontId="49" fillId="3" borderId="79" xfId="6" applyFont="1" applyFill="1" applyBorder="1" applyAlignment="1">
      <alignment horizontal="center" vertical="center" textRotation="255"/>
    </xf>
    <xf numFmtId="0" fontId="49" fillId="3" borderId="80" xfId="6" applyFont="1" applyFill="1" applyBorder="1" applyAlignment="1">
      <alignment horizontal="center" vertical="center" textRotation="255"/>
    </xf>
    <xf numFmtId="0" fontId="49" fillId="3" borderId="13" xfId="6" applyFont="1" applyFill="1" applyBorder="1" applyAlignment="1">
      <alignment horizontal="center" vertical="center" textRotation="255"/>
    </xf>
    <xf numFmtId="0" fontId="49" fillId="3" borderId="14" xfId="6" applyFont="1" applyFill="1" applyBorder="1" applyAlignment="1">
      <alignment horizontal="center" vertical="center" textRotation="255"/>
    </xf>
    <xf numFmtId="0" fontId="49" fillId="3" borderId="21" xfId="6" applyFont="1" applyFill="1" applyBorder="1" applyAlignment="1">
      <alignment horizontal="center" vertical="center" textRotation="255"/>
    </xf>
    <xf numFmtId="0" fontId="49" fillId="3" borderId="22" xfId="6" applyFont="1" applyFill="1" applyBorder="1" applyAlignment="1">
      <alignment horizontal="center" vertical="center" textRotation="255"/>
    </xf>
    <xf numFmtId="0" fontId="49" fillId="3" borderId="73" xfId="6" applyFont="1" applyFill="1" applyBorder="1" applyAlignment="1">
      <alignment horizontal="center" vertical="center"/>
    </xf>
    <xf numFmtId="0" fontId="49" fillId="3" borderId="8" xfId="6" applyFont="1" applyFill="1" applyBorder="1" applyAlignment="1">
      <alignment horizontal="center" vertical="center"/>
    </xf>
    <xf numFmtId="0" fontId="49" fillId="3" borderId="72" xfId="6" applyFont="1" applyFill="1" applyBorder="1" applyAlignment="1">
      <alignment horizontal="center" vertical="center"/>
    </xf>
    <xf numFmtId="0" fontId="49" fillId="3" borderId="9" xfId="6" applyFont="1" applyFill="1" applyBorder="1" applyAlignment="1">
      <alignment horizontal="center" vertical="center"/>
    </xf>
    <xf numFmtId="0" fontId="49" fillId="3" borderId="14" xfId="6" applyFont="1" applyFill="1" applyBorder="1" applyAlignment="1">
      <alignment horizontal="center" vertical="center"/>
    </xf>
    <xf numFmtId="0" fontId="49" fillId="3" borderId="28" xfId="6" applyFont="1" applyFill="1" applyBorder="1" applyAlignment="1">
      <alignment horizontal="center" vertical="center"/>
    </xf>
    <xf numFmtId="0" fontId="49" fillId="3" borderId="29" xfId="6" applyFont="1" applyFill="1" applyBorder="1" applyAlignment="1">
      <alignment horizontal="center" vertical="center"/>
    </xf>
    <xf numFmtId="0" fontId="41" fillId="3" borderId="36" xfId="3" applyFont="1" applyFill="1" applyBorder="1" applyAlignment="1">
      <alignment horizontal="center" vertical="center" wrapText="1"/>
    </xf>
    <xf numFmtId="0" fontId="41" fillId="3" borderId="37" xfId="3" applyFont="1" applyFill="1" applyBorder="1" applyAlignment="1">
      <alignment horizontal="center" vertical="center" wrapText="1"/>
    </xf>
    <xf numFmtId="49" fontId="41" fillId="0" borderId="37" xfId="3" applyNumberFormat="1" applyFont="1" applyBorder="1" applyAlignment="1">
      <alignment horizontal="center" vertical="center" wrapText="1"/>
    </xf>
    <xf numFmtId="0" fontId="49" fillId="3" borderId="22" xfId="6" applyFont="1" applyFill="1" applyBorder="1" applyAlignment="1">
      <alignment horizontal="center" vertical="center"/>
    </xf>
    <xf numFmtId="0" fontId="41" fillId="3" borderId="69" xfId="2" applyFont="1" applyFill="1" applyBorder="1" applyAlignment="1">
      <alignment horizontal="center" vertical="center" shrinkToFit="1"/>
    </xf>
    <xf numFmtId="0" fontId="41" fillId="3" borderId="28" xfId="2" applyFont="1" applyFill="1" applyBorder="1" applyAlignment="1">
      <alignment horizontal="center" vertical="center" shrinkToFit="1"/>
    </xf>
    <xf numFmtId="0" fontId="41" fillId="3" borderId="16" xfId="2" applyFont="1" applyFill="1" applyBorder="1" applyAlignment="1">
      <alignment horizontal="center" vertical="center" shrinkToFit="1"/>
    </xf>
    <xf numFmtId="49" fontId="41" fillId="3" borderId="69" xfId="2" applyNumberFormat="1" applyFont="1" applyFill="1" applyBorder="1" applyAlignment="1">
      <alignment horizontal="left" vertical="center"/>
    </xf>
    <xf numFmtId="49" fontId="41" fillId="3" borderId="28" xfId="2" applyNumberFormat="1" applyFont="1" applyFill="1" applyBorder="1" applyAlignment="1">
      <alignment horizontal="left" vertical="center"/>
    </xf>
    <xf numFmtId="49" fontId="41" fillId="3" borderId="28" xfId="2" applyNumberFormat="1" applyFont="1" applyFill="1" applyBorder="1" applyAlignment="1">
      <alignment horizontal="center" vertical="center"/>
    </xf>
    <xf numFmtId="49" fontId="41" fillId="3" borderId="16" xfId="2" applyNumberFormat="1" applyFont="1" applyFill="1" applyBorder="1" applyAlignment="1">
      <alignment horizontal="center" vertical="center"/>
    </xf>
    <xf numFmtId="49" fontId="41" fillId="0" borderId="69" xfId="2" applyNumberFormat="1" applyFont="1" applyBorder="1" applyAlignment="1">
      <alignment horizontal="left" vertical="center"/>
    </xf>
    <xf numFmtId="49" fontId="41" fillId="0" borderId="28" xfId="2" applyNumberFormat="1" applyFont="1" applyBorder="1" applyAlignment="1">
      <alignment horizontal="left" vertical="center"/>
    </xf>
    <xf numFmtId="49" fontId="41" fillId="0" borderId="29" xfId="2" applyNumberFormat="1" applyFont="1" applyBorder="1" applyAlignment="1">
      <alignment horizontal="left" vertical="center"/>
    </xf>
    <xf numFmtId="0" fontId="41" fillId="3" borderId="22" xfId="3" applyFont="1" applyFill="1" applyBorder="1" applyAlignment="1">
      <alignment horizontal="center" vertical="center"/>
    </xf>
    <xf numFmtId="49" fontId="41" fillId="0" borderId="71" xfId="2" applyNumberFormat="1" applyFont="1" applyBorder="1" applyAlignment="1">
      <alignment horizontal="left" vertical="center"/>
    </xf>
    <xf numFmtId="49" fontId="41" fillId="0" borderId="49" xfId="2" applyNumberFormat="1" applyFont="1" applyBorder="1" applyAlignment="1">
      <alignment horizontal="left" vertical="center"/>
    </xf>
    <xf numFmtId="49" fontId="41" fillId="0" borderId="50" xfId="2" applyNumberFormat="1" applyFont="1" applyBorder="1" applyAlignment="1">
      <alignment horizontal="left" vertical="center"/>
    </xf>
    <xf numFmtId="0" fontId="41" fillId="3" borderId="40" xfId="3" applyFont="1" applyFill="1" applyBorder="1" applyAlignment="1">
      <alignment horizontal="center" vertical="center" wrapText="1"/>
    </xf>
    <xf numFmtId="0" fontId="41" fillId="3" borderId="11" xfId="3" applyFont="1" applyFill="1" applyBorder="1" applyAlignment="1">
      <alignment horizontal="left" vertical="center" wrapText="1"/>
    </xf>
    <xf numFmtId="0" fontId="41" fillId="3" borderId="0" xfId="3" applyFont="1" applyFill="1" applyAlignment="1">
      <alignment horizontal="left" vertical="center" wrapText="1"/>
    </xf>
    <xf numFmtId="0" fontId="41" fillId="3" borderId="12" xfId="3" applyFont="1" applyFill="1" applyBorder="1" applyAlignment="1">
      <alignment horizontal="left" vertical="center" wrapText="1"/>
    </xf>
    <xf numFmtId="0" fontId="41" fillId="3" borderId="27" xfId="3" applyFont="1" applyFill="1" applyBorder="1" applyAlignment="1">
      <alignment horizontal="left" vertical="center" wrapText="1"/>
    </xf>
    <xf numFmtId="0" fontId="41" fillId="3" borderId="31" xfId="3" applyFont="1" applyFill="1" applyBorder="1" applyAlignment="1">
      <alignment horizontal="left" vertical="center" wrapText="1"/>
    </xf>
    <xf numFmtId="0" fontId="41" fillId="3" borderId="44" xfId="3" applyFont="1" applyFill="1" applyBorder="1" applyAlignment="1">
      <alignment horizontal="left" vertical="center" wrapText="1"/>
    </xf>
    <xf numFmtId="0" fontId="49" fillId="3" borderId="30" xfId="6" applyFont="1" applyFill="1" applyBorder="1" applyAlignment="1">
      <alignment horizontal="center" vertical="center"/>
    </xf>
    <xf numFmtId="0" fontId="49" fillId="3" borderId="16" xfId="6" applyFont="1" applyFill="1" applyBorder="1" applyAlignment="1">
      <alignment horizontal="center" vertical="center"/>
    </xf>
    <xf numFmtId="0" fontId="49" fillId="3" borderId="69" xfId="6" applyFont="1" applyFill="1" applyBorder="1" applyAlignment="1">
      <alignment horizontal="center" vertical="center"/>
    </xf>
    <xf numFmtId="0" fontId="48" fillId="6" borderId="76" xfId="6" applyFont="1" applyFill="1" applyBorder="1" applyAlignment="1">
      <alignment horizontal="center" vertical="center" textRotation="255"/>
    </xf>
    <xf numFmtId="0" fontId="48" fillId="6" borderId="77" xfId="6" applyFont="1" applyFill="1" applyBorder="1" applyAlignment="1">
      <alignment horizontal="center" vertical="center" textRotation="255"/>
    </xf>
    <xf numFmtId="0" fontId="48" fillId="6" borderId="78" xfId="6" applyFont="1" applyFill="1" applyBorder="1" applyAlignment="1">
      <alignment horizontal="center" vertical="center" textRotation="255"/>
    </xf>
    <xf numFmtId="0" fontId="49" fillId="3" borderId="39" xfId="6" applyFont="1" applyFill="1" applyBorder="1" applyAlignment="1">
      <alignment horizontal="center" vertical="center"/>
    </xf>
    <xf numFmtId="0" fontId="49" fillId="3" borderId="37" xfId="6" applyFont="1" applyFill="1" applyBorder="1" applyAlignment="1">
      <alignment horizontal="center" vertical="center"/>
    </xf>
    <xf numFmtId="0" fontId="49" fillId="3" borderId="38" xfId="6" applyFont="1" applyFill="1" applyBorder="1" applyAlignment="1">
      <alignment horizontal="center" vertical="center"/>
    </xf>
    <xf numFmtId="0" fontId="49" fillId="3" borderId="43" xfId="6" applyFont="1" applyFill="1" applyBorder="1" applyAlignment="1">
      <alignment horizontal="center" vertical="center"/>
    </xf>
    <xf numFmtId="0" fontId="49" fillId="3" borderId="31" xfId="6" applyFont="1" applyFill="1" applyBorder="1" applyAlignment="1">
      <alignment horizontal="center" vertical="center"/>
    </xf>
    <xf numFmtId="0" fontId="49" fillId="3" borderId="26" xfId="6" applyFont="1" applyFill="1" applyBorder="1" applyAlignment="1">
      <alignment horizontal="center" vertical="center"/>
    </xf>
    <xf numFmtId="0" fontId="49" fillId="3" borderId="69" xfId="6" applyFont="1" applyFill="1" applyBorder="1" applyAlignment="1">
      <alignment horizontal="center" vertical="center" wrapText="1"/>
    </xf>
    <xf numFmtId="0" fontId="44" fillId="3" borderId="0" xfId="6" applyFont="1" applyFill="1" applyAlignment="1">
      <alignment horizontal="left" vertical="top"/>
    </xf>
    <xf numFmtId="0" fontId="46" fillId="3" borderId="19" xfId="6" applyFont="1" applyFill="1" applyBorder="1" applyAlignment="1">
      <alignment horizontal="left" vertical="center" wrapText="1"/>
    </xf>
    <xf numFmtId="0" fontId="48" fillId="6" borderId="17" xfId="6" applyFont="1" applyFill="1" applyBorder="1" applyAlignment="1">
      <alignment horizontal="center" vertical="center" textRotation="255"/>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178" fontId="1" fillId="3" borderId="7" xfId="0" applyNumberFormat="1" applyFont="1" applyFill="1" applyBorder="1" applyAlignment="1">
      <alignment horizontal="center" vertical="center" wrapText="1"/>
    </xf>
    <xf numFmtId="178" fontId="1" fillId="3" borderId="72" xfId="0" applyNumberFormat="1" applyFont="1" applyFill="1" applyBorder="1" applyAlignment="1">
      <alignment horizontal="center" vertical="center" wrapText="1"/>
    </xf>
    <xf numFmtId="0" fontId="8" fillId="2" borderId="42"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5"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28" xfId="0" applyFont="1" applyFill="1" applyBorder="1" applyAlignment="1" applyProtection="1">
      <alignment horizontal="center" vertical="center" shrinkToFit="1"/>
      <protection locked="0"/>
    </xf>
    <xf numFmtId="0" fontId="8" fillId="4" borderId="16" xfId="0" applyFont="1" applyFill="1" applyBorder="1" applyAlignment="1" applyProtection="1">
      <alignment horizontal="center" vertical="center" shrinkToFit="1"/>
      <protection locked="0"/>
    </xf>
    <xf numFmtId="0" fontId="8" fillId="4" borderId="69" xfId="0" applyFont="1" applyFill="1" applyBorder="1" applyAlignment="1" applyProtection="1">
      <alignment horizontal="center" vertical="center" shrinkToFit="1"/>
      <protection locked="0"/>
    </xf>
    <xf numFmtId="0" fontId="8" fillId="5" borderId="36" xfId="0" applyFont="1" applyFill="1" applyBorder="1" applyAlignment="1" applyProtection="1">
      <alignment horizontal="center" vertical="center" wrapText="1"/>
      <protection locked="0"/>
    </xf>
    <xf numFmtId="0" fontId="8" fillId="5" borderId="37" xfId="0" applyFont="1" applyFill="1" applyBorder="1" applyAlignment="1" applyProtection="1">
      <alignment horizontal="center" vertical="center" wrapText="1"/>
      <protection locked="0"/>
    </xf>
    <xf numFmtId="0" fontId="8" fillId="5" borderId="40" xfId="0" applyFont="1" applyFill="1" applyBorder="1" applyAlignment="1" applyProtection="1">
      <alignment horizontal="center" vertical="center" wrapText="1"/>
      <protection locked="0"/>
    </xf>
    <xf numFmtId="0" fontId="8" fillId="5" borderId="11"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2" xfId="0" applyFont="1" applyFill="1" applyBorder="1" applyAlignment="1" applyProtection="1">
      <alignment horizontal="center" vertical="center" wrapText="1"/>
      <protection locked="0"/>
    </xf>
    <xf numFmtId="0" fontId="8" fillId="5" borderId="27" xfId="0" applyFont="1" applyFill="1" applyBorder="1" applyAlignment="1" applyProtection="1">
      <alignment horizontal="center" vertical="center" wrapText="1"/>
      <protection locked="0"/>
    </xf>
    <xf numFmtId="0" fontId="8" fillId="5" borderId="31" xfId="0" applyFont="1" applyFill="1" applyBorder="1" applyAlignment="1" applyProtection="1">
      <alignment horizontal="center" vertical="center" wrapText="1"/>
      <protection locked="0"/>
    </xf>
    <xf numFmtId="0" fontId="8" fillId="5" borderId="44" xfId="0" applyFont="1" applyFill="1" applyBorder="1" applyAlignment="1" applyProtection="1">
      <alignment horizontal="center" vertical="center" wrapText="1"/>
      <protection locked="0"/>
    </xf>
    <xf numFmtId="0" fontId="4" fillId="0" borderId="92" xfId="0" applyFont="1" applyFill="1" applyBorder="1" applyAlignment="1">
      <alignment horizontal="center" vertical="center" wrapText="1"/>
    </xf>
    <xf numFmtId="0" fontId="4" fillId="0" borderId="93" xfId="0" applyFont="1" applyFill="1" applyBorder="1" applyAlignment="1">
      <alignment horizontal="center" vertical="center" wrapText="1"/>
    </xf>
    <xf numFmtId="0" fontId="4" fillId="0" borderId="94" xfId="0" applyFont="1" applyFill="1" applyBorder="1" applyAlignment="1">
      <alignment horizontal="center" vertical="center" wrapText="1"/>
    </xf>
    <xf numFmtId="178" fontId="1" fillId="3" borderId="73" xfId="0" applyNumberFormat="1" applyFont="1" applyFill="1" applyBorder="1" applyAlignment="1">
      <alignment horizontal="center" vertical="center" wrapText="1"/>
    </xf>
    <xf numFmtId="178" fontId="1" fillId="3" borderId="9" xfId="0" applyNumberFormat="1" applyFont="1" applyFill="1" applyBorder="1" applyAlignment="1">
      <alignment horizontal="center" vertical="center" wrapText="1"/>
    </xf>
    <xf numFmtId="0" fontId="5" fillId="0" borderId="107"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109"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106" xfId="0" applyFont="1" applyBorder="1" applyAlignment="1">
      <alignment horizontal="center" vertical="center" wrapText="1"/>
    </xf>
    <xf numFmtId="0" fontId="1" fillId="0" borderId="28" xfId="0" applyFont="1" applyFill="1" applyBorder="1" applyAlignment="1">
      <alignment horizontal="left" vertical="center" wrapText="1"/>
    </xf>
    <xf numFmtId="0" fontId="1" fillId="0" borderId="29" xfId="0" applyFont="1" applyFill="1" applyBorder="1" applyAlignment="1">
      <alignment horizontal="left" vertical="center" wrapText="1"/>
    </xf>
    <xf numFmtId="178" fontId="1" fillId="3" borderId="39" xfId="0" applyNumberFormat="1" applyFont="1" applyFill="1" applyBorder="1" applyAlignment="1">
      <alignment horizontal="center" vertical="center" wrapText="1"/>
    </xf>
    <xf numFmtId="178" fontId="1" fillId="3" borderId="38" xfId="0" applyNumberFormat="1" applyFont="1" applyFill="1" applyBorder="1" applyAlignment="1">
      <alignment horizontal="center" vertical="center" wrapText="1"/>
    </xf>
    <xf numFmtId="178" fontId="1" fillId="3" borderId="36" xfId="0" applyNumberFormat="1" applyFont="1" applyFill="1" applyBorder="1" applyAlignment="1">
      <alignment horizontal="center" vertical="center" wrapText="1"/>
    </xf>
    <xf numFmtId="178" fontId="1" fillId="3" borderId="40"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178" fontId="5" fillId="3" borderId="103" xfId="0" applyNumberFormat="1" applyFont="1" applyFill="1" applyBorder="1" applyAlignment="1">
      <alignment horizontal="center" vertical="center" wrapText="1"/>
    </xf>
    <xf numFmtId="178" fontId="5" fillId="3" borderId="104" xfId="0" applyNumberFormat="1" applyFont="1" applyFill="1" applyBorder="1" applyAlignment="1">
      <alignment horizontal="center" vertical="center" wrapText="1"/>
    </xf>
    <xf numFmtId="178" fontId="5" fillId="3" borderId="105" xfId="0" applyNumberFormat="1" applyFont="1" applyFill="1" applyBorder="1" applyAlignment="1">
      <alignment horizontal="center" vertical="center" wrapText="1"/>
    </xf>
    <xf numFmtId="178" fontId="5" fillId="3" borderId="106" xfId="0" applyNumberFormat="1" applyFont="1" applyFill="1" applyBorder="1" applyAlignment="1">
      <alignment horizontal="center" vertical="center" wrapText="1"/>
    </xf>
    <xf numFmtId="1" fontId="8" fillId="3" borderId="114" xfId="0" applyNumberFormat="1" applyFont="1" applyFill="1" applyBorder="1" applyAlignment="1">
      <alignment horizontal="center" vertical="center" wrapText="1"/>
    </xf>
    <xf numFmtId="1" fontId="8" fillId="3" borderId="115" xfId="0" applyNumberFormat="1" applyFont="1" applyFill="1" applyBorder="1" applyAlignment="1">
      <alignment horizontal="center" vertical="center" wrapText="1"/>
    </xf>
    <xf numFmtId="1" fontId="8" fillId="3" borderId="116" xfId="0" applyNumberFormat="1" applyFont="1" applyFill="1" applyBorder="1" applyAlignment="1">
      <alignment horizontal="center" vertical="center" wrapText="1"/>
    </xf>
    <xf numFmtId="1" fontId="8" fillId="3" borderId="117" xfId="0" applyNumberFormat="1" applyFont="1" applyFill="1" applyBorder="1" applyAlignment="1">
      <alignment horizontal="center" vertical="center" wrapText="1"/>
    </xf>
    <xf numFmtId="0" fontId="8" fillId="5" borderId="39"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24" xfId="0" applyFont="1" applyFill="1" applyBorder="1" applyAlignment="1" applyProtection="1">
      <alignment horizontal="center" vertical="center" wrapText="1"/>
      <protection locked="0"/>
    </xf>
    <xf numFmtId="0" fontId="8" fillId="5" borderId="19" xfId="0" applyFont="1" applyFill="1" applyBorder="1" applyAlignment="1" applyProtection="1">
      <alignment horizontal="center" vertical="center" wrapText="1"/>
      <protection locked="0"/>
    </xf>
    <xf numFmtId="0" fontId="8" fillId="5" borderId="20" xfId="0" applyFont="1" applyFill="1" applyBorder="1" applyAlignment="1" applyProtection="1">
      <alignment horizontal="center" vertical="center" wrapText="1"/>
      <protection locked="0"/>
    </xf>
    <xf numFmtId="0" fontId="4" fillId="0" borderId="61"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3" xfId="0" applyFont="1" applyFill="1" applyBorder="1" applyAlignment="1">
      <alignment horizontal="center" vertical="center" wrapText="1"/>
    </xf>
    <xf numFmtId="178" fontId="8" fillId="3" borderId="61" xfId="0" applyNumberFormat="1" applyFont="1" applyFill="1" applyBorder="1" applyAlignment="1">
      <alignment horizontal="center" vertical="center" wrapText="1"/>
    </xf>
    <xf numFmtId="178" fontId="8" fillId="3" borderId="67" xfId="0" applyNumberFormat="1" applyFont="1" applyFill="1" applyBorder="1" applyAlignment="1">
      <alignment horizontal="center" vertical="center" wrapText="1"/>
    </xf>
    <xf numFmtId="178" fontId="8" fillId="3" borderId="68"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0" fontId="13" fillId="0" borderId="55" xfId="0" applyFont="1" applyFill="1" applyBorder="1" applyAlignment="1">
      <alignment horizontal="center" vertical="center" wrapText="1"/>
    </xf>
    <xf numFmtId="0" fontId="13" fillId="0" borderId="56" xfId="0" applyFont="1" applyFill="1" applyBorder="1" applyAlignment="1">
      <alignment horizontal="center" vertical="center" wrapText="1"/>
    </xf>
    <xf numFmtId="0" fontId="13" fillId="0" borderId="57" xfId="0" applyFont="1" applyFill="1" applyBorder="1" applyAlignment="1">
      <alignment horizontal="center" vertical="center" wrapText="1"/>
    </xf>
    <xf numFmtId="178" fontId="8" fillId="3" borderId="84" xfId="0" applyNumberFormat="1" applyFont="1" applyFill="1" applyBorder="1" applyAlignment="1">
      <alignment horizontal="center" vertical="center" wrapText="1"/>
    </xf>
    <xf numFmtId="178" fontId="8" fillId="3" borderId="90" xfId="0" applyNumberFormat="1" applyFont="1" applyFill="1" applyBorder="1" applyAlignment="1">
      <alignment horizontal="center" vertical="center" wrapText="1"/>
    </xf>
    <xf numFmtId="178" fontId="8" fillId="3" borderId="91"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0" fontId="1" fillId="0" borderId="49" xfId="0" applyFont="1" applyFill="1" applyBorder="1" applyAlignment="1">
      <alignment horizontal="left" vertical="center" wrapText="1"/>
    </xf>
    <xf numFmtId="0" fontId="1" fillId="0" borderId="50" xfId="0" applyFont="1" applyFill="1" applyBorder="1" applyAlignment="1">
      <alignment horizontal="left" vertical="center" wrapText="1"/>
    </xf>
    <xf numFmtId="0" fontId="1" fillId="0" borderId="1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31" xfId="0" applyFont="1" applyBorder="1" applyAlignment="1">
      <alignment horizontal="center" vertical="center"/>
    </xf>
    <xf numFmtId="0" fontId="1" fillId="0" borderId="44"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5" borderId="49" xfId="0" applyFont="1" applyFill="1" applyBorder="1" applyAlignment="1" applyProtection="1">
      <alignment horizontal="center" vertical="center"/>
      <protection locked="0"/>
    </xf>
    <xf numFmtId="0" fontId="1" fillId="5" borderId="50" xfId="0" applyFont="1" applyFill="1" applyBorder="1" applyAlignment="1" applyProtection="1">
      <alignment horizontal="center" vertical="center"/>
      <protection locked="0"/>
    </xf>
    <xf numFmtId="0" fontId="8" fillId="5" borderId="39" xfId="0" applyFont="1" applyFill="1" applyBorder="1" applyAlignment="1" applyProtection="1">
      <alignment horizontal="left" vertical="center" wrapText="1"/>
      <protection locked="0"/>
    </xf>
    <xf numFmtId="0" fontId="8" fillId="5" borderId="3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0" fontId="8" fillId="5" borderId="17"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1" xfId="0" applyFont="1" applyFill="1" applyBorder="1" applyAlignment="1" applyProtection="1">
      <alignment horizontal="left" vertical="center" wrapText="1"/>
      <protection locked="0"/>
    </xf>
    <xf numFmtId="0" fontId="8" fillId="5" borderId="44" xfId="0" applyFont="1" applyFill="1" applyBorder="1" applyAlignment="1" applyProtection="1">
      <alignment horizontal="left" vertical="center" wrapText="1"/>
      <protection locked="0"/>
    </xf>
    <xf numFmtId="0" fontId="13" fillId="0" borderId="84" xfId="0" applyFont="1" applyFill="1" applyBorder="1" applyAlignment="1">
      <alignment horizontal="center" vertical="center" wrapText="1"/>
    </xf>
    <xf numFmtId="0" fontId="13" fillId="0" borderId="85" xfId="0" applyFont="1" applyFill="1" applyBorder="1" applyAlignment="1">
      <alignment horizontal="center" vertical="center" wrapText="1"/>
    </xf>
    <xf numFmtId="0" fontId="13" fillId="0" borderId="86" xfId="0" applyFont="1" applyFill="1" applyBorder="1" applyAlignment="1">
      <alignment horizontal="center" vertical="center" wrapText="1"/>
    </xf>
    <xf numFmtId="0" fontId="8" fillId="0" borderId="75" xfId="0" applyFont="1" applyBorder="1" applyAlignment="1">
      <alignment horizontal="center" vertical="center" shrinkToFit="1"/>
    </xf>
    <xf numFmtId="0" fontId="8" fillId="0" borderId="83" xfId="0" applyFont="1" applyBorder="1" applyAlignment="1">
      <alignment horizontal="center" vertical="center" shrinkToFit="1"/>
    </xf>
    <xf numFmtId="0" fontId="8" fillId="2" borderId="39" xfId="0" applyFont="1" applyFill="1" applyBorder="1" applyAlignment="1" applyProtection="1">
      <alignment horizontal="center" vertical="center" shrinkToFit="1"/>
      <protection locked="0"/>
    </xf>
    <xf numFmtId="0" fontId="8" fillId="2" borderId="37"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4"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26"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wrapText="1"/>
      <protection locked="0"/>
    </xf>
    <xf numFmtId="0" fontId="8" fillId="4" borderId="71" xfId="0" applyFont="1" applyFill="1" applyBorder="1" applyAlignment="1" applyProtection="1">
      <alignment horizontal="center" vertical="center" shrinkToFit="1"/>
      <protection locked="0"/>
    </xf>
    <xf numFmtId="0" fontId="8" fillId="4" borderId="49" xfId="0" applyFont="1" applyFill="1" applyBorder="1" applyAlignment="1" applyProtection="1">
      <alignment horizontal="center" vertical="center" shrinkToFit="1"/>
      <protection locked="0"/>
    </xf>
    <xf numFmtId="0" fontId="8" fillId="4" borderId="70" xfId="0" applyFont="1" applyFill="1" applyBorder="1" applyAlignment="1" applyProtection="1">
      <alignment horizontal="center" vertical="center" shrinkToFit="1"/>
      <protection locked="0"/>
    </xf>
    <xf numFmtId="0" fontId="8" fillId="5" borderId="18" xfId="0" applyFont="1" applyFill="1" applyBorder="1" applyAlignment="1" applyProtection="1">
      <alignment horizontal="center" vertical="center" wrapText="1"/>
      <protection locked="0"/>
    </xf>
    <xf numFmtId="0" fontId="8" fillId="5" borderId="43" xfId="0" applyFont="1" applyFill="1" applyBorder="1" applyAlignment="1" applyProtection="1">
      <alignment horizontal="center" vertical="center" wrapText="1"/>
      <protection locked="0"/>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8" fillId="5" borderId="10"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2" borderId="39"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8" xfId="0" applyFont="1" applyFill="1" applyBorder="1" applyAlignment="1" applyProtection="1">
      <alignment horizontal="center" vertical="center"/>
      <protection locked="0"/>
    </xf>
    <xf numFmtId="0" fontId="8" fillId="2" borderId="17"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4" xfId="0" applyFont="1" applyFill="1" applyBorder="1" applyAlignment="1" applyProtection="1">
      <alignment horizontal="center" vertical="center"/>
      <protection locked="0"/>
    </xf>
    <xf numFmtId="0" fontId="8" fillId="2" borderId="43"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5" borderId="69" xfId="0" applyFont="1" applyFill="1" applyBorder="1" applyAlignment="1" applyProtection="1">
      <alignment horizontal="center" vertical="center"/>
      <protection locked="0"/>
    </xf>
    <xf numFmtId="0" fontId="8" fillId="5" borderId="16" xfId="0" applyFont="1" applyFill="1" applyBorder="1" applyAlignment="1" applyProtection="1">
      <alignment horizontal="center" vertical="center"/>
      <protection locked="0"/>
    </xf>
    <xf numFmtId="0" fontId="8" fillId="0" borderId="76" xfId="0" applyFont="1" applyBorder="1" applyAlignment="1">
      <alignment horizontal="center" vertical="center"/>
    </xf>
    <xf numFmtId="0" fontId="8" fillId="0" borderId="77" xfId="0" applyFont="1" applyBorder="1" applyAlignment="1">
      <alignment horizontal="center" vertical="center"/>
    </xf>
    <xf numFmtId="0" fontId="8" fillId="0" borderId="78" xfId="0" applyFont="1" applyBorder="1" applyAlignment="1">
      <alignment horizontal="center" vertical="center"/>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3"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8" fillId="0" borderId="82" xfId="0" applyFont="1" applyBorder="1" applyAlignment="1">
      <alignment horizontal="center" vertical="center" shrinkToFit="1"/>
    </xf>
    <xf numFmtId="0" fontId="8" fillId="2" borderId="10"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46" xfId="0" applyFont="1" applyFill="1" applyBorder="1" applyAlignment="1" applyProtection="1">
      <alignment horizontal="center" vertical="center" wrapText="1"/>
      <protection locked="0"/>
    </xf>
    <xf numFmtId="0" fontId="8" fillId="2" borderId="73" xfId="0" applyFont="1" applyFill="1" applyBorder="1" applyAlignment="1" applyProtection="1">
      <alignment horizontal="center" vertical="center" shrinkToFit="1"/>
      <protection locked="0"/>
    </xf>
    <xf numFmtId="0" fontId="8" fillId="4" borderId="8" xfId="0" applyFont="1" applyFill="1" applyBorder="1" applyAlignment="1" applyProtection="1">
      <alignment horizontal="center" vertical="center" shrinkToFit="1"/>
      <protection locked="0"/>
    </xf>
    <xf numFmtId="0" fontId="8" fillId="4" borderId="72" xfId="0" applyFont="1" applyFill="1" applyBorder="1" applyAlignment="1" applyProtection="1">
      <alignment horizontal="center" vertical="center" shrinkToFi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60" xfId="0"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20" fontId="8" fillId="5" borderId="69" xfId="0" applyNumberFormat="1" applyFont="1" applyFill="1" applyBorder="1" applyAlignment="1" applyProtection="1">
      <alignment horizontal="center" vertical="center"/>
      <protection locked="0"/>
    </xf>
    <xf numFmtId="20" fontId="8" fillId="5" borderId="28" xfId="0" applyNumberFormat="1" applyFont="1" applyFill="1" applyBorder="1" applyAlignment="1" applyProtection="1">
      <alignment horizontal="center" vertical="center"/>
      <protection locked="0"/>
    </xf>
    <xf numFmtId="20" fontId="8" fillId="5" borderId="16" xfId="0" applyNumberFormat="1" applyFont="1" applyFill="1" applyBorder="1" applyAlignment="1" applyProtection="1">
      <alignment horizontal="center" vertical="center"/>
      <protection locked="0"/>
    </xf>
    <xf numFmtId="4" fontId="8" fillId="0" borderId="69" xfId="0" applyNumberFormat="1" applyFont="1" applyBorder="1" applyAlignment="1">
      <alignment horizontal="center" vertical="center"/>
    </xf>
    <xf numFmtId="4" fontId="8" fillId="0" borderId="16" xfId="0" applyNumberFormat="1" applyFont="1" applyBorder="1" applyAlignment="1">
      <alignment horizontal="center" vertical="center"/>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8" fillId="0" borderId="30"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3" borderId="30"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29" xfId="0" applyFont="1" applyFill="1" applyBorder="1" applyAlignment="1">
      <alignment horizontal="center" vertical="center"/>
    </xf>
    <xf numFmtId="0" fontId="8" fillId="0" borderId="10"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10" xfId="0" applyFont="1" applyFill="1" applyBorder="1" applyAlignment="1">
      <alignment horizontal="center" vertical="center" wrapText="1"/>
    </xf>
    <xf numFmtId="0" fontId="15" fillId="3" borderId="35"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34"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69" xfId="0" applyFont="1" applyFill="1" applyBorder="1" applyAlignment="1" applyProtection="1">
      <alignment horizontal="center" vertical="center"/>
      <protection locked="0"/>
    </xf>
    <xf numFmtId="0" fontId="8" fillId="4" borderId="28" xfId="0" applyFont="1" applyFill="1" applyBorder="1" applyAlignment="1" applyProtection="1">
      <alignment horizontal="center" vertical="center"/>
      <protection locked="0"/>
    </xf>
    <xf numFmtId="0" fontId="8" fillId="4" borderId="16" xfId="0" applyFont="1" applyFill="1" applyBorder="1" applyAlignment="1" applyProtection="1">
      <alignment horizontal="center" vertical="center"/>
      <protection locked="0"/>
    </xf>
    <xf numFmtId="0" fontId="8" fillId="3" borderId="69" xfId="0" applyFont="1" applyFill="1" applyBorder="1" applyAlignment="1">
      <alignment horizontal="center" vertical="center"/>
    </xf>
    <xf numFmtId="0" fontId="8" fillId="3" borderId="16" xfId="0" applyFont="1" applyFill="1" applyBorder="1" applyAlignment="1">
      <alignment horizontal="center" vertical="center"/>
    </xf>
    <xf numFmtId="0" fontId="8" fillId="5" borderId="28"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178" fontId="8" fillId="3" borderId="114" xfId="0" applyNumberFormat="1" applyFont="1" applyFill="1" applyBorder="1" applyAlignment="1">
      <alignment horizontal="center" vertical="center" wrapText="1"/>
    </xf>
    <xf numFmtId="178" fontId="8" fillId="3" borderId="115" xfId="0" applyNumberFormat="1" applyFont="1" applyFill="1" applyBorder="1" applyAlignment="1">
      <alignment horizontal="center" vertical="center" wrapText="1"/>
    </xf>
    <xf numFmtId="178" fontId="8" fillId="3" borderId="116" xfId="0" applyNumberFormat="1" applyFont="1" applyFill="1" applyBorder="1" applyAlignment="1">
      <alignment horizontal="center" vertical="center" wrapText="1"/>
    </xf>
    <xf numFmtId="178" fontId="8" fillId="3" borderId="117" xfId="0" applyNumberFormat="1" applyFont="1" applyFill="1" applyBorder="1" applyAlignment="1">
      <alignment horizontal="center" vertical="center" wrapText="1"/>
    </xf>
    <xf numFmtId="0" fontId="8" fillId="0" borderId="118" xfId="0" applyFont="1" applyBorder="1" applyAlignment="1">
      <alignment horizontal="center" vertical="center" shrinkToFit="1"/>
    </xf>
    <xf numFmtId="0" fontId="8" fillId="2" borderId="41"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shrinkToFit="1"/>
      <protection locked="0"/>
    </xf>
    <xf numFmtId="0" fontId="8" fillId="4" borderId="31"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4" fillId="0" borderId="119" xfId="0" applyFont="1" applyFill="1" applyBorder="1" applyAlignment="1">
      <alignment horizontal="center" vertical="center" wrapText="1"/>
    </xf>
    <xf numFmtId="0" fontId="4" fillId="0" borderId="120" xfId="0" applyFont="1" applyFill="1" applyBorder="1" applyAlignment="1">
      <alignment horizontal="center" vertical="center" wrapText="1"/>
    </xf>
    <xf numFmtId="0" fontId="4" fillId="0" borderId="121" xfId="0" applyFont="1" applyFill="1" applyBorder="1" applyAlignment="1">
      <alignment horizontal="center" vertical="center" wrapText="1"/>
    </xf>
    <xf numFmtId="178" fontId="8" fillId="3" borderId="122" xfId="0" applyNumberFormat="1" applyFont="1" applyFill="1" applyBorder="1" applyAlignment="1">
      <alignment horizontal="center" vertical="center" wrapText="1"/>
    </xf>
    <xf numFmtId="178" fontId="8" fillId="3" borderId="123" xfId="0" applyNumberFormat="1" applyFont="1" applyFill="1" applyBorder="1" applyAlignment="1">
      <alignment horizontal="center" vertical="center" wrapText="1"/>
    </xf>
    <xf numFmtId="178" fontId="8" fillId="3" borderId="124" xfId="0" applyNumberFormat="1" applyFont="1" applyFill="1" applyBorder="1" applyAlignment="1">
      <alignment horizontal="center" vertical="center" wrapText="1"/>
    </xf>
    <xf numFmtId="178" fontId="8" fillId="3" borderId="125" xfId="0" applyNumberFormat="1"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0" fontId="18" fillId="3" borderId="14"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3" fillId="3" borderId="76" xfId="0" applyFont="1" applyFill="1" applyBorder="1" applyAlignment="1">
      <alignment horizontal="center" vertical="center"/>
    </xf>
    <xf numFmtId="0" fontId="23" fillId="3" borderId="77" xfId="0" applyFont="1" applyFill="1" applyBorder="1" applyAlignment="1">
      <alignment horizontal="center" vertical="center"/>
    </xf>
    <xf numFmtId="0" fontId="23" fillId="3" borderId="78" xfId="0" applyFont="1" applyFill="1" applyBorder="1" applyAlignment="1">
      <alignment horizontal="center" vertical="center"/>
    </xf>
    <xf numFmtId="0" fontId="1" fillId="0" borderId="49" xfId="0" applyFont="1" applyFill="1" applyBorder="1" applyAlignment="1" applyProtection="1">
      <alignment horizontal="left" vertical="center" wrapText="1"/>
    </xf>
    <xf numFmtId="0" fontId="1" fillId="0" borderId="5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8" fillId="3" borderId="69" xfId="0" applyFont="1" applyFill="1" applyBorder="1" applyAlignment="1" applyProtection="1">
      <alignment horizontal="center" vertical="center"/>
    </xf>
    <xf numFmtId="0" fontId="8" fillId="3" borderId="16" xfId="0" applyFont="1" applyFill="1" applyBorder="1" applyAlignment="1" applyProtection="1">
      <alignment horizontal="center" vertical="center"/>
    </xf>
    <xf numFmtId="4" fontId="8" fillId="0" borderId="69" xfId="0" applyNumberFormat="1" applyFont="1" applyBorder="1" applyAlignment="1" applyProtection="1">
      <alignment horizontal="center" vertical="center"/>
    </xf>
    <xf numFmtId="4" fontId="8" fillId="0" borderId="16" xfId="0" applyNumberFormat="1" applyFont="1" applyBorder="1" applyAlignment="1" applyProtection="1">
      <alignment horizontal="center" vertical="center"/>
    </xf>
    <xf numFmtId="0" fontId="1" fillId="0" borderId="10"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24" xfId="0" applyFont="1" applyBorder="1" applyAlignment="1" applyProtection="1">
      <alignment horizontal="center" vertical="center" wrapText="1"/>
    </xf>
    <xf numFmtId="0" fontId="1" fillId="0" borderId="19"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4" fillId="0" borderId="61" xfId="0" applyFont="1" applyFill="1" applyBorder="1" applyAlignment="1" applyProtection="1">
      <alignment horizontal="center" vertical="center" wrapText="1"/>
    </xf>
    <xf numFmtId="0" fontId="4" fillId="0" borderId="62" xfId="0" applyFont="1" applyFill="1" applyBorder="1" applyAlignment="1" applyProtection="1">
      <alignment horizontal="center" vertical="center" wrapText="1"/>
    </xf>
    <xf numFmtId="0" fontId="4" fillId="0" borderId="63" xfId="0" applyFont="1" applyFill="1" applyBorder="1" applyAlignment="1" applyProtection="1">
      <alignment horizontal="center" vertical="center" wrapText="1"/>
    </xf>
    <xf numFmtId="178" fontId="8" fillId="3" borderId="61" xfId="0" applyNumberFormat="1" applyFont="1" applyFill="1" applyBorder="1" applyAlignment="1" applyProtection="1">
      <alignment horizontal="center" vertical="center" wrapText="1"/>
    </xf>
    <xf numFmtId="178" fontId="8" fillId="3" borderId="67" xfId="0" applyNumberFormat="1" applyFont="1" applyFill="1" applyBorder="1" applyAlignment="1" applyProtection="1">
      <alignment horizontal="center" vertical="center" wrapText="1"/>
    </xf>
    <xf numFmtId="178" fontId="8" fillId="3" borderId="68"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0" fontId="13" fillId="0" borderId="84" xfId="0" applyFont="1" applyFill="1" applyBorder="1" applyAlignment="1" applyProtection="1">
      <alignment horizontal="center" vertical="center" wrapText="1"/>
    </xf>
    <xf numFmtId="0" fontId="13" fillId="0" borderId="85" xfId="0" applyFont="1" applyFill="1" applyBorder="1" applyAlignment="1" applyProtection="1">
      <alignment horizontal="center" vertical="center" wrapText="1"/>
    </xf>
    <xf numFmtId="0" fontId="13" fillId="0" borderId="86" xfId="0" applyFont="1" applyFill="1" applyBorder="1" applyAlignment="1" applyProtection="1">
      <alignment horizontal="center" vertical="center" wrapText="1"/>
    </xf>
    <xf numFmtId="178" fontId="8" fillId="3" borderId="84" xfId="0" applyNumberFormat="1" applyFont="1" applyFill="1" applyBorder="1" applyAlignment="1" applyProtection="1">
      <alignment horizontal="center" vertical="center" wrapText="1"/>
    </xf>
    <xf numFmtId="178" fontId="8" fillId="3" borderId="90" xfId="0" applyNumberFormat="1" applyFont="1" applyFill="1" applyBorder="1" applyAlignment="1" applyProtection="1">
      <alignment horizontal="center" vertical="center" wrapText="1"/>
    </xf>
    <xf numFmtId="0" fontId="8" fillId="0" borderId="76" xfId="0" applyFont="1" applyBorder="1" applyAlignment="1" applyProtection="1">
      <alignment horizontal="center" vertical="center"/>
    </xf>
    <xf numFmtId="0" fontId="8" fillId="0" borderId="77" xfId="0" applyFont="1" applyBorder="1" applyAlignment="1" applyProtection="1">
      <alignment horizontal="center" vertical="center"/>
    </xf>
    <xf numFmtId="0" fontId="8" fillId="0" borderId="78" xfId="0" applyFont="1" applyBorder="1" applyAlignment="1" applyProtection="1">
      <alignment horizontal="center" vertical="center"/>
    </xf>
    <xf numFmtId="0" fontId="8" fillId="0" borderId="10"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19"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5" fillId="0" borderId="46" xfId="0" applyFont="1" applyBorder="1" applyAlignment="1" applyProtection="1">
      <alignment horizontal="center" vertical="center" wrapText="1"/>
    </xf>
    <xf numFmtId="0" fontId="5" fillId="0" borderId="41" xfId="0" applyFont="1" applyBorder="1" applyAlignment="1" applyProtection="1">
      <alignment horizontal="center" vertical="center" wrapText="1"/>
    </xf>
    <xf numFmtId="0" fontId="5" fillId="0" borderId="45"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11"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2" xfId="0" applyFont="1" applyBorder="1" applyAlignment="1" applyProtection="1">
      <alignment horizontal="center" vertical="center" wrapText="1"/>
    </xf>
    <xf numFmtId="0" fontId="8" fillId="0" borderId="2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9"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35" xfId="0" applyFont="1" applyFill="1" applyBorder="1" applyAlignment="1" applyProtection="1">
      <alignment horizontal="center" vertical="center" wrapText="1"/>
    </xf>
    <xf numFmtId="0" fontId="15" fillId="3" borderId="17" xfId="0" applyFont="1" applyFill="1" applyBorder="1" applyAlignment="1" applyProtection="1">
      <alignment horizontal="center" vertical="center" wrapText="1"/>
    </xf>
    <xf numFmtId="0" fontId="15" fillId="3" borderId="34" xfId="0" applyFont="1" applyFill="1" applyBorder="1" applyAlignment="1" applyProtection="1">
      <alignment horizontal="center" vertical="center" wrapText="1"/>
    </xf>
    <xf numFmtId="0" fontId="15" fillId="3" borderId="24"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11" xfId="0" applyFont="1" applyFill="1" applyBorder="1" applyAlignment="1" applyProtection="1">
      <alignment horizontal="center" vertical="center" wrapText="1"/>
    </xf>
    <xf numFmtId="0" fontId="15" fillId="3" borderId="12"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15" fillId="3" borderId="20" xfId="0" applyFont="1" applyFill="1" applyBorder="1" applyAlignment="1" applyProtection="1">
      <alignment horizontal="center" vertical="center" wrapText="1"/>
    </xf>
    <xf numFmtId="0" fontId="8" fillId="0" borderId="30" xfId="0" applyFont="1" applyBorder="1" applyAlignment="1" applyProtection="1">
      <alignment horizontal="center" vertical="center"/>
    </xf>
    <xf numFmtId="0" fontId="8" fillId="0" borderId="28" xfId="0" applyFont="1" applyBorder="1" applyAlignment="1" applyProtection="1">
      <alignment horizontal="center" vertical="center"/>
    </xf>
    <xf numFmtId="0" fontId="8" fillId="0" borderId="29" xfId="0" applyFont="1" applyBorder="1" applyAlignment="1" applyProtection="1">
      <alignment horizontal="center" vertical="center"/>
    </xf>
    <xf numFmtId="0" fontId="8" fillId="3" borderId="30" xfId="0" applyFont="1" applyFill="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9" xfId="0" applyFont="1" applyFill="1" applyBorder="1" applyAlignment="1" applyProtection="1">
      <alignment horizontal="center" vertical="center"/>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0" fontId="4" fillId="0" borderId="60" xfId="0" applyFont="1" applyFill="1" applyBorder="1" applyAlignment="1" applyProtection="1">
      <alignment horizontal="center" vertical="center" wrapText="1"/>
    </xf>
    <xf numFmtId="178" fontId="8" fillId="3" borderId="91"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0" fontId="8" fillId="0" borderId="75" xfId="0" applyFont="1" applyBorder="1" applyAlignment="1" applyProtection="1">
      <alignment horizontal="center" vertical="center"/>
    </xf>
    <xf numFmtId="1" fontId="8" fillId="3" borderId="114" xfId="0" applyNumberFormat="1" applyFont="1" applyFill="1" applyBorder="1" applyAlignment="1" applyProtection="1">
      <alignment horizontal="center" vertical="center" wrapText="1"/>
    </xf>
    <xf numFmtId="1" fontId="8" fillId="3" borderId="115" xfId="0" applyNumberFormat="1" applyFont="1" applyFill="1" applyBorder="1" applyAlignment="1" applyProtection="1">
      <alignment horizontal="center" vertical="center" wrapText="1"/>
    </xf>
    <xf numFmtId="1" fontId="8" fillId="3" borderId="116" xfId="0" applyNumberFormat="1" applyFont="1" applyFill="1" applyBorder="1" applyAlignment="1" applyProtection="1">
      <alignment horizontal="center" vertical="center" wrapText="1"/>
    </xf>
    <xf numFmtId="1" fontId="8" fillId="3" borderId="117" xfId="0" applyNumberFormat="1" applyFont="1" applyFill="1" applyBorder="1" applyAlignment="1" applyProtection="1">
      <alignment horizontal="center" vertical="center" wrapText="1"/>
    </xf>
    <xf numFmtId="0" fontId="8" fillId="0" borderId="82" xfId="0" applyFont="1" applyBorder="1" applyAlignment="1" applyProtection="1">
      <alignment horizontal="center" vertical="center"/>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4" fillId="0" borderId="92" xfId="0" applyFont="1" applyFill="1" applyBorder="1" applyAlignment="1" applyProtection="1">
      <alignment horizontal="center" vertical="center" wrapText="1"/>
    </xf>
    <xf numFmtId="0" fontId="4" fillId="0" borderId="93" xfId="0" applyFont="1" applyFill="1" applyBorder="1" applyAlignment="1" applyProtection="1">
      <alignment horizontal="center" vertical="center" wrapText="1"/>
    </xf>
    <xf numFmtId="0" fontId="4" fillId="0" borderId="94" xfId="0" applyFont="1" applyFill="1" applyBorder="1" applyAlignment="1" applyProtection="1">
      <alignment horizontal="center" vertical="center" wrapText="1"/>
    </xf>
    <xf numFmtId="0" fontId="1" fillId="0" borderId="28" xfId="0" applyFont="1" applyFill="1" applyBorder="1" applyAlignment="1" applyProtection="1">
      <alignment horizontal="left" vertical="center" wrapText="1"/>
    </xf>
    <xf numFmtId="0" fontId="1" fillId="0" borderId="29" xfId="0" applyFont="1" applyFill="1" applyBorder="1" applyAlignment="1" applyProtection="1">
      <alignment horizontal="left" vertical="center" wrapText="1"/>
    </xf>
    <xf numFmtId="0" fontId="13" fillId="0" borderId="55" xfId="0" applyFont="1" applyFill="1" applyBorder="1" applyAlignment="1" applyProtection="1">
      <alignment horizontal="center" vertical="center" wrapText="1"/>
    </xf>
    <xf numFmtId="0" fontId="13" fillId="0" borderId="56" xfId="0" applyFont="1" applyFill="1" applyBorder="1" applyAlignment="1" applyProtection="1">
      <alignment horizontal="center" vertical="center" wrapText="1"/>
    </xf>
    <xf numFmtId="0" fontId="13" fillId="0" borderId="57" xfId="0" applyFont="1" applyFill="1" applyBorder="1" applyAlignment="1" applyProtection="1">
      <alignment horizontal="center" vertical="center" wrapText="1"/>
    </xf>
    <xf numFmtId="0" fontId="1" fillId="0" borderId="107" xfId="0" applyFont="1" applyBorder="1" applyAlignment="1" applyProtection="1">
      <alignment horizontal="center" vertical="center" wrapText="1"/>
    </xf>
    <xf numFmtId="0" fontId="1" fillId="0" borderId="108" xfId="0" applyFont="1" applyBorder="1" applyAlignment="1" applyProtection="1">
      <alignment horizontal="center" vertical="center" wrapText="1"/>
    </xf>
    <xf numFmtId="0" fontId="1" fillId="0" borderId="109"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106" xfId="0" applyFont="1" applyBorder="1" applyAlignment="1" applyProtection="1">
      <alignment horizontal="center" vertical="center" wrapText="1"/>
    </xf>
    <xf numFmtId="0" fontId="1" fillId="0" borderId="31" xfId="0" applyFont="1" applyBorder="1" applyAlignment="1" applyProtection="1">
      <alignment horizontal="center" vertical="center"/>
    </xf>
    <xf numFmtId="0" fontId="1" fillId="0" borderId="44" xfId="0" applyFont="1" applyBorder="1" applyAlignment="1" applyProtection="1">
      <alignment horizontal="center" vertical="center"/>
    </xf>
    <xf numFmtId="0" fontId="1" fillId="0" borderId="28" xfId="0" applyFont="1" applyBorder="1" applyAlignment="1" applyProtection="1">
      <alignment horizontal="center" vertical="center"/>
    </xf>
    <xf numFmtId="0" fontId="1" fillId="0" borderId="29" xfId="0" applyFont="1" applyBorder="1" applyAlignment="1" applyProtection="1">
      <alignment horizontal="center" vertical="center"/>
    </xf>
    <xf numFmtId="178" fontId="1" fillId="3" borderId="7" xfId="0" applyNumberFormat="1" applyFont="1" applyFill="1" applyBorder="1" applyAlignment="1" applyProtection="1">
      <alignment horizontal="center" vertical="center" wrapText="1"/>
    </xf>
    <xf numFmtId="178" fontId="1" fillId="3" borderId="72" xfId="0" applyNumberFormat="1" applyFont="1" applyFill="1" applyBorder="1" applyAlignment="1" applyProtection="1">
      <alignment horizontal="center" vertical="center" wrapText="1"/>
    </xf>
    <xf numFmtId="178" fontId="1" fillId="3" borderId="73" xfId="0" applyNumberFormat="1" applyFont="1" applyFill="1" applyBorder="1" applyAlignment="1" applyProtection="1">
      <alignment horizontal="center" vertical="center" wrapText="1"/>
    </xf>
    <xf numFmtId="178" fontId="1" fillId="3" borderId="9" xfId="0" applyNumberFormat="1" applyFont="1" applyFill="1" applyBorder="1" applyAlignment="1" applyProtection="1">
      <alignment horizontal="center" vertical="center" wrapText="1"/>
    </xf>
    <xf numFmtId="178" fontId="1" fillId="3" borderId="39" xfId="0" applyNumberFormat="1" applyFont="1" applyFill="1" applyBorder="1" applyAlignment="1" applyProtection="1">
      <alignment horizontal="center" vertical="center" wrapText="1"/>
    </xf>
    <xf numFmtId="178" fontId="1" fillId="3" borderId="38" xfId="0" applyNumberFormat="1" applyFont="1" applyFill="1" applyBorder="1" applyAlignment="1" applyProtection="1">
      <alignment horizontal="center" vertical="center" wrapText="1"/>
    </xf>
    <xf numFmtId="178" fontId="1" fillId="3" borderId="36" xfId="0" applyNumberFormat="1" applyFont="1" applyFill="1" applyBorder="1" applyAlignment="1" applyProtection="1">
      <alignment horizontal="center" vertical="center" wrapText="1"/>
    </xf>
    <xf numFmtId="178" fontId="1" fillId="3" borderId="40"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178" fontId="1" fillId="3" borderId="103" xfId="0" applyNumberFormat="1" applyFont="1" applyFill="1" applyBorder="1" applyAlignment="1" applyProtection="1">
      <alignment horizontal="center" vertical="center" wrapText="1"/>
    </xf>
    <xf numFmtId="178" fontId="1" fillId="3" borderId="104" xfId="0" applyNumberFormat="1" applyFont="1" applyFill="1" applyBorder="1" applyAlignment="1" applyProtection="1">
      <alignment horizontal="center" vertical="center" wrapText="1"/>
    </xf>
    <xf numFmtId="178" fontId="1" fillId="3" borderId="105" xfId="0" applyNumberFormat="1" applyFont="1" applyFill="1" applyBorder="1" applyAlignment="1" applyProtection="1">
      <alignment horizontal="center" vertical="center" wrapText="1"/>
    </xf>
    <xf numFmtId="178" fontId="1" fillId="3" borderId="106" xfId="0" applyNumberFormat="1" applyFont="1" applyFill="1" applyBorder="1" applyAlignment="1" applyProtection="1">
      <alignment horizontal="center" vertical="center" wrapText="1"/>
    </xf>
    <xf numFmtId="0" fontId="8" fillId="0" borderId="83" xfId="0" applyFont="1" applyBorder="1" applyAlignment="1" applyProtection="1">
      <alignment horizontal="center" vertical="center"/>
    </xf>
    <xf numFmtId="0" fontId="1" fillId="0" borderId="8" xfId="0" applyFont="1" applyFill="1" applyBorder="1" applyAlignment="1" applyProtection="1">
      <alignment horizontal="left" vertical="center" wrapText="1"/>
    </xf>
    <xf numFmtId="0" fontId="1" fillId="0" borderId="9" xfId="0" applyFont="1" applyFill="1" applyBorder="1" applyAlignment="1" applyProtection="1">
      <alignment horizontal="left" vertical="center" wrapText="1"/>
    </xf>
    <xf numFmtId="0" fontId="56" fillId="0" borderId="0" xfId="4" applyFont="1" applyAlignment="1">
      <alignment horizontal="center" vertical="center"/>
    </xf>
    <xf numFmtId="0" fontId="56" fillId="0" borderId="0" xfId="4" applyFont="1" applyAlignment="1">
      <alignment vertical="center"/>
    </xf>
    <xf numFmtId="0" fontId="56" fillId="0" borderId="14" xfId="4" applyFont="1" applyBorder="1" applyAlignment="1">
      <alignment horizontal="center" vertical="center"/>
    </xf>
    <xf numFmtId="0" fontId="56" fillId="0" borderId="27" xfId="4" applyFont="1" applyBorder="1" applyAlignment="1">
      <alignment horizontal="center" vertical="center"/>
    </xf>
    <xf numFmtId="0" fontId="56" fillId="0" borderId="26" xfId="4" applyFont="1" applyBorder="1" applyAlignment="1">
      <alignment horizontal="center" vertical="center"/>
    </xf>
    <xf numFmtId="0" fontId="56" fillId="0" borderId="36" xfId="4" applyFont="1" applyBorder="1" applyAlignment="1">
      <alignment horizontal="center" vertical="center"/>
    </xf>
    <xf numFmtId="0" fontId="56" fillId="0" borderId="37" xfId="4" applyFont="1" applyBorder="1" applyAlignment="1">
      <alignment horizontal="center" vertical="center"/>
    </xf>
    <xf numFmtId="0" fontId="56" fillId="0" borderId="38" xfId="4" applyFont="1" applyBorder="1" applyAlignment="1">
      <alignment horizontal="center" vertical="center"/>
    </xf>
    <xf numFmtId="0" fontId="56" fillId="0" borderId="11" xfId="4" applyFont="1" applyBorder="1" applyAlignment="1">
      <alignment horizontal="center" vertical="center"/>
    </xf>
    <xf numFmtId="0" fontId="56" fillId="0" borderId="34" xfId="4" applyFont="1" applyBorder="1" applyAlignment="1">
      <alignment horizontal="center" vertical="center"/>
    </xf>
    <xf numFmtId="0" fontId="56" fillId="0" borderId="31" xfId="4" applyFont="1" applyBorder="1" applyAlignment="1">
      <alignment horizontal="center" vertical="center"/>
    </xf>
    <xf numFmtId="0" fontId="56" fillId="0" borderId="41" xfId="4" applyFont="1" applyBorder="1" applyAlignment="1">
      <alignment horizontal="center" vertical="center"/>
    </xf>
    <xf numFmtId="0" fontId="56" fillId="0" borderId="69" xfId="4" applyFont="1" applyBorder="1" applyAlignment="1">
      <alignment horizontal="center" vertical="center"/>
    </xf>
    <xf numFmtId="0" fontId="56" fillId="0" borderId="28" xfId="4" applyFont="1" applyBorder="1" applyAlignment="1">
      <alignment horizontal="center" vertical="center"/>
    </xf>
    <xf numFmtId="0" fontId="56" fillId="0" borderId="16" xfId="4" applyFont="1" applyBorder="1" applyAlignment="1">
      <alignment horizontal="center" vertical="center"/>
    </xf>
    <xf numFmtId="0" fontId="60" fillId="3" borderId="0" xfId="6" applyFont="1" applyFill="1" applyAlignment="1">
      <alignment horizontal="left" vertical="top"/>
    </xf>
    <xf numFmtId="0" fontId="61" fillId="3" borderId="0" xfId="6" applyFont="1" applyFill="1" applyAlignment="1">
      <alignment horizontal="left" vertical="top" wrapText="1"/>
    </xf>
    <xf numFmtId="0" fontId="58" fillId="3" borderId="30" xfId="6" applyFont="1" applyFill="1" applyBorder="1" applyAlignment="1">
      <alignment horizontal="center" vertical="center" shrinkToFit="1"/>
    </xf>
    <xf numFmtId="0" fontId="58" fillId="3" borderId="16" xfId="6" applyFont="1" applyFill="1" applyBorder="1" applyAlignment="1">
      <alignment horizontal="center" vertical="center" shrinkToFit="1"/>
    </xf>
    <xf numFmtId="0" fontId="58" fillId="3" borderId="69" xfId="6" applyFont="1" applyFill="1" applyBorder="1" applyAlignment="1">
      <alignment horizontal="left" vertical="top" wrapText="1"/>
    </xf>
    <xf numFmtId="0" fontId="58" fillId="3" borderId="28" xfId="6" applyFont="1" applyFill="1" applyBorder="1" applyAlignment="1">
      <alignment horizontal="left" vertical="top" wrapText="1"/>
    </xf>
    <xf numFmtId="0" fontId="58" fillId="3" borderId="16" xfId="6" applyFont="1" applyFill="1" applyBorder="1" applyAlignment="1">
      <alignment horizontal="left" vertical="top" wrapText="1"/>
    </xf>
    <xf numFmtId="0" fontId="58" fillId="3" borderId="29" xfId="6" applyFont="1" applyFill="1" applyBorder="1" applyAlignment="1">
      <alignment horizontal="left" vertical="top" wrapText="1"/>
    </xf>
    <xf numFmtId="0" fontId="58" fillId="3" borderId="51" xfId="6" applyFont="1" applyFill="1" applyBorder="1" applyAlignment="1">
      <alignment horizontal="center" vertical="center" shrinkToFit="1"/>
    </xf>
    <xf numFmtId="0" fontId="58" fillId="3" borderId="70" xfId="6" applyFont="1" applyFill="1" applyBorder="1" applyAlignment="1">
      <alignment horizontal="center" vertical="center" shrinkToFit="1"/>
    </xf>
    <xf numFmtId="0" fontId="58" fillId="3" borderId="71" xfId="6" applyFont="1" applyFill="1" applyBorder="1" applyAlignment="1">
      <alignment horizontal="left" vertical="top" wrapText="1"/>
    </xf>
    <xf numFmtId="0" fontId="58" fillId="3" borderId="49" xfId="6" applyFont="1" applyFill="1" applyBorder="1" applyAlignment="1">
      <alignment horizontal="left" vertical="top" wrapText="1"/>
    </xf>
    <xf numFmtId="0" fontId="58" fillId="3" borderId="70" xfId="6" applyFont="1" applyFill="1" applyBorder="1" applyAlignment="1">
      <alignment horizontal="left" vertical="top" wrapText="1"/>
    </xf>
    <xf numFmtId="0" fontId="58" fillId="3" borderId="50" xfId="6" applyFont="1" applyFill="1" applyBorder="1" applyAlignment="1">
      <alignment horizontal="left" vertical="top" wrapText="1"/>
    </xf>
    <xf numFmtId="0" fontId="56" fillId="3" borderId="0" xfId="6" applyFont="1" applyFill="1" applyAlignment="1">
      <alignment horizontal="left" vertical="center"/>
    </xf>
    <xf numFmtId="0" fontId="57" fillId="3" borderId="0" xfId="6" applyFont="1" applyFill="1" applyAlignment="1">
      <alignment horizontal="left" vertical="center"/>
    </xf>
    <xf numFmtId="0" fontId="58" fillId="3" borderId="0" xfId="6" applyFont="1" applyFill="1" applyAlignment="1">
      <alignment horizontal="center" vertical="center"/>
    </xf>
    <xf numFmtId="0" fontId="59" fillId="7" borderId="79" xfId="6" applyFont="1" applyFill="1" applyBorder="1" applyAlignment="1">
      <alignment horizontal="center" vertical="center" shrinkToFit="1"/>
    </xf>
    <xf numFmtId="0" fontId="59" fillId="7" borderId="80" xfId="6" applyFont="1" applyFill="1" applyBorder="1" applyAlignment="1">
      <alignment horizontal="center" vertical="center" shrinkToFit="1"/>
    </xf>
    <xf numFmtId="0" fontId="59" fillId="7" borderId="80" xfId="6" applyFont="1" applyFill="1" applyBorder="1" applyAlignment="1">
      <alignment horizontal="center" vertical="center"/>
    </xf>
    <xf numFmtId="0" fontId="59" fillId="7" borderId="81" xfId="6" applyFont="1" applyFill="1" applyBorder="1" applyAlignment="1">
      <alignment horizontal="center" vertical="center"/>
    </xf>
    <xf numFmtId="0" fontId="45" fillId="3" borderId="31" xfId="6" applyFont="1" applyFill="1" applyBorder="1" applyAlignment="1">
      <alignment horizontal="left" vertical="top" wrapText="1"/>
    </xf>
    <xf numFmtId="0" fontId="45" fillId="3" borderId="26" xfId="6" applyFont="1" applyFill="1" applyBorder="1" applyAlignment="1">
      <alignment horizontal="left" vertical="top" wrapText="1"/>
    </xf>
    <xf numFmtId="0" fontId="45" fillId="3" borderId="11" xfId="6" applyFont="1" applyFill="1" applyBorder="1" applyAlignment="1">
      <alignment horizontal="left" vertical="top" wrapText="1"/>
    </xf>
    <xf numFmtId="0" fontId="45" fillId="3" borderId="0" xfId="6" applyFont="1" applyFill="1" applyAlignment="1">
      <alignment horizontal="left" vertical="top"/>
    </xf>
    <xf numFmtId="0" fontId="45" fillId="3" borderId="34" xfId="6" applyFont="1" applyFill="1" applyBorder="1" applyAlignment="1">
      <alignment horizontal="left" vertical="top"/>
    </xf>
    <xf numFmtId="0" fontId="45" fillId="3" borderId="0" xfId="6" applyFont="1" applyFill="1" applyAlignment="1">
      <alignment horizontal="left" vertical="top" wrapText="1"/>
    </xf>
    <xf numFmtId="0" fontId="45" fillId="3" borderId="34" xfId="6" applyFont="1" applyFill="1" applyBorder="1" applyAlignment="1">
      <alignment horizontal="left" vertical="top" wrapText="1"/>
    </xf>
    <xf numFmtId="0" fontId="47" fillId="3" borderId="36" xfId="6" applyFont="1" applyFill="1" applyBorder="1" applyAlignment="1">
      <alignment horizontal="center" vertical="top"/>
    </xf>
    <xf numFmtId="0" fontId="47" fillId="3" borderId="37" xfId="6" applyFont="1" applyFill="1" applyBorder="1" applyAlignment="1">
      <alignment horizontal="center" vertical="top"/>
    </xf>
    <xf numFmtId="0" fontId="47" fillId="3" borderId="38" xfId="6" applyFont="1" applyFill="1" applyBorder="1" applyAlignment="1">
      <alignment horizontal="center" vertical="top"/>
    </xf>
    <xf numFmtId="0" fontId="47" fillId="3" borderId="0" xfId="6" applyFont="1" applyFill="1" applyAlignment="1">
      <alignment horizontal="left" vertical="top"/>
    </xf>
    <xf numFmtId="0" fontId="44" fillId="3" borderId="0" xfId="6" applyFont="1" applyFill="1" applyAlignment="1">
      <alignment horizontal="center" vertical="center"/>
    </xf>
    <xf numFmtId="0" fontId="46" fillId="3" borderId="0" xfId="6" applyFont="1" applyFill="1" applyAlignment="1">
      <alignment horizontal="center" vertical="center"/>
    </xf>
    <xf numFmtId="0" fontId="44" fillId="3" borderId="0" xfId="6" applyFont="1" applyFill="1" applyAlignment="1">
      <alignment horizontal="right"/>
    </xf>
    <xf numFmtId="0" fontId="45" fillId="3" borderId="0" xfId="6" applyFont="1" applyFill="1" applyAlignment="1">
      <alignment horizontal="left" vertical="center"/>
    </xf>
    <xf numFmtId="0" fontId="45" fillId="3" borderId="31" xfId="6" applyFont="1" applyFill="1" applyBorder="1" applyAlignment="1">
      <alignment horizontal="left" vertical="center"/>
    </xf>
    <xf numFmtId="0" fontId="45" fillId="3" borderId="37" xfId="6" applyFont="1" applyFill="1" applyBorder="1" applyAlignment="1">
      <alignment horizontal="left"/>
    </xf>
    <xf numFmtId="0" fontId="47" fillId="3" borderId="31" xfId="6" applyFont="1" applyFill="1" applyBorder="1" applyAlignment="1">
      <alignment horizontal="center"/>
    </xf>
    <xf numFmtId="0" fontId="46" fillId="3" borderId="0" xfId="6" applyFont="1" applyFill="1" applyAlignment="1">
      <alignment horizontal="center" vertical="top"/>
    </xf>
    <xf numFmtId="0" fontId="48" fillId="3" borderId="0" xfId="6" applyFont="1" applyFill="1" applyAlignment="1">
      <alignment horizontal="left" vertical="top" wrapText="1"/>
    </xf>
    <xf numFmtId="0" fontId="47" fillId="3" borderId="0" xfId="6" applyFont="1" applyFill="1" applyAlignment="1">
      <alignment horizontal="center" vertical="top"/>
    </xf>
    <xf numFmtId="0" fontId="63" fillId="0" borderId="0" xfId="0" applyFont="1">
      <alignment vertical="center"/>
    </xf>
    <xf numFmtId="0" fontId="63" fillId="0" borderId="0" xfId="0" applyFont="1" applyAlignment="1">
      <alignment horizontal="center" vertical="center"/>
    </xf>
    <xf numFmtId="0" fontId="63" fillId="0" borderId="0" xfId="0" applyFont="1" applyAlignment="1">
      <alignment horizontal="center" vertical="center"/>
    </xf>
    <xf numFmtId="0" fontId="64" fillId="0" borderId="0" xfId="0" applyFont="1" applyAlignment="1">
      <alignment horizontal="left" vertical="center"/>
    </xf>
    <xf numFmtId="0" fontId="64" fillId="0" borderId="31" xfId="0" applyFont="1" applyBorder="1" applyAlignment="1">
      <alignment horizontal="left" wrapText="1"/>
    </xf>
    <xf numFmtId="0" fontId="65" fillId="7" borderId="14" xfId="0" applyFont="1" applyFill="1" applyBorder="1" applyAlignment="1">
      <alignment horizontal="center" vertical="center"/>
    </xf>
    <xf numFmtId="0" fontId="65" fillId="0" borderId="14" xfId="0" applyFont="1" applyBorder="1">
      <alignment vertical="center"/>
    </xf>
    <xf numFmtId="0" fontId="65" fillId="0" borderId="14" xfId="0" applyFont="1" applyBorder="1" applyAlignment="1">
      <alignment vertical="center" wrapText="1"/>
    </xf>
    <xf numFmtId="0" fontId="65" fillId="0" borderId="42" xfId="0" applyFont="1" applyBorder="1" applyAlignment="1">
      <alignment vertical="center" wrapText="1"/>
    </xf>
    <xf numFmtId="0" fontId="65" fillId="0" borderId="42" xfId="0" applyFont="1" applyBorder="1" applyAlignment="1">
      <alignment horizontal="left" vertical="center" wrapText="1"/>
    </xf>
    <xf numFmtId="0" fontId="65" fillId="0" borderId="14" xfId="0" applyFont="1" applyBorder="1" applyAlignment="1">
      <alignment horizontal="left" vertical="center"/>
    </xf>
    <xf numFmtId="0" fontId="65" fillId="0" borderId="42" xfId="0" applyFont="1" applyBorder="1" applyAlignment="1">
      <alignment horizontal="left" vertical="center"/>
    </xf>
    <xf numFmtId="0" fontId="66" fillId="0" borderId="0" xfId="0" applyFont="1">
      <alignment vertical="center"/>
    </xf>
    <xf numFmtId="0" fontId="65" fillId="0" borderId="14" xfId="0" applyFont="1" applyBorder="1" applyAlignment="1">
      <alignment horizontal="left" vertical="center" wrapText="1"/>
    </xf>
    <xf numFmtId="0" fontId="65" fillId="0" borderId="0" xfId="0" applyFont="1" applyAlignment="1">
      <alignment horizontal="left" vertical="center" wrapText="1"/>
    </xf>
    <xf numFmtId="0" fontId="0" fillId="0" borderId="0" xfId="0" applyAlignment="1">
      <alignment vertical="center" wrapText="1"/>
    </xf>
    <xf numFmtId="0" fontId="65" fillId="0" borderId="0" xfId="0" applyFont="1">
      <alignment vertical="center"/>
    </xf>
    <xf numFmtId="0" fontId="67" fillId="0" borderId="0" xfId="0" applyFont="1">
      <alignment vertical="center"/>
    </xf>
    <xf numFmtId="0" fontId="68" fillId="0" borderId="0" xfId="0" applyFont="1">
      <alignment vertical="center"/>
    </xf>
  </cellXfs>
  <cellStyles count="7">
    <cellStyle name="桁区切り" xfId="1" builtinId="6"/>
    <cellStyle name="標準" xfId="0" builtinId="0"/>
    <cellStyle name="標準 2" xfId="4" xr:uid="{2B16275C-EAC0-4A57-AE4E-72922AFDD7E2}"/>
    <cellStyle name="標準 2 3" xfId="6" xr:uid="{8FB7D7BD-0306-4B49-87CB-F728CAECEB9B}"/>
    <cellStyle name="標準_kyotaku_shinnsei" xfId="5" xr:uid="{2B6855AC-FD38-4C04-AA11-FBABA203D9B4}"/>
    <cellStyle name="標準_第１号様式・付表" xfId="2" xr:uid="{9008C7FB-7DBD-4743-89E6-23139A8D59EE}"/>
    <cellStyle name="標準_付表　訪問介護　修正版_第一号様式 2" xfId="3" xr:uid="{E1F574CD-B183-457D-94BC-7808F52930FD}"/>
  </cellStyles>
  <dxfs count="6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95250</xdr:colOff>
      <xdr:row>74</xdr:row>
      <xdr:rowOff>19050</xdr:rowOff>
    </xdr:from>
    <xdr:to>
      <xdr:col>15</xdr:col>
      <xdr:colOff>285750</xdr:colOff>
      <xdr:row>83</xdr:row>
      <xdr:rowOff>57150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38125" y="164211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96;&#21644;06&#24180;&#24230;&#65288;&#33258;&#21205;&#29983;&#25104;&#21066;&#38500;&#31105;&#27490;&#65289;/S01%20&#31119;&#31049;&#37096;/06%20&#20171;&#35703;&#20445;&#38522;&#35506;/270%20&#20107;&#26989;&#32773;&#25351;&#23450;&#12464;&#12523;&#12540;&#12503;/09%20HP&#12539;&#12465;&#12450;&#20534;&#27005;&#37096;&#12539;&#27096;&#24335;/02%20&#27096;&#24335;/01_&#25351;&#23450;&#26356;&#26032;&#38306;&#20418;&#26360;&#39006;/&#12304;&#32207;&#21512;&#12539;&#36890;&#25152;&#12305;&#25351;&#23450;&#12539;&#26356;&#26032;&#30003;&#35531;&#2636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96;&#21644;08&#24180;&#24230;&#65288;&#33258;&#21205;&#29983;&#25104;&#21066;&#38500;&#31105;&#27490;&#65289;/S01%20&#31119;&#31049;&#37096;/07%20&#20171;&#35703;&#20445;&#38522;&#35506;/270%20&#20107;&#26989;&#32773;&#25351;&#23450;&#12464;&#12523;&#12540;&#12503;/10%20HP&#12539;&#12465;&#12450;&#20465;&#27005;&#37096;&#12539;&#27096;&#24335;/02%20&#27096;&#24335;/02_&#22793;&#26356;&#38306;&#20418;&#26360;&#39006;/&#12304;&#23450;&#26399;&#24033;&#22238;&#12305;&#22793;&#26356;&#23626;&#27096;&#2433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96;&#21644;05&#24180;&#24230;&#65288;&#33258;&#21205;&#29983;&#25104;&#21066;&#38500;&#31105;&#27490;&#65289;/G01%20&#20445;&#20581;&#31119;&#31049;/05%20&#20171;&#35703;&#20445;&#38522;/270%20&#20107;&#26989;&#32773;&#25351;&#23450;&#12464;&#12523;&#12540;&#12503;/09HP&#12539;&#12465;&#12450;&#20534;&#27005;&#37096;&#12539;&#27096;&#24335;/02&#27096;&#24335;/R6&#26032;&#27096;&#24335;/&#27161;&#28310;&#27096;&#24335;/2-3_&#27161;&#28310;&#27096;&#24335;1_08_&#21220;&#21209;&#34920;_&#30475;&#35703;&#23567;&#35215;&#27169;&#22810;&#27231;&#33021;&#22411;&#23621;&#23429;&#20171;&#357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様式第三号（四）"/>
      <sheetName val="別紙様式第三号（五）"/>
      <sheetName val="付表第三号（二）"/>
      <sheetName val="（参考）付表第三号（二）"/>
      <sheetName val="標準様式1(1枚版)"/>
      <sheetName val="標準様式1(100名)"/>
      <sheetName val="シフト記号表"/>
      <sheetName val="記入方法"/>
      <sheetName val="プルダウン・リスト"/>
      <sheetName val="記載例"/>
      <sheetName val="記載例(シフト記号)"/>
      <sheetName val="標準様式2"/>
      <sheetName val="標準様式3"/>
      <sheetName val="標準様式４"/>
      <sheetName val="標準様式5"/>
      <sheetName val="指定申請書(第1号様式）"/>
      <sheetName val="更新申請書(第5号様式)"/>
    </sheetNames>
    <sheetDataSet>
      <sheetData sheetId="0" refreshError="1"/>
      <sheetData sheetId="1" refreshError="1"/>
      <sheetData sheetId="2" refreshError="1"/>
      <sheetData sheetId="3" refreshError="1"/>
      <sheetData sheetId="4" refreshError="1"/>
      <sheetData sheetId="5" refreshError="1"/>
      <sheetData sheetId="6">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7" refreshError="1"/>
      <sheetData sheetId="8">
        <row r="12">
          <cell r="C12" t="str">
            <v>管理者</v>
          </cell>
          <cell r="D12" t="str">
            <v>生活相談員</v>
          </cell>
          <cell r="E12" t="str">
            <v>看護職員</v>
          </cell>
          <cell r="F12" t="str">
            <v>介護職員</v>
          </cell>
          <cell r="G12" t="str">
            <v>機能訓練指導員</v>
          </cell>
          <cell r="H12" t="str">
            <v>ー</v>
          </cell>
          <cell r="I12" t="str">
            <v>ー</v>
          </cell>
          <cell r="J12" t="str">
            <v>ー</v>
          </cell>
          <cell r="K12" t="str">
            <v>ー</v>
          </cell>
          <cell r="L12" t="str">
            <v>ー</v>
          </cell>
        </row>
      </sheetData>
      <sheetData sheetId="9" refreshError="1"/>
      <sheetData sheetId="10">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11" refreshError="1"/>
      <sheetData sheetId="12" refreshError="1"/>
      <sheetData sheetId="13" refreshError="1"/>
      <sheetData sheetId="14" refreshError="1"/>
      <sheetData sheetId="15" refreshError="1"/>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様式第二号（四）"/>
      <sheetName val="付表第二号（一）"/>
      <sheetName val="（参考）付表第二号（一）"/>
      <sheetName val="勤務形態一覧"/>
      <sheetName val="【記載例】勤務形態"/>
      <sheetName val="シフト記号表"/>
      <sheetName val="【記載例】シフト記号表（勤務時間帯）"/>
      <sheetName val="記入方法"/>
      <sheetName val="プルダウン・リスト"/>
      <sheetName val="参考様式１"/>
      <sheetName val="標準様式３"/>
      <sheetName val="平面図【記入例】"/>
      <sheetName val="標準様式４"/>
      <sheetName val="標準様式６"/>
      <sheetName val="別紙① "/>
    </sheetNames>
    <sheetDataSet>
      <sheetData sheetId="0"/>
      <sheetData sheetId="1"/>
      <sheetData sheetId="2"/>
      <sheetData sheetId="3"/>
      <sheetData sheetId="4"/>
      <sheetData sheetId="5"/>
      <sheetData sheetId="6">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例】看多機"/>
      <sheetName val="【記載例】シフト記号表（勤務時間帯）"/>
      <sheetName val="看多機(50人)"/>
      <sheetName val="看多機（1枚版）"/>
      <sheetName val="シフト記号表（勤務時間帯）"/>
      <sheetName val="記入方法"/>
      <sheetName val="プルダウン・リスト"/>
    </sheetNames>
    <sheetDataSet>
      <sheetData sheetId="0">
        <row r="13">
          <cell r="BB13">
            <v>0.29166666666666669</v>
          </cell>
        </row>
      </sheetData>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 refreshError="1"/>
      <sheetData sheetId="3"/>
      <sheetData sheetId="4">
        <row r="6">
          <cell r="C6" t="str">
            <v>a</v>
          </cell>
        </row>
      </sheetData>
      <sheetData sheetId="5"/>
      <sheetData sheetId="6">
        <row r="14">
          <cell r="C14" t="str">
            <v>管理者</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B2E5-B46D-4F0B-8CC1-DAEE213A1296}">
  <sheetPr>
    <tabColor theme="5" tint="0.79998168889431442"/>
    <pageSetUpPr fitToPage="1"/>
  </sheetPr>
  <dimension ref="A1:C22"/>
  <sheetViews>
    <sheetView tabSelected="1" view="pageBreakPreview" zoomScaleNormal="100" zoomScaleSheetLayoutView="100" workbookViewId="0">
      <selection activeCell="A2" sqref="A2:B2"/>
    </sheetView>
  </sheetViews>
  <sheetFormatPr defaultRowHeight="18.75"/>
  <cols>
    <col min="1" max="1" width="35.625" customWidth="1"/>
    <col min="2" max="2" width="60.625" customWidth="1"/>
  </cols>
  <sheetData>
    <row r="1" spans="1:3" ht="15" customHeight="1">
      <c r="A1" s="1200"/>
      <c r="B1" s="1200"/>
    </row>
    <row r="2" spans="1:3" ht="20.100000000000001" customHeight="1">
      <c r="A2" s="1201" t="s">
        <v>388</v>
      </c>
      <c r="B2" s="1201"/>
    </row>
    <row r="3" spans="1:3" ht="15" customHeight="1">
      <c r="A3" s="1202"/>
      <c r="B3" s="1202"/>
    </row>
    <row r="4" spans="1:3" ht="15" customHeight="1">
      <c r="A4" s="1203" t="s">
        <v>389</v>
      </c>
      <c r="B4" s="1203"/>
    </row>
    <row r="5" spans="1:3" ht="15" customHeight="1">
      <c r="A5" s="1204"/>
      <c r="B5" s="1204"/>
    </row>
    <row r="6" spans="1:3" ht="30" customHeight="1">
      <c r="A6" s="1205" t="s">
        <v>390</v>
      </c>
      <c r="B6" s="1205" t="s">
        <v>391</v>
      </c>
    </row>
    <row r="7" spans="1:3" ht="30" customHeight="1">
      <c r="A7" s="1206" t="s">
        <v>392</v>
      </c>
      <c r="B7" s="1207" t="s">
        <v>393</v>
      </c>
    </row>
    <row r="8" spans="1:3" ht="30" customHeight="1">
      <c r="A8" s="1208" t="s">
        <v>394</v>
      </c>
      <c r="B8" s="1209" t="s">
        <v>395</v>
      </c>
    </row>
    <row r="9" spans="1:3" ht="30" customHeight="1">
      <c r="A9" s="1210" t="s">
        <v>396</v>
      </c>
      <c r="B9" s="1207" t="s">
        <v>397</v>
      </c>
    </row>
    <row r="10" spans="1:3" ht="30" customHeight="1">
      <c r="A10" s="1206" t="s">
        <v>398</v>
      </c>
      <c r="B10" s="1206" t="s">
        <v>399</v>
      </c>
    </row>
    <row r="11" spans="1:3" ht="69.95" customHeight="1">
      <c r="A11" s="1208" t="s">
        <v>400</v>
      </c>
      <c r="B11" s="1208" t="s">
        <v>401</v>
      </c>
    </row>
    <row r="12" spans="1:3" ht="30" customHeight="1">
      <c r="A12" s="1208" t="s">
        <v>402</v>
      </c>
      <c r="B12" s="1211" t="s">
        <v>399</v>
      </c>
    </row>
    <row r="13" spans="1:3" ht="30" customHeight="1">
      <c r="A13" s="1207" t="s">
        <v>403</v>
      </c>
      <c r="B13" s="1207" t="s">
        <v>404</v>
      </c>
      <c r="C13" s="1212"/>
    </row>
    <row r="14" spans="1:3" ht="30" customHeight="1">
      <c r="A14" s="1207" t="s">
        <v>405</v>
      </c>
      <c r="B14" s="1207" t="s">
        <v>406</v>
      </c>
      <c r="C14" s="1212"/>
    </row>
    <row r="15" spans="1:3" ht="90" customHeight="1">
      <c r="A15" s="1208" t="s">
        <v>407</v>
      </c>
      <c r="B15" s="1208" t="s">
        <v>408</v>
      </c>
    </row>
    <row r="16" spans="1:3" ht="120" customHeight="1">
      <c r="A16" s="1207" t="s">
        <v>409</v>
      </c>
      <c r="B16" s="1213" t="s">
        <v>410</v>
      </c>
    </row>
    <row r="17" spans="1:2" ht="30" customHeight="1">
      <c r="A17" s="1207" t="s">
        <v>411</v>
      </c>
      <c r="B17" s="1207" t="s">
        <v>412</v>
      </c>
    </row>
    <row r="18" spans="1:2" s="1215" customFormat="1" ht="15" customHeight="1">
      <c r="A18" s="1214"/>
      <c r="B18" s="1214"/>
    </row>
    <row r="19" spans="1:2" ht="15" customHeight="1">
      <c r="A19" s="1216" t="s">
        <v>413</v>
      </c>
      <c r="B19" s="1217"/>
    </row>
    <row r="20" spans="1:2" ht="15" customHeight="1">
      <c r="A20" s="1217"/>
      <c r="B20" s="1217"/>
    </row>
    <row r="21" spans="1:2" ht="15" customHeight="1">
      <c r="A21" s="1216" t="s">
        <v>414</v>
      </c>
      <c r="B21" s="1217"/>
    </row>
    <row r="22" spans="1:2" ht="15" customHeight="1">
      <c r="A22" s="1218" t="s">
        <v>415</v>
      </c>
      <c r="B22" s="1218"/>
    </row>
  </sheetData>
  <mergeCells count="3">
    <mergeCell ref="A2:B2"/>
    <mergeCell ref="A4:B4"/>
    <mergeCell ref="A22:B22"/>
  </mergeCells>
  <phoneticPr fontId="2"/>
  <printOptions horizontalCentered="1"/>
  <pageMargins left="0.51181102362204722" right="0.51181102362204722" top="0.74803149606299213" bottom="0.74803149606299213" header="0.31496062992125984" footer="0.31496062992125984"/>
  <pageSetup paperSize="9" scale="88" fitToHeight="0" orientation="portrait" cellComments="asDisplayed"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fitToPage="1"/>
  </sheetPr>
  <dimension ref="A1:BU80"/>
  <sheetViews>
    <sheetView showGridLines="0" view="pageBreakPreview" zoomScale="50" zoomScaleNormal="70" zoomScaleSheetLayoutView="50" workbookViewId="0">
      <selection activeCell="AB2" sqref="AB2"/>
    </sheetView>
  </sheetViews>
  <sheetFormatPr defaultColWidth="4.375" defaultRowHeight="20.25" customHeight="1"/>
  <cols>
    <col min="1" max="1" width="1.625" style="171" customWidth="1"/>
    <col min="2" max="5" width="5.75" style="171" customWidth="1"/>
    <col min="6" max="6" width="16.5" style="171" hidden="1" customWidth="1"/>
    <col min="7" max="58" width="5.625" style="171" customWidth="1"/>
    <col min="59" max="16384" width="4.375" style="171"/>
  </cols>
  <sheetData>
    <row r="1" spans="2:64" s="124" customFormat="1" ht="20.25" customHeight="1">
      <c r="C1" s="125" t="s">
        <v>213</v>
      </c>
      <c r="D1" s="125"/>
      <c r="E1" s="125"/>
      <c r="F1" s="125"/>
      <c r="G1" s="125"/>
      <c r="H1" s="126" t="s">
        <v>0</v>
      </c>
      <c r="J1" s="126"/>
      <c r="L1" s="125"/>
      <c r="M1" s="125"/>
      <c r="N1" s="125"/>
      <c r="O1" s="125"/>
      <c r="P1" s="125"/>
      <c r="Q1" s="125"/>
      <c r="R1" s="125"/>
      <c r="AM1" s="127"/>
      <c r="AN1" s="128"/>
      <c r="AO1" s="128" t="s">
        <v>68</v>
      </c>
      <c r="AP1" s="951" t="s">
        <v>206</v>
      </c>
      <c r="AQ1" s="952"/>
      <c r="AR1" s="952"/>
      <c r="AS1" s="952"/>
      <c r="AT1" s="952"/>
      <c r="AU1" s="952"/>
      <c r="AV1" s="952"/>
      <c r="AW1" s="952"/>
      <c r="AX1" s="952"/>
      <c r="AY1" s="952"/>
      <c r="AZ1" s="952"/>
      <c r="BA1" s="952"/>
      <c r="BB1" s="952"/>
      <c r="BC1" s="952"/>
      <c r="BD1" s="952"/>
      <c r="BE1" s="952"/>
      <c r="BF1" s="128" t="s">
        <v>21</v>
      </c>
    </row>
    <row r="2" spans="2:64" s="124" customFormat="1" ht="20.25" customHeight="1">
      <c r="C2" s="125"/>
      <c r="D2" s="125"/>
      <c r="E2" s="125"/>
      <c r="F2" s="125"/>
      <c r="G2" s="125"/>
      <c r="J2" s="126"/>
      <c r="L2" s="125"/>
      <c r="M2" s="125"/>
      <c r="N2" s="125"/>
      <c r="O2" s="125"/>
      <c r="P2" s="125"/>
      <c r="Q2" s="125"/>
      <c r="R2" s="125"/>
      <c r="Y2" s="129" t="s">
        <v>64</v>
      </c>
      <c r="Z2" s="977">
        <v>8</v>
      </c>
      <c r="AA2" s="977"/>
      <c r="AB2" s="129" t="s">
        <v>65</v>
      </c>
      <c r="AC2" s="1013">
        <f>IF(Z2=0,"",YEAR(DATE(2018+Z2,1,1)))</f>
        <v>2026</v>
      </c>
      <c r="AD2" s="1013"/>
      <c r="AE2" s="130" t="s">
        <v>66</v>
      </c>
      <c r="AF2" s="130" t="s">
        <v>1</v>
      </c>
      <c r="AG2" s="977">
        <v>4</v>
      </c>
      <c r="AH2" s="977"/>
      <c r="AI2" s="130" t="s">
        <v>53</v>
      </c>
      <c r="AM2" s="127"/>
      <c r="AN2" s="128"/>
      <c r="AO2" s="128" t="s">
        <v>67</v>
      </c>
      <c r="AP2" s="977" t="s">
        <v>40</v>
      </c>
      <c r="AQ2" s="977"/>
      <c r="AR2" s="977"/>
      <c r="AS2" s="977"/>
      <c r="AT2" s="977"/>
      <c r="AU2" s="977"/>
      <c r="AV2" s="977"/>
      <c r="AW2" s="977"/>
      <c r="AX2" s="977"/>
      <c r="AY2" s="977"/>
      <c r="AZ2" s="977"/>
      <c r="BA2" s="977"/>
      <c r="BB2" s="977"/>
      <c r="BC2" s="977"/>
      <c r="BD2" s="977"/>
      <c r="BE2" s="977"/>
      <c r="BF2" s="128" t="s">
        <v>21</v>
      </c>
    </row>
    <row r="3" spans="2:64" s="131" customFormat="1" ht="20.25" customHeight="1">
      <c r="G3" s="126"/>
      <c r="J3" s="126"/>
      <c r="L3" s="128"/>
      <c r="M3" s="128"/>
      <c r="N3" s="128"/>
      <c r="O3" s="128"/>
      <c r="P3" s="128"/>
      <c r="Q3" s="128"/>
      <c r="R3" s="128"/>
      <c r="Z3" s="132"/>
      <c r="AA3" s="132"/>
      <c r="AB3" s="133"/>
      <c r="AC3" s="134"/>
      <c r="AD3" s="133"/>
      <c r="BA3" s="135" t="s">
        <v>107</v>
      </c>
      <c r="BB3" s="979" t="s">
        <v>151</v>
      </c>
      <c r="BC3" s="980"/>
      <c r="BD3" s="980"/>
      <c r="BE3" s="981"/>
      <c r="BF3" s="128"/>
    </row>
    <row r="4" spans="2:64" s="131" customFormat="1" ht="18.75">
      <c r="G4" s="126"/>
      <c r="J4" s="126"/>
      <c r="L4" s="128"/>
      <c r="M4" s="128"/>
      <c r="N4" s="128"/>
      <c r="O4" s="128"/>
      <c r="P4" s="128"/>
      <c r="Q4" s="128"/>
      <c r="R4" s="128"/>
      <c r="Z4" s="136"/>
      <c r="AA4" s="136"/>
      <c r="AG4" s="124"/>
      <c r="AH4" s="124"/>
      <c r="AI4" s="124"/>
      <c r="AJ4" s="124"/>
      <c r="AK4" s="124"/>
      <c r="AL4" s="124"/>
      <c r="AM4" s="124"/>
      <c r="AN4" s="124"/>
      <c r="AO4" s="124"/>
      <c r="AP4" s="124"/>
      <c r="AQ4" s="124"/>
      <c r="AR4" s="124"/>
      <c r="AS4" s="124"/>
      <c r="AT4" s="124"/>
      <c r="AU4" s="124"/>
      <c r="AV4" s="124"/>
      <c r="AW4" s="124"/>
      <c r="AX4" s="124"/>
      <c r="AY4" s="124"/>
      <c r="AZ4" s="124"/>
      <c r="BA4" s="135" t="s">
        <v>152</v>
      </c>
      <c r="BB4" s="979" t="s">
        <v>153</v>
      </c>
      <c r="BC4" s="980"/>
      <c r="BD4" s="980"/>
      <c r="BE4" s="981"/>
      <c r="BF4" s="137"/>
    </row>
    <row r="5" spans="2:64" s="131" customFormat="1" ht="6.75" customHeight="1">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37"/>
      <c r="BF5" s="137"/>
    </row>
    <row r="6" spans="2:64" s="131" customFormat="1" ht="20.25" customHeight="1">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G6" s="124"/>
      <c r="AH6" s="124"/>
      <c r="AI6" s="124"/>
      <c r="AJ6" s="124"/>
      <c r="AK6" s="124"/>
      <c r="AL6" s="124" t="s">
        <v>170</v>
      </c>
      <c r="AM6" s="124"/>
      <c r="AN6" s="124"/>
      <c r="AO6" s="124"/>
      <c r="AP6" s="124"/>
      <c r="AQ6" s="124"/>
      <c r="AR6" s="124"/>
      <c r="AS6" s="124"/>
      <c r="AT6" s="151"/>
      <c r="AU6" s="151"/>
      <c r="AV6" s="157"/>
      <c r="AW6" s="124"/>
      <c r="AX6" s="898">
        <v>40</v>
      </c>
      <c r="AY6" s="899"/>
      <c r="AZ6" s="157" t="s">
        <v>171</v>
      </c>
      <c r="BA6" s="124"/>
      <c r="BB6" s="898">
        <v>160</v>
      </c>
      <c r="BC6" s="899"/>
      <c r="BD6" s="157" t="s">
        <v>172</v>
      </c>
      <c r="BE6" s="124"/>
      <c r="BF6" s="137"/>
    </row>
    <row r="7" spans="2:64" s="131" customFormat="1" ht="6.75" customHeight="1">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37"/>
      <c r="BF7" s="137"/>
    </row>
    <row r="8" spans="2:64" s="131" customFormat="1" ht="20.25" customHeight="1">
      <c r="B8" s="142"/>
      <c r="C8" s="142"/>
      <c r="D8" s="142"/>
      <c r="E8" s="142"/>
      <c r="F8" s="142"/>
      <c r="G8" s="143"/>
      <c r="H8" s="143"/>
      <c r="I8" s="143"/>
      <c r="J8" s="142"/>
      <c r="K8" s="142"/>
      <c r="L8" s="143"/>
      <c r="M8" s="143"/>
      <c r="N8" s="143"/>
      <c r="O8" s="142"/>
      <c r="P8" s="143"/>
      <c r="Q8" s="143"/>
      <c r="R8" s="143"/>
      <c r="S8" s="144"/>
      <c r="T8" s="145"/>
      <c r="U8" s="145"/>
      <c r="V8" s="146"/>
      <c r="Z8" s="141"/>
      <c r="AA8" s="147"/>
      <c r="AB8" s="139"/>
      <c r="AC8" s="141"/>
      <c r="AD8" s="141"/>
      <c r="AE8" s="141"/>
      <c r="AF8" s="148"/>
      <c r="AG8" s="149"/>
      <c r="AH8" s="149"/>
      <c r="AI8" s="149"/>
      <c r="AJ8" s="150"/>
      <c r="AK8" s="140"/>
      <c r="AL8" s="147"/>
      <c r="AM8" s="147"/>
      <c r="AN8" s="139"/>
      <c r="AO8" s="151"/>
      <c r="AP8" s="151"/>
      <c r="AQ8" s="151"/>
      <c r="AR8" s="152"/>
      <c r="AS8" s="152"/>
      <c r="AT8" s="124"/>
      <c r="AU8" s="151"/>
      <c r="AV8" s="151"/>
      <c r="AW8" s="142"/>
      <c r="AX8" s="124"/>
      <c r="AY8" s="124" t="s">
        <v>63</v>
      </c>
      <c r="AZ8" s="124"/>
      <c r="BA8" s="124"/>
      <c r="BB8" s="1014">
        <f>DAY(EOMONTH(DATE(AC2,AG2,1),0))</f>
        <v>30</v>
      </c>
      <c r="BC8" s="1015"/>
      <c r="BD8" s="124" t="s">
        <v>54</v>
      </c>
      <c r="BE8" s="124"/>
      <c r="BF8" s="124"/>
      <c r="BJ8" s="128"/>
      <c r="BK8" s="128"/>
      <c r="BL8" s="128"/>
    </row>
    <row r="9" spans="2:64" s="131" customFormat="1" ht="6" customHeight="1">
      <c r="B9" s="153"/>
      <c r="C9" s="153"/>
      <c r="D9" s="153"/>
      <c r="E9" s="153"/>
      <c r="F9" s="153"/>
      <c r="G9" s="142"/>
      <c r="H9" s="143"/>
      <c r="I9" s="151"/>
      <c r="J9" s="151"/>
      <c r="K9" s="153"/>
      <c r="L9" s="142"/>
      <c r="M9" s="143"/>
      <c r="N9" s="151"/>
      <c r="O9" s="151"/>
      <c r="P9" s="142"/>
      <c r="Q9" s="151"/>
      <c r="R9" s="153"/>
      <c r="S9" s="151"/>
      <c r="T9" s="151"/>
      <c r="U9" s="151"/>
      <c r="V9" s="151"/>
      <c r="Z9" s="138"/>
      <c r="AA9" s="150"/>
      <c r="AB9" s="150"/>
      <c r="AC9" s="138"/>
      <c r="AD9" s="138"/>
      <c r="AE9" s="138"/>
      <c r="AF9" s="154"/>
      <c r="AG9" s="141"/>
      <c r="AH9" s="150"/>
      <c r="AI9" s="138"/>
      <c r="AJ9" s="149"/>
      <c r="AK9" s="150"/>
      <c r="AL9" s="150"/>
      <c r="AM9" s="150"/>
      <c r="AN9" s="150"/>
      <c r="AO9" s="138"/>
      <c r="AP9" s="124"/>
      <c r="AQ9" s="155"/>
      <c r="AR9" s="155"/>
      <c r="AS9" s="155"/>
      <c r="AT9" s="124"/>
      <c r="AU9" s="124"/>
      <c r="AV9" s="124"/>
      <c r="AW9" s="124"/>
      <c r="AX9" s="124"/>
      <c r="AY9" s="124"/>
      <c r="AZ9" s="124"/>
      <c r="BA9" s="124"/>
      <c r="BB9" s="124"/>
      <c r="BC9" s="124"/>
      <c r="BD9" s="124"/>
      <c r="BE9" s="124"/>
      <c r="BF9" s="124"/>
      <c r="BJ9" s="128"/>
      <c r="BK9" s="128"/>
      <c r="BL9" s="128"/>
    </row>
    <row r="10" spans="2:64" s="131" customFormat="1" ht="18.75">
      <c r="B10" s="142"/>
      <c r="C10" s="142"/>
      <c r="D10" s="142"/>
      <c r="E10" s="142"/>
      <c r="F10" s="142"/>
      <c r="G10" s="143"/>
      <c r="H10" s="143"/>
      <c r="I10" s="143"/>
      <c r="J10" s="142"/>
      <c r="K10" s="142"/>
      <c r="L10" s="143"/>
      <c r="M10" s="143"/>
      <c r="N10" s="143"/>
      <c r="O10" s="142"/>
      <c r="P10" s="143"/>
      <c r="Q10" s="143"/>
      <c r="R10" s="143"/>
      <c r="S10" s="144"/>
      <c r="T10" s="145"/>
      <c r="U10" s="145"/>
      <c r="V10" s="146"/>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155"/>
      <c r="AV10" s="150"/>
      <c r="AW10" s="150"/>
      <c r="AX10" s="158"/>
      <c r="AY10" s="158"/>
      <c r="AZ10" s="137" t="s">
        <v>173</v>
      </c>
      <c r="BA10" s="150"/>
      <c r="BB10" s="898">
        <v>1</v>
      </c>
      <c r="BC10" s="984"/>
      <c r="BD10" s="899"/>
      <c r="BE10" s="159" t="s">
        <v>22</v>
      </c>
      <c r="BF10" s="124"/>
      <c r="BJ10" s="128"/>
      <c r="BK10" s="128"/>
      <c r="BL10" s="128"/>
    </row>
    <row r="11" spans="2:64" s="131" customFormat="1" ht="6" customHeight="1">
      <c r="B11" s="153"/>
      <c r="C11" s="153"/>
      <c r="D11" s="153"/>
      <c r="E11" s="153"/>
      <c r="F11" s="160"/>
      <c r="G11" s="153"/>
      <c r="H11" s="153"/>
      <c r="I11" s="153"/>
      <c r="J11" s="153"/>
      <c r="K11" s="142"/>
      <c r="L11" s="143"/>
      <c r="M11" s="151"/>
      <c r="N11" s="151"/>
      <c r="O11" s="142"/>
      <c r="P11" s="151"/>
      <c r="Q11" s="153"/>
      <c r="R11" s="151"/>
      <c r="S11" s="151"/>
      <c r="T11" s="151"/>
      <c r="U11" s="151"/>
      <c r="V11" s="160"/>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155"/>
      <c r="AV11" s="150"/>
      <c r="AW11" s="150"/>
      <c r="AX11" s="158"/>
      <c r="AY11" s="158"/>
      <c r="AZ11" s="150"/>
      <c r="BA11" s="150"/>
      <c r="BB11" s="141"/>
      <c r="BC11" s="141"/>
      <c r="BD11" s="141"/>
      <c r="BE11" s="159"/>
      <c r="BF11" s="124"/>
      <c r="BJ11" s="128"/>
      <c r="BK11" s="128"/>
      <c r="BL11" s="128"/>
    </row>
    <row r="12" spans="2:64" s="131" customFormat="1" ht="20.25" customHeight="1">
      <c r="B12" s="162"/>
      <c r="C12" s="162"/>
      <c r="D12" s="162"/>
      <c r="E12" s="162"/>
      <c r="F12" s="162"/>
      <c r="G12" s="162"/>
      <c r="H12" s="162"/>
      <c r="I12" s="162"/>
      <c r="J12" s="162"/>
      <c r="K12" s="162"/>
      <c r="L12" s="162"/>
      <c r="M12" s="162"/>
      <c r="N12" s="162"/>
      <c r="O12" s="162"/>
      <c r="P12" s="162"/>
      <c r="Q12" s="162"/>
      <c r="R12" s="162"/>
      <c r="S12" s="162"/>
      <c r="T12" s="162"/>
      <c r="U12" s="162"/>
      <c r="V12" s="162"/>
      <c r="Z12" s="142"/>
      <c r="AA12" s="163"/>
      <c r="AB12" s="163"/>
      <c r="AC12" s="142"/>
      <c r="AD12" s="141"/>
      <c r="AE12" s="141"/>
      <c r="AF12" s="148"/>
      <c r="AG12" s="139"/>
      <c r="AH12" s="149"/>
      <c r="AI12" s="150"/>
      <c r="AJ12" s="149"/>
      <c r="AK12" s="150"/>
      <c r="AL12" s="150"/>
      <c r="AM12" s="150"/>
      <c r="AN12" s="150"/>
      <c r="AO12" s="985"/>
      <c r="AP12" s="985"/>
      <c r="AQ12" s="985"/>
      <c r="AR12" s="157"/>
      <c r="AS12" s="155"/>
      <c r="AT12" s="155"/>
      <c r="AU12" s="155"/>
      <c r="AV12" s="150"/>
      <c r="AW12" s="150"/>
      <c r="AX12" s="158"/>
      <c r="AY12" s="158"/>
      <c r="AZ12" s="150"/>
      <c r="BA12" s="150"/>
      <c r="BB12" s="898">
        <v>1</v>
      </c>
      <c r="BC12" s="984"/>
      <c r="BD12" s="899"/>
      <c r="BE12" s="164" t="s">
        <v>23</v>
      </c>
      <c r="BF12" s="124"/>
      <c r="BJ12" s="128"/>
      <c r="BK12" s="128"/>
      <c r="BL12" s="128"/>
    </row>
    <row r="13" spans="2:64" s="131" customFormat="1" ht="6.75" customHeight="1">
      <c r="B13" s="162"/>
      <c r="C13" s="162"/>
      <c r="D13" s="162"/>
      <c r="E13" s="162"/>
      <c r="F13" s="162"/>
      <c r="G13" s="162"/>
      <c r="H13" s="162"/>
      <c r="I13" s="162"/>
      <c r="J13" s="162"/>
      <c r="K13" s="162"/>
      <c r="L13" s="162"/>
      <c r="M13" s="162"/>
      <c r="N13" s="162"/>
      <c r="O13" s="162"/>
      <c r="P13" s="162"/>
      <c r="Q13" s="162"/>
      <c r="R13" s="162"/>
      <c r="S13" s="162"/>
      <c r="T13" s="162"/>
      <c r="U13" s="162"/>
      <c r="V13" s="162"/>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155"/>
      <c r="AV13" s="150"/>
      <c r="AW13" s="150"/>
      <c r="AX13" s="158"/>
      <c r="AY13" s="158"/>
      <c r="AZ13" s="150"/>
      <c r="BA13" s="150"/>
      <c r="BB13" s="141"/>
      <c r="BC13" s="141"/>
      <c r="BD13" s="141"/>
      <c r="BE13" s="159"/>
      <c r="BF13" s="124"/>
      <c r="BJ13" s="128"/>
      <c r="BK13" s="128"/>
      <c r="BL13" s="128"/>
    </row>
    <row r="14" spans="2:64" s="131" customFormat="1" ht="18.75">
      <c r="B14" s="162"/>
      <c r="C14" s="162"/>
      <c r="D14" s="162"/>
      <c r="E14" s="162"/>
      <c r="F14" s="162"/>
      <c r="G14" s="162"/>
      <c r="H14" s="162"/>
      <c r="I14" s="162"/>
      <c r="J14" s="162"/>
      <c r="K14" s="162"/>
      <c r="L14" s="162"/>
      <c r="M14" s="162"/>
      <c r="N14" s="162"/>
      <c r="O14" s="162"/>
      <c r="P14" s="162"/>
      <c r="Q14" s="162"/>
      <c r="R14" s="162"/>
      <c r="S14" s="162"/>
      <c r="T14" s="162"/>
      <c r="U14" s="162"/>
      <c r="V14" s="162"/>
      <c r="Z14" s="142"/>
      <c r="AA14" s="163"/>
      <c r="AB14" s="163"/>
      <c r="AC14" s="142"/>
      <c r="AD14" s="141"/>
      <c r="AE14" s="141"/>
      <c r="AF14" s="154"/>
      <c r="AG14" s="124"/>
      <c r="AH14" s="124"/>
      <c r="AI14" s="124"/>
      <c r="AJ14" s="124"/>
      <c r="AK14" s="124"/>
      <c r="AL14" s="124"/>
      <c r="AM14" s="124"/>
      <c r="AN14" s="124"/>
      <c r="AO14" s="151"/>
      <c r="AP14" s="151"/>
      <c r="AQ14" s="151"/>
      <c r="AR14" s="124"/>
      <c r="AS14" s="155"/>
      <c r="AT14" s="137" t="s">
        <v>174</v>
      </c>
      <c r="AU14" s="946">
        <v>0.39583333333333331</v>
      </c>
      <c r="AV14" s="947"/>
      <c r="AW14" s="948"/>
      <c r="AX14" s="141" t="s">
        <v>2</v>
      </c>
      <c r="AY14" s="946">
        <v>0.6875</v>
      </c>
      <c r="AZ14" s="947"/>
      <c r="BA14" s="948"/>
      <c r="BB14" s="140" t="s">
        <v>24</v>
      </c>
      <c r="BC14" s="1016">
        <f>(AY14-AU14)*24</f>
        <v>7</v>
      </c>
      <c r="BD14" s="1017"/>
      <c r="BE14" s="139" t="s">
        <v>25</v>
      </c>
      <c r="BF14" s="141"/>
      <c r="BJ14" s="128"/>
      <c r="BK14" s="128"/>
      <c r="BL14" s="128"/>
    </row>
    <row r="15" spans="2:64" s="131" customFormat="1" ht="6.75" customHeight="1">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Q15" s="136"/>
      <c r="AR15" s="136"/>
      <c r="AS15" s="136"/>
      <c r="AT15" s="136"/>
      <c r="AU15" s="136"/>
      <c r="AV15" s="154"/>
      <c r="AW15" s="154"/>
      <c r="AX15" s="169"/>
      <c r="AY15" s="169"/>
      <c r="AZ15" s="154"/>
      <c r="BA15" s="154"/>
      <c r="BB15" s="148"/>
      <c r="BC15" s="148"/>
      <c r="BD15" s="148"/>
      <c r="BE15" s="170"/>
      <c r="BJ15" s="128"/>
      <c r="BK15" s="128"/>
      <c r="BL15" s="128"/>
    </row>
    <row r="16" spans="2:64" ht="8.4499999999999993" customHeight="1" thickBot="1">
      <c r="C16" s="172"/>
      <c r="D16" s="172"/>
      <c r="E16" s="172"/>
      <c r="F16" s="172"/>
      <c r="G16" s="172"/>
      <c r="X16" s="172"/>
      <c r="AN16" s="172"/>
      <c r="BE16" s="173"/>
      <c r="BF16" s="173"/>
      <c r="BG16" s="173"/>
    </row>
    <row r="17" spans="2:58" ht="20.25" customHeight="1">
      <c r="B17" s="1039" t="s">
        <v>98</v>
      </c>
      <c r="C17" s="1042" t="s">
        <v>175</v>
      </c>
      <c r="D17" s="1043"/>
      <c r="E17" s="1044"/>
      <c r="F17" s="174"/>
      <c r="G17" s="1051" t="s">
        <v>176</v>
      </c>
      <c r="H17" s="1054" t="s">
        <v>177</v>
      </c>
      <c r="I17" s="1043"/>
      <c r="J17" s="1043"/>
      <c r="K17" s="1044"/>
      <c r="L17" s="1054" t="s">
        <v>178</v>
      </c>
      <c r="M17" s="1043"/>
      <c r="N17" s="1043"/>
      <c r="O17" s="1057"/>
      <c r="P17" s="1060"/>
      <c r="Q17" s="1061"/>
      <c r="R17" s="1062"/>
      <c r="S17" s="962" t="s">
        <v>179</v>
      </c>
      <c r="T17" s="963"/>
      <c r="U17" s="963"/>
      <c r="V17" s="963"/>
      <c r="W17" s="963"/>
      <c r="X17" s="963"/>
      <c r="Y17" s="963"/>
      <c r="Z17" s="963"/>
      <c r="AA17" s="963"/>
      <c r="AB17" s="963"/>
      <c r="AC17" s="963"/>
      <c r="AD17" s="963"/>
      <c r="AE17" s="963"/>
      <c r="AF17" s="963"/>
      <c r="AG17" s="963"/>
      <c r="AH17" s="963"/>
      <c r="AI17" s="963"/>
      <c r="AJ17" s="963"/>
      <c r="AK17" s="963"/>
      <c r="AL17" s="963"/>
      <c r="AM17" s="963"/>
      <c r="AN17" s="963"/>
      <c r="AO17" s="963"/>
      <c r="AP17" s="963"/>
      <c r="AQ17" s="963"/>
      <c r="AR17" s="963"/>
      <c r="AS17" s="963"/>
      <c r="AT17" s="963"/>
      <c r="AU17" s="963"/>
      <c r="AV17" s="963"/>
      <c r="AW17" s="964"/>
      <c r="AX17" s="1069" t="str">
        <f>IF(BB3="４週","(11) 1～4週目の勤務時間数合計","(11) 1か月の勤務時間数   合計")</f>
        <v>(11) 1～4週目の勤務時間数合計</v>
      </c>
      <c r="AY17" s="1070"/>
      <c r="AZ17" s="1075" t="s">
        <v>180</v>
      </c>
      <c r="BA17" s="1076"/>
      <c r="BB17" s="1018" t="s">
        <v>181</v>
      </c>
      <c r="BC17" s="1019"/>
      <c r="BD17" s="1019"/>
      <c r="BE17" s="1019"/>
      <c r="BF17" s="1020"/>
    </row>
    <row r="18" spans="2:58" ht="20.25" customHeight="1">
      <c r="B18" s="1040"/>
      <c r="C18" s="1045"/>
      <c r="D18" s="1046"/>
      <c r="E18" s="1047"/>
      <c r="F18" s="175"/>
      <c r="G18" s="1052"/>
      <c r="H18" s="1055"/>
      <c r="I18" s="1046"/>
      <c r="J18" s="1046"/>
      <c r="K18" s="1047"/>
      <c r="L18" s="1055"/>
      <c r="M18" s="1046"/>
      <c r="N18" s="1046"/>
      <c r="O18" s="1058"/>
      <c r="P18" s="1063"/>
      <c r="Q18" s="1064"/>
      <c r="R18" s="1065"/>
      <c r="S18" s="1081" t="s">
        <v>16</v>
      </c>
      <c r="T18" s="1082"/>
      <c r="U18" s="1082"/>
      <c r="V18" s="1082"/>
      <c r="W18" s="1082"/>
      <c r="X18" s="1082"/>
      <c r="Y18" s="1083"/>
      <c r="Z18" s="1081" t="s">
        <v>17</v>
      </c>
      <c r="AA18" s="1082"/>
      <c r="AB18" s="1082"/>
      <c r="AC18" s="1082"/>
      <c r="AD18" s="1082"/>
      <c r="AE18" s="1082"/>
      <c r="AF18" s="1083"/>
      <c r="AG18" s="1081" t="s">
        <v>18</v>
      </c>
      <c r="AH18" s="1082"/>
      <c r="AI18" s="1082"/>
      <c r="AJ18" s="1082"/>
      <c r="AK18" s="1082"/>
      <c r="AL18" s="1082"/>
      <c r="AM18" s="1083"/>
      <c r="AN18" s="1081" t="s">
        <v>19</v>
      </c>
      <c r="AO18" s="1082"/>
      <c r="AP18" s="1082"/>
      <c r="AQ18" s="1082"/>
      <c r="AR18" s="1082"/>
      <c r="AS18" s="1082"/>
      <c r="AT18" s="1083"/>
      <c r="AU18" s="1084" t="s">
        <v>20</v>
      </c>
      <c r="AV18" s="1085"/>
      <c r="AW18" s="1086"/>
      <c r="AX18" s="1071"/>
      <c r="AY18" s="1072"/>
      <c r="AZ18" s="1077"/>
      <c r="BA18" s="1078"/>
      <c r="BB18" s="1021"/>
      <c r="BC18" s="1022"/>
      <c r="BD18" s="1022"/>
      <c r="BE18" s="1022"/>
      <c r="BF18" s="1023"/>
    </row>
    <row r="19" spans="2:58" ht="20.25" customHeight="1">
      <c r="B19" s="1040"/>
      <c r="C19" s="1045"/>
      <c r="D19" s="1046"/>
      <c r="E19" s="1047"/>
      <c r="F19" s="175"/>
      <c r="G19" s="1052"/>
      <c r="H19" s="1055"/>
      <c r="I19" s="1046"/>
      <c r="J19" s="1046"/>
      <c r="K19" s="1047"/>
      <c r="L19" s="1055"/>
      <c r="M19" s="1046"/>
      <c r="N19" s="1046"/>
      <c r="O19" s="1058"/>
      <c r="P19" s="1063"/>
      <c r="Q19" s="1064"/>
      <c r="R19" s="1065"/>
      <c r="S19" s="176">
        <v>1</v>
      </c>
      <c r="T19" s="177">
        <v>2</v>
      </c>
      <c r="U19" s="177">
        <v>3</v>
      </c>
      <c r="V19" s="177">
        <v>4</v>
      </c>
      <c r="W19" s="177">
        <v>5</v>
      </c>
      <c r="X19" s="177">
        <v>6</v>
      </c>
      <c r="Y19" s="178">
        <v>7</v>
      </c>
      <c r="Z19" s="176">
        <v>8</v>
      </c>
      <c r="AA19" s="177">
        <v>9</v>
      </c>
      <c r="AB19" s="177">
        <v>10</v>
      </c>
      <c r="AC19" s="177">
        <v>11</v>
      </c>
      <c r="AD19" s="177">
        <v>12</v>
      </c>
      <c r="AE19" s="177">
        <v>13</v>
      </c>
      <c r="AF19" s="178">
        <v>14</v>
      </c>
      <c r="AG19" s="179">
        <v>15</v>
      </c>
      <c r="AH19" s="177">
        <v>16</v>
      </c>
      <c r="AI19" s="177">
        <v>17</v>
      </c>
      <c r="AJ19" s="177">
        <v>18</v>
      </c>
      <c r="AK19" s="177">
        <v>19</v>
      </c>
      <c r="AL19" s="177">
        <v>20</v>
      </c>
      <c r="AM19" s="178">
        <v>21</v>
      </c>
      <c r="AN19" s="176">
        <v>22</v>
      </c>
      <c r="AO19" s="177">
        <v>23</v>
      </c>
      <c r="AP19" s="177">
        <v>24</v>
      </c>
      <c r="AQ19" s="177">
        <v>25</v>
      </c>
      <c r="AR19" s="177">
        <v>26</v>
      </c>
      <c r="AS19" s="177">
        <v>27</v>
      </c>
      <c r="AT19" s="178">
        <v>28</v>
      </c>
      <c r="AU19" s="180" t="str">
        <f>IF($BB$3="暦月",IF(DAY(DATE($AC$2,$AG$2,29))=29,29,""),"")</f>
        <v/>
      </c>
      <c r="AV19" s="181" t="str">
        <f>IF($BB$3="暦月",IF(DAY(DATE($AC$2,$AG$2,30))=30,30,""),"")</f>
        <v/>
      </c>
      <c r="AW19" s="182" t="str">
        <f>IF($BB$3="暦月",IF(DAY(DATE($AC$2,$AG$2,31))=31,31,""),"")</f>
        <v/>
      </c>
      <c r="AX19" s="1071"/>
      <c r="AY19" s="1072"/>
      <c r="AZ19" s="1077"/>
      <c r="BA19" s="1078"/>
      <c r="BB19" s="1021"/>
      <c r="BC19" s="1022"/>
      <c r="BD19" s="1022"/>
      <c r="BE19" s="1022"/>
      <c r="BF19" s="1023"/>
    </row>
    <row r="20" spans="2:58" ht="20.25" hidden="1" customHeight="1">
      <c r="B20" s="1040"/>
      <c r="C20" s="1045"/>
      <c r="D20" s="1046"/>
      <c r="E20" s="1047"/>
      <c r="F20" s="175"/>
      <c r="G20" s="1052"/>
      <c r="H20" s="1055"/>
      <c r="I20" s="1046"/>
      <c r="J20" s="1046"/>
      <c r="K20" s="1047"/>
      <c r="L20" s="1055"/>
      <c r="M20" s="1046"/>
      <c r="N20" s="1046"/>
      <c r="O20" s="1058"/>
      <c r="P20" s="1063"/>
      <c r="Q20" s="1064"/>
      <c r="R20" s="1065"/>
      <c r="S20" s="176">
        <f>WEEKDAY(DATE($AC$2,$AG$2,1))</f>
        <v>4</v>
      </c>
      <c r="T20" s="177">
        <f>WEEKDAY(DATE($AC$2,$AG$2,2))</f>
        <v>5</v>
      </c>
      <c r="U20" s="177">
        <f>WEEKDAY(DATE($AC$2,$AG$2,3))</f>
        <v>6</v>
      </c>
      <c r="V20" s="177">
        <f>WEEKDAY(DATE($AC$2,$AG$2,4))</f>
        <v>7</v>
      </c>
      <c r="W20" s="177">
        <f>WEEKDAY(DATE($AC$2,$AG$2,5))</f>
        <v>1</v>
      </c>
      <c r="X20" s="177">
        <f>WEEKDAY(DATE($AC$2,$AG$2,6))</f>
        <v>2</v>
      </c>
      <c r="Y20" s="178">
        <f>WEEKDAY(DATE($AC$2,$AG$2,7))</f>
        <v>3</v>
      </c>
      <c r="Z20" s="176">
        <f>WEEKDAY(DATE($AC$2,$AG$2,8))</f>
        <v>4</v>
      </c>
      <c r="AA20" s="177">
        <f>WEEKDAY(DATE($AC$2,$AG$2,9))</f>
        <v>5</v>
      </c>
      <c r="AB20" s="177">
        <f>WEEKDAY(DATE($AC$2,$AG$2,10))</f>
        <v>6</v>
      </c>
      <c r="AC20" s="177">
        <f>WEEKDAY(DATE($AC$2,$AG$2,11))</f>
        <v>7</v>
      </c>
      <c r="AD20" s="177">
        <f>WEEKDAY(DATE($AC$2,$AG$2,12))</f>
        <v>1</v>
      </c>
      <c r="AE20" s="177">
        <f>WEEKDAY(DATE($AC$2,$AG$2,13))</f>
        <v>2</v>
      </c>
      <c r="AF20" s="178">
        <f>WEEKDAY(DATE($AC$2,$AG$2,14))</f>
        <v>3</v>
      </c>
      <c r="AG20" s="176">
        <f>WEEKDAY(DATE($AC$2,$AG$2,15))</f>
        <v>4</v>
      </c>
      <c r="AH20" s="177">
        <f>WEEKDAY(DATE($AC$2,$AG$2,16))</f>
        <v>5</v>
      </c>
      <c r="AI20" s="177">
        <f>WEEKDAY(DATE($AC$2,$AG$2,17))</f>
        <v>6</v>
      </c>
      <c r="AJ20" s="177">
        <f>WEEKDAY(DATE($AC$2,$AG$2,18))</f>
        <v>7</v>
      </c>
      <c r="AK20" s="177">
        <f>WEEKDAY(DATE($AC$2,$AG$2,19))</f>
        <v>1</v>
      </c>
      <c r="AL20" s="177">
        <f>WEEKDAY(DATE($AC$2,$AG$2,20))</f>
        <v>2</v>
      </c>
      <c r="AM20" s="178">
        <f>WEEKDAY(DATE($AC$2,$AG$2,21))</f>
        <v>3</v>
      </c>
      <c r="AN20" s="176">
        <f>WEEKDAY(DATE($AC$2,$AG$2,22))</f>
        <v>4</v>
      </c>
      <c r="AO20" s="177">
        <f>WEEKDAY(DATE($AC$2,$AG$2,23))</f>
        <v>5</v>
      </c>
      <c r="AP20" s="177">
        <f>WEEKDAY(DATE($AC$2,$AG$2,24))</f>
        <v>6</v>
      </c>
      <c r="AQ20" s="177">
        <f>WEEKDAY(DATE($AC$2,$AG$2,25))</f>
        <v>7</v>
      </c>
      <c r="AR20" s="177">
        <f>WEEKDAY(DATE($AC$2,$AG$2,26))</f>
        <v>1</v>
      </c>
      <c r="AS20" s="177">
        <f>WEEKDAY(DATE($AC$2,$AG$2,27))</f>
        <v>2</v>
      </c>
      <c r="AT20" s="178">
        <f>WEEKDAY(DATE($AC$2,$AG$2,28))</f>
        <v>3</v>
      </c>
      <c r="AU20" s="176">
        <f>IF(AU19=29,WEEKDAY(DATE($AC$2,$AG$2,29)),0)</f>
        <v>0</v>
      </c>
      <c r="AV20" s="177">
        <f>IF(AV19=30,WEEKDAY(DATE($AC$2,$AG$2,30)),0)</f>
        <v>0</v>
      </c>
      <c r="AW20" s="178">
        <f>IF(AW19=31,WEEKDAY(DATE($AC$2,$AG$2,31)),0)</f>
        <v>0</v>
      </c>
      <c r="AX20" s="1071"/>
      <c r="AY20" s="1072"/>
      <c r="AZ20" s="1077"/>
      <c r="BA20" s="1078"/>
      <c r="BB20" s="1021"/>
      <c r="BC20" s="1022"/>
      <c r="BD20" s="1022"/>
      <c r="BE20" s="1022"/>
      <c r="BF20" s="1023"/>
    </row>
    <row r="21" spans="2:58" ht="22.5" customHeight="1" thickBot="1">
      <c r="B21" s="1041"/>
      <c r="C21" s="1048"/>
      <c r="D21" s="1049"/>
      <c r="E21" s="1050"/>
      <c r="F21" s="183"/>
      <c r="G21" s="1053"/>
      <c r="H21" s="1056"/>
      <c r="I21" s="1049"/>
      <c r="J21" s="1049"/>
      <c r="K21" s="1050"/>
      <c r="L21" s="1056"/>
      <c r="M21" s="1049"/>
      <c r="N21" s="1049"/>
      <c r="O21" s="1059"/>
      <c r="P21" s="1066"/>
      <c r="Q21" s="1067"/>
      <c r="R21" s="1068"/>
      <c r="S21" s="184" t="str">
        <f>IF(S20=1,"日",IF(S20=2,"月",IF(S20=3,"火",IF(S20=4,"水",IF(S20=5,"木",IF(S20=6,"金","土"))))))</f>
        <v>水</v>
      </c>
      <c r="T21" s="185" t="str">
        <f t="shared" ref="T21:AT21" si="0">IF(T20=1,"日",IF(T20=2,"月",IF(T20=3,"火",IF(T20=4,"水",IF(T20=5,"木",IF(T20=6,"金","土"))))))</f>
        <v>木</v>
      </c>
      <c r="U21" s="185" t="str">
        <f t="shared" si="0"/>
        <v>金</v>
      </c>
      <c r="V21" s="185" t="str">
        <f t="shared" si="0"/>
        <v>土</v>
      </c>
      <c r="W21" s="185" t="str">
        <f t="shared" si="0"/>
        <v>日</v>
      </c>
      <c r="X21" s="185" t="str">
        <f t="shared" si="0"/>
        <v>月</v>
      </c>
      <c r="Y21" s="186" t="str">
        <f t="shared" si="0"/>
        <v>火</v>
      </c>
      <c r="Z21" s="184" t="str">
        <f>IF(Z20=1,"日",IF(Z20=2,"月",IF(Z20=3,"火",IF(Z20=4,"水",IF(Z20=5,"木",IF(Z20=6,"金","土"))))))</f>
        <v>水</v>
      </c>
      <c r="AA21" s="185" t="str">
        <f t="shared" si="0"/>
        <v>木</v>
      </c>
      <c r="AB21" s="185" t="str">
        <f t="shared" si="0"/>
        <v>金</v>
      </c>
      <c r="AC21" s="185" t="str">
        <f t="shared" si="0"/>
        <v>土</v>
      </c>
      <c r="AD21" s="185" t="str">
        <f t="shared" si="0"/>
        <v>日</v>
      </c>
      <c r="AE21" s="185" t="str">
        <f t="shared" si="0"/>
        <v>月</v>
      </c>
      <c r="AF21" s="186" t="str">
        <f t="shared" si="0"/>
        <v>火</v>
      </c>
      <c r="AG21" s="184" t="str">
        <f>IF(AG20=1,"日",IF(AG20=2,"月",IF(AG20=3,"火",IF(AG20=4,"水",IF(AG20=5,"木",IF(AG20=6,"金","土"))))))</f>
        <v>水</v>
      </c>
      <c r="AH21" s="185" t="str">
        <f t="shared" si="0"/>
        <v>木</v>
      </c>
      <c r="AI21" s="185" t="str">
        <f t="shared" si="0"/>
        <v>金</v>
      </c>
      <c r="AJ21" s="185" t="str">
        <f t="shared" si="0"/>
        <v>土</v>
      </c>
      <c r="AK21" s="185" t="str">
        <f t="shared" si="0"/>
        <v>日</v>
      </c>
      <c r="AL21" s="185" t="str">
        <f t="shared" si="0"/>
        <v>月</v>
      </c>
      <c r="AM21" s="186" t="str">
        <f t="shared" si="0"/>
        <v>火</v>
      </c>
      <c r="AN21" s="184" t="str">
        <f>IF(AN20=1,"日",IF(AN20=2,"月",IF(AN20=3,"火",IF(AN20=4,"水",IF(AN20=5,"木",IF(AN20=6,"金","土"))))))</f>
        <v>水</v>
      </c>
      <c r="AO21" s="185" t="str">
        <f t="shared" si="0"/>
        <v>木</v>
      </c>
      <c r="AP21" s="185" t="str">
        <f t="shared" si="0"/>
        <v>金</v>
      </c>
      <c r="AQ21" s="185" t="str">
        <f t="shared" si="0"/>
        <v>土</v>
      </c>
      <c r="AR21" s="185" t="str">
        <f t="shared" si="0"/>
        <v>日</v>
      </c>
      <c r="AS21" s="185" t="str">
        <f t="shared" si="0"/>
        <v>月</v>
      </c>
      <c r="AT21" s="186" t="str">
        <f t="shared" si="0"/>
        <v>火</v>
      </c>
      <c r="AU21" s="185" t="str">
        <f>IF(AU20=1,"日",IF(AU20=2,"月",IF(AU20=3,"火",IF(AU20=4,"水",IF(AU20=5,"木",IF(AU20=6,"金",IF(AU20=0,"","土")))))))</f>
        <v/>
      </c>
      <c r="AV21" s="185" t="str">
        <f>IF(AV20=1,"日",IF(AV20=2,"月",IF(AV20=3,"火",IF(AV20=4,"水",IF(AV20=5,"木",IF(AV20=6,"金",IF(AV20=0,"","土")))))))</f>
        <v/>
      </c>
      <c r="AW21" s="185" t="str">
        <f>IF(AW20=1,"日",IF(AW20=2,"月",IF(AW20=3,"火",IF(AW20=4,"水",IF(AW20=5,"木",IF(AW20=6,"金",IF(AW20=0,"","土")))))))</f>
        <v/>
      </c>
      <c r="AX21" s="1073"/>
      <c r="AY21" s="1074"/>
      <c r="AZ21" s="1079"/>
      <c r="BA21" s="1080"/>
      <c r="BB21" s="1024"/>
      <c r="BC21" s="1025"/>
      <c r="BD21" s="1025"/>
      <c r="BE21" s="1025"/>
      <c r="BF21" s="1026"/>
    </row>
    <row r="22" spans="2:58" ht="20.25" customHeight="1">
      <c r="B22" s="1097">
        <v>1</v>
      </c>
      <c r="C22" s="931" t="s">
        <v>4</v>
      </c>
      <c r="D22" s="932"/>
      <c r="E22" s="933"/>
      <c r="F22" s="93"/>
      <c r="G22" s="934" t="s">
        <v>123</v>
      </c>
      <c r="H22" s="935" t="s">
        <v>106</v>
      </c>
      <c r="I22" s="936"/>
      <c r="J22" s="936"/>
      <c r="K22" s="937"/>
      <c r="L22" s="938" t="s">
        <v>212</v>
      </c>
      <c r="M22" s="939"/>
      <c r="N22" s="939"/>
      <c r="O22" s="940"/>
      <c r="P22" s="1087" t="s">
        <v>49</v>
      </c>
      <c r="Q22" s="1088"/>
      <c r="R22" s="1089"/>
      <c r="S22" s="113" t="s">
        <v>154</v>
      </c>
      <c r="T22" s="114" t="s">
        <v>159</v>
      </c>
      <c r="U22" s="114"/>
      <c r="V22" s="114" t="s">
        <v>154</v>
      </c>
      <c r="W22" s="114" t="s">
        <v>154</v>
      </c>
      <c r="X22" s="114"/>
      <c r="Y22" s="115" t="s">
        <v>154</v>
      </c>
      <c r="Z22" s="113" t="s">
        <v>154</v>
      </c>
      <c r="AA22" s="114" t="s">
        <v>154</v>
      </c>
      <c r="AB22" s="114"/>
      <c r="AC22" s="114" t="s">
        <v>154</v>
      </c>
      <c r="AD22" s="114" t="s">
        <v>154</v>
      </c>
      <c r="AE22" s="114"/>
      <c r="AF22" s="115" t="s">
        <v>154</v>
      </c>
      <c r="AG22" s="113" t="s">
        <v>154</v>
      </c>
      <c r="AH22" s="114" t="s">
        <v>154</v>
      </c>
      <c r="AI22" s="114"/>
      <c r="AJ22" s="114" t="s">
        <v>154</v>
      </c>
      <c r="AK22" s="114" t="s">
        <v>154</v>
      </c>
      <c r="AL22" s="114"/>
      <c r="AM22" s="115" t="s">
        <v>154</v>
      </c>
      <c r="AN22" s="113" t="s">
        <v>154</v>
      </c>
      <c r="AO22" s="114" t="s">
        <v>154</v>
      </c>
      <c r="AP22" s="114"/>
      <c r="AQ22" s="114" t="s">
        <v>154</v>
      </c>
      <c r="AR22" s="114" t="s">
        <v>154</v>
      </c>
      <c r="AS22" s="114"/>
      <c r="AT22" s="115" t="s">
        <v>154</v>
      </c>
      <c r="AU22" s="113"/>
      <c r="AV22" s="114"/>
      <c r="AW22" s="114"/>
      <c r="AX22" s="1098"/>
      <c r="AY22" s="1099"/>
      <c r="AZ22" s="1100"/>
      <c r="BA22" s="1101"/>
      <c r="BB22" s="886"/>
      <c r="BC22" s="887"/>
      <c r="BD22" s="887"/>
      <c r="BE22" s="887"/>
      <c r="BF22" s="888"/>
    </row>
    <row r="23" spans="2:58" ht="20.25" customHeight="1">
      <c r="B23" s="1092"/>
      <c r="C23" s="892"/>
      <c r="D23" s="893"/>
      <c r="E23" s="894"/>
      <c r="F23" s="94"/>
      <c r="G23" s="774"/>
      <c r="H23" s="779"/>
      <c r="I23" s="777"/>
      <c r="J23" s="777"/>
      <c r="K23" s="778"/>
      <c r="L23" s="783"/>
      <c r="M23" s="784"/>
      <c r="N23" s="784"/>
      <c r="O23" s="785"/>
      <c r="P23" s="1027" t="s">
        <v>15</v>
      </c>
      <c r="Q23" s="1028"/>
      <c r="R23" s="1029"/>
      <c r="S23" s="236">
        <f>IF(S22="","",VLOOKUP(S22,'【記載例】シフト記号表（勤務時間帯）'!$C$6:$K$35,9,FALSE))</f>
        <v>8</v>
      </c>
      <c r="T23" s="237">
        <f>IF(T22="","",VLOOKUP(T22,'【記載例】シフト記号表（勤務時間帯）'!$C$6:$K$35,9,FALSE))</f>
        <v>8</v>
      </c>
      <c r="U23" s="237" t="str">
        <f>IF(U22="","",VLOOKUP(U22,'【記載例】シフト記号表（勤務時間帯）'!$C$6:$K$35,9,FALSE))</f>
        <v/>
      </c>
      <c r="V23" s="237">
        <f>IF(V22="","",VLOOKUP(V22,'【記載例】シフト記号表（勤務時間帯）'!$C$6:$K$35,9,FALSE))</f>
        <v>8</v>
      </c>
      <c r="W23" s="237">
        <f>IF(W22="","",VLOOKUP(W22,'【記載例】シフト記号表（勤務時間帯）'!$C$6:$K$35,9,FALSE))</f>
        <v>8</v>
      </c>
      <c r="X23" s="237" t="str">
        <f>IF(X22="","",VLOOKUP(X22,'【記載例】シフト記号表（勤務時間帯）'!$C$6:$K$35,9,FALSE))</f>
        <v/>
      </c>
      <c r="Y23" s="238">
        <f>IF(Y22="","",VLOOKUP(Y22,'【記載例】シフト記号表（勤務時間帯）'!$C$6:$K$35,9,FALSE))</f>
        <v>8</v>
      </c>
      <c r="Z23" s="236">
        <f>IF(Z22="","",VLOOKUP(Z22,'【記載例】シフト記号表（勤務時間帯）'!$C$6:$K$35,9,FALSE))</f>
        <v>8</v>
      </c>
      <c r="AA23" s="237">
        <f>IF(AA22="","",VLOOKUP(AA22,'【記載例】シフト記号表（勤務時間帯）'!$C$6:$K$35,9,FALSE))</f>
        <v>8</v>
      </c>
      <c r="AB23" s="237" t="str">
        <f>IF(AB22="","",VLOOKUP(AB22,'【記載例】シフト記号表（勤務時間帯）'!$C$6:$K$35,9,FALSE))</f>
        <v/>
      </c>
      <c r="AC23" s="237">
        <f>IF(AC22="","",VLOOKUP(AC22,'【記載例】シフト記号表（勤務時間帯）'!$C$6:$K$35,9,FALSE))</f>
        <v>8</v>
      </c>
      <c r="AD23" s="237">
        <f>IF(AD22="","",VLOOKUP(AD22,'【記載例】シフト記号表（勤務時間帯）'!$C$6:$K$35,9,FALSE))</f>
        <v>8</v>
      </c>
      <c r="AE23" s="237" t="str">
        <f>IF(AE22="","",VLOOKUP(AE22,'【記載例】シフト記号表（勤務時間帯）'!$C$6:$K$35,9,FALSE))</f>
        <v/>
      </c>
      <c r="AF23" s="238">
        <f>IF(AF22="","",VLOOKUP(AF22,'【記載例】シフト記号表（勤務時間帯）'!$C$6:$K$35,9,FALSE))</f>
        <v>8</v>
      </c>
      <c r="AG23" s="236">
        <f>IF(AG22="","",VLOOKUP(AG22,'【記載例】シフト記号表（勤務時間帯）'!$C$6:$K$35,9,FALSE))</f>
        <v>8</v>
      </c>
      <c r="AH23" s="237">
        <f>IF(AH22="","",VLOOKUP(AH22,'【記載例】シフト記号表（勤務時間帯）'!$C$6:$K$35,9,FALSE))</f>
        <v>8</v>
      </c>
      <c r="AI23" s="237" t="str">
        <f>IF(AI22="","",VLOOKUP(AI22,'【記載例】シフト記号表（勤務時間帯）'!$C$6:$K$35,9,FALSE))</f>
        <v/>
      </c>
      <c r="AJ23" s="237">
        <f>IF(AJ22="","",VLOOKUP(AJ22,'【記載例】シフト記号表（勤務時間帯）'!$C$6:$K$35,9,FALSE))</f>
        <v>8</v>
      </c>
      <c r="AK23" s="237">
        <f>IF(AK22="","",VLOOKUP(AK22,'【記載例】シフト記号表（勤務時間帯）'!$C$6:$K$35,9,FALSE))</f>
        <v>8</v>
      </c>
      <c r="AL23" s="237" t="str">
        <f>IF(AL22="","",VLOOKUP(AL22,'【記載例】シフト記号表（勤務時間帯）'!$C$6:$K$35,9,FALSE))</f>
        <v/>
      </c>
      <c r="AM23" s="238">
        <f>IF(AM22="","",VLOOKUP(AM22,'【記載例】シフト記号表（勤務時間帯）'!$C$6:$K$35,9,FALSE))</f>
        <v>8</v>
      </c>
      <c r="AN23" s="236">
        <f>IF(AN22="","",VLOOKUP(AN22,'【記載例】シフト記号表（勤務時間帯）'!$C$6:$K$35,9,FALSE))</f>
        <v>8</v>
      </c>
      <c r="AO23" s="237">
        <f>IF(AO22="","",VLOOKUP(AO22,'【記載例】シフト記号表（勤務時間帯）'!$C$6:$K$35,9,FALSE))</f>
        <v>8</v>
      </c>
      <c r="AP23" s="237" t="str">
        <f>IF(AP22="","",VLOOKUP(AP22,'【記載例】シフト記号表（勤務時間帯）'!$C$6:$K$35,9,FALSE))</f>
        <v/>
      </c>
      <c r="AQ23" s="237">
        <f>IF(AQ22="","",VLOOKUP(AQ22,'【記載例】シフト記号表（勤務時間帯）'!$C$6:$K$35,9,FALSE))</f>
        <v>8</v>
      </c>
      <c r="AR23" s="237">
        <f>IF(AR22="","",VLOOKUP(AR22,'【記載例】シフト記号表（勤務時間帯）'!$C$6:$K$35,9,FALSE))</f>
        <v>8</v>
      </c>
      <c r="AS23" s="237" t="str">
        <f>IF(AS22="","",VLOOKUP(AS22,'【記載例】シフト記号表（勤務時間帯）'!$C$6:$K$35,9,FALSE))</f>
        <v/>
      </c>
      <c r="AT23" s="238">
        <f>IF(AT22="","",VLOOKUP(AT22,'【記載例】シフト記号表（勤務時間帯）'!$C$6:$K$35,9,FALSE))</f>
        <v>8</v>
      </c>
      <c r="AU23" s="236" t="str">
        <f>IF(AU22="","",VLOOKUP(AU22,'【記載例】シフト記号表（勤務時間帯）'!$C$6:$K$35,9,FALSE))</f>
        <v/>
      </c>
      <c r="AV23" s="237" t="str">
        <f>IF(AV22="","",VLOOKUP(AV22,'【記載例】シフト記号表（勤務時間帯）'!$C$6:$K$35,9,FALSE))</f>
        <v/>
      </c>
      <c r="AW23" s="237" t="str">
        <f>IF(AW22="","",VLOOKUP(AW22,'【記載例】シフト記号表（勤務時間帯）'!$C$6:$K$35,9,FALSE))</f>
        <v/>
      </c>
      <c r="AX23" s="1030">
        <f>IF($BB$3="４週",SUM(S23:AT23),IF($BB$3="暦月",SUM(S23:AW23),""))</f>
        <v>160</v>
      </c>
      <c r="AY23" s="1031"/>
      <c r="AZ23" s="1032">
        <f>IF($BB$3="４週",AX23/4,IF($BB$3="暦月",【記載例】勤務形態!AX23/(【記載例】勤務形態!$BB$8/7),""))</f>
        <v>40</v>
      </c>
      <c r="BA23" s="1033"/>
      <c r="BB23" s="858"/>
      <c r="BC23" s="859"/>
      <c r="BD23" s="859"/>
      <c r="BE23" s="859"/>
      <c r="BF23" s="860"/>
    </row>
    <row r="24" spans="2:58" ht="20.25" customHeight="1">
      <c r="B24" s="1092"/>
      <c r="C24" s="895"/>
      <c r="D24" s="896"/>
      <c r="E24" s="897"/>
      <c r="F24" s="95" t="str">
        <f>C22</f>
        <v>管理者</v>
      </c>
      <c r="G24" s="774"/>
      <c r="H24" s="779"/>
      <c r="I24" s="777"/>
      <c r="J24" s="777"/>
      <c r="K24" s="778"/>
      <c r="L24" s="783"/>
      <c r="M24" s="784"/>
      <c r="N24" s="784"/>
      <c r="O24" s="785"/>
      <c r="P24" s="1034" t="s">
        <v>50</v>
      </c>
      <c r="Q24" s="1035"/>
      <c r="R24" s="1036"/>
      <c r="S24" s="239">
        <f>IF(S22="","",VLOOKUP(S22,'【記載例】シフト記号表（勤務時間帯）'!$C$6:$U$35,19,FALSE))</f>
        <v>7</v>
      </c>
      <c r="T24" s="240">
        <f>IF(T22="","",VLOOKUP(T22,'【記載例】シフト記号表（勤務時間帯）'!$C$6:$U$35,19,FALSE))</f>
        <v>7</v>
      </c>
      <c r="U24" s="240" t="str">
        <f>IF(U22="","",VLOOKUP(U22,'【記載例】シフト記号表（勤務時間帯）'!$C$6:$U$35,19,FALSE))</f>
        <v/>
      </c>
      <c r="V24" s="240">
        <f>IF(V22="","",VLOOKUP(V22,'【記載例】シフト記号表（勤務時間帯）'!$C$6:$U$35,19,FALSE))</f>
        <v>7</v>
      </c>
      <c r="W24" s="240">
        <f>IF(W22="","",VLOOKUP(W22,'【記載例】シフト記号表（勤務時間帯）'!$C$6:$U$35,19,FALSE))</f>
        <v>7</v>
      </c>
      <c r="X24" s="240" t="str">
        <f>IF(X22="","",VLOOKUP(X22,'【記載例】シフト記号表（勤務時間帯）'!$C$6:$U$35,19,FALSE))</f>
        <v/>
      </c>
      <c r="Y24" s="241">
        <f>IF(Y22="","",VLOOKUP(Y22,'【記載例】シフト記号表（勤務時間帯）'!$C$6:$U$35,19,FALSE))</f>
        <v>7</v>
      </c>
      <c r="Z24" s="239">
        <f>IF(Z22="","",VLOOKUP(Z22,'【記載例】シフト記号表（勤務時間帯）'!$C$6:$U$35,19,FALSE))</f>
        <v>7</v>
      </c>
      <c r="AA24" s="240">
        <f>IF(AA22="","",VLOOKUP(AA22,'【記載例】シフト記号表（勤務時間帯）'!$C$6:$U$35,19,FALSE))</f>
        <v>7</v>
      </c>
      <c r="AB24" s="240" t="str">
        <f>IF(AB22="","",VLOOKUP(AB22,'【記載例】シフト記号表（勤務時間帯）'!$C$6:$U$35,19,FALSE))</f>
        <v/>
      </c>
      <c r="AC24" s="240">
        <f>IF(AC22="","",VLOOKUP(AC22,'【記載例】シフト記号表（勤務時間帯）'!$C$6:$U$35,19,FALSE))</f>
        <v>7</v>
      </c>
      <c r="AD24" s="240">
        <f>IF(AD22="","",VLOOKUP(AD22,'【記載例】シフト記号表（勤務時間帯）'!$C$6:$U$35,19,FALSE))</f>
        <v>7</v>
      </c>
      <c r="AE24" s="240" t="str">
        <f>IF(AE22="","",VLOOKUP(AE22,'【記載例】シフト記号表（勤務時間帯）'!$C$6:$U$35,19,FALSE))</f>
        <v/>
      </c>
      <c r="AF24" s="241">
        <f>IF(AF22="","",VLOOKUP(AF22,'【記載例】シフト記号表（勤務時間帯）'!$C$6:$U$35,19,FALSE))</f>
        <v>7</v>
      </c>
      <c r="AG24" s="239">
        <f>IF(AG22="","",VLOOKUP(AG22,'【記載例】シフト記号表（勤務時間帯）'!$C$6:$U$35,19,FALSE))</f>
        <v>7</v>
      </c>
      <c r="AH24" s="240">
        <f>IF(AH22="","",VLOOKUP(AH22,'【記載例】シフト記号表（勤務時間帯）'!$C$6:$U$35,19,FALSE))</f>
        <v>7</v>
      </c>
      <c r="AI24" s="240" t="str">
        <f>IF(AI22="","",VLOOKUP(AI22,'【記載例】シフト記号表（勤務時間帯）'!$C$6:$U$35,19,FALSE))</f>
        <v/>
      </c>
      <c r="AJ24" s="240">
        <f>IF(AJ22="","",VLOOKUP(AJ22,'【記載例】シフト記号表（勤務時間帯）'!$C$6:$U$35,19,FALSE))</f>
        <v>7</v>
      </c>
      <c r="AK24" s="240">
        <f>IF(AK22="","",VLOOKUP(AK22,'【記載例】シフト記号表（勤務時間帯）'!$C$6:$U$35,19,FALSE))</f>
        <v>7</v>
      </c>
      <c r="AL24" s="240" t="str">
        <f>IF(AL22="","",VLOOKUP(AL22,'【記載例】シフト記号表（勤務時間帯）'!$C$6:$U$35,19,FALSE))</f>
        <v/>
      </c>
      <c r="AM24" s="241">
        <f>IF(AM22="","",VLOOKUP(AM22,'【記載例】シフト記号表（勤務時間帯）'!$C$6:$U$35,19,FALSE))</f>
        <v>7</v>
      </c>
      <c r="AN24" s="239">
        <f>IF(AN22="","",VLOOKUP(AN22,'【記載例】シフト記号表（勤務時間帯）'!$C$6:$U$35,19,FALSE))</f>
        <v>7</v>
      </c>
      <c r="AO24" s="240">
        <f>IF(AO22="","",VLOOKUP(AO22,'【記載例】シフト記号表（勤務時間帯）'!$C$6:$U$35,19,FALSE))</f>
        <v>7</v>
      </c>
      <c r="AP24" s="240" t="str">
        <f>IF(AP22="","",VLOOKUP(AP22,'【記載例】シフト記号表（勤務時間帯）'!$C$6:$U$35,19,FALSE))</f>
        <v/>
      </c>
      <c r="AQ24" s="240">
        <f>IF(AQ22="","",VLOOKUP(AQ22,'【記載例】シフト記号表（勤務時間帯）'!$C$6:$U$35,19,FALSE))</f>
        <v>7</v>
      </c>
      <c r="AR24" s="240">
        <f>IF(AR22="","",VLOOKUP(AR22,'【記載例】シフト記号表（勤務時間帯）'!$C$6:$U$35,19,FALSE))</f>
        <v>7</v>
      </c>
      <c r="AS24" s="240" t="str">
        <f>IF(AS22="","",VLOOKUP(AS22,'【記載例】シフト記号表（勤務時間帯）'!$C$6:$U$35,19,FALSE))</f>
        <v/>
      </c>
      <c r="AT24" s="241">
        <f>IF(AT22="","",VLOOKUP(AT22,'【記載例】シフト記号表（勤務時間帯）'!$C$6:$U$35,19,FALSE))</f>
        <v>7</v>
      </c>
      <c r="AU24" s="239" t="str">
        <f>IF(AU22="","",VLOOKUP(AU22,'【記載例】シフト記号表（勤務時間帯）'!$C$6:$U$35,19,FALSE))</f>
        <v/>
      </c>
      <c r="AV24" s="240" t="str">
        <f>IF(AV22="","",VLOOKUP(AV22,'【記載例】シフト記号表（勤務時間帯）'!$C$6:$U$35,19,FALSE))</f>
        <v/>
      </c>
      <c r="AW24" s="240" t="str">
        <f>IF(AW22="","",VLOOKUP(AW22,'【記載例】シフト記号表（勤務時間帯）'!$C$6:$U$35,19,FALSE))</f>
        <v/>
      </c>
      <c r="AX24" s="1037">
        <f>IF($BB$3="４週",SUM(S24:AT24),IF($BB$3="暦月",SUM(S24:AW24),""))</f>
        <v>140</v>
      </c>
      <c r="AY24" s="1038"/>
      <c r="AZ24" s="1090">
        <f>IF($BB$3="４週",AX24/4,IF($BB$3="暦月",【記載例】勤務形態!AX24/(【記載例】勤務形態!$BB$8/7),""))</f>
        <v>35</v>
      </c>
      <c r="BA24" s="1091"/>
      <c r="BB24" s="861"/>
      <c r="BC24" s="862"/>
      <c r="BD24" s="862"/>
      <c r="BE24" s="862"/>
      <c r="BF24" s="863"/>
    </row>
    <row r="25" spans="2:58" ht="20.25" customHeight="1">
      <c r="B25" s="1092">
        <f>B22+1</f>
        <v>2</v>
      </c>
      <c r="C25" s="889" t="s">
        <v>60</v>
      </c>
      <c r="D25" s="890"/>
      <c r="E25" s="891"/>
      <c r="F25" s="121"/>
      <c r="G25" s="773" t="s">
        <v>123</v>
      </c>
      <c r="H25" s="776" t="s">
        <v>125</v>
      </c>
      <c r="I25" s="777"/>
      <c r="J25" s="777"/>
      <c r="K25" s="778"/>
      <c r="L25" s="780" t="s">
        <v>212</v>
      </c>
      <c r="M25" s="781"/>
      <c r="N25" s="781"/>
      <c r="O25" s="782"/>
      <c r="P25" s="1102" t="s">
        <v>49</v>
      </c>
      <c r="Q25" s="1103"/>
      <c r="R25" s="1104"/>
      <c r="S25" s="113"/>
      <c r="T25" s="114" t="s">
        <v>154</v>
      </c>
      <c r="U25" s="114" t="s">
        <v>154</v>
      </c>
      <c r="V25" s="114" t="s">
        <v>154</v>
      </c>
      <c r="W25" s="114" t="s">
        <v>154</v>
      </c>
      <c r="X25" s="114" t="s">
        <v>154</v>
      </c>
      <c r="Y25" s="115"/>
      <c r="Z25" s="113"/>
      <c r="AA25" s="114" t="s">
        <v>154</v>
      </c>
      <c r="AB25" s="114" t="s">
        <v>154</v>
      </c>
      <c r="AC25" s="114" t="s">
        <v>154</v>
      </c>
      <c r="AD25" s="114" t="s">
        <v>154</v>
      </c>
      <c r="AE25" s="114" t="s">
        <v>154</v>
      </c>
      <c r="AF25" s="115"/>
      <c r="AG25" s="113"/>
      <c r="AH25" s="114" t="s">
        <v>154</v>
      </c>
      <c r="AI25" s="114" t="s">
        <v>154</v>
      </c>
      <c r="AJ25" s="114" t="s">
        <v>154</v>
      </c>
      <c r="AK25" s="114" t="s">
        <v>154</v>
      </c>
      <c r="AL25" s="114" t="s">
        <v>154</v>
      </c>
      <c r="AM25" s="115"/>
      <c r="AN25" s="113"/>
      <c r="AO25" s="114" t="s">
        <v>154</v>
      </c>
      <c r="AP25" s="114" t="s">
        <v>154</v>
      </c>
      <c r="AQ25" s="114" t="s">
        <v>154</v>
      </c>
      <c r="AR25" s="114" t="s">
        <v>154</v>
      </c>
      <c r="AS25" s="114" t="s">
        <v>154</v>
      </c>
      <c r="AT25" s="115"/>
      <c r="AU25" s="113"/>
      <c r="AV25" s="114"/>
      <c r="AW25" s="114"/>
      <c r="AX25" s="1093"/>
      <c r="AY25" s="1094"/>
      <c r="AZ25" s="1095"/>
      <c r="BA25" s="1096"/>
      <c r="BB25" s="855"/>
      <c r="BC25" s="856"/>
      <c r="BD25" s="856"/>
      <c r="BE25" s="856"/>
      <c r="BF25" s="857"/>
    </row>
    <row r="26" spans="2:58" ht="20.25" customHeight="1">
      <c r="B26" s="1092"/>
      <c r="C26" s="892"/>
      <c r="D26" s="893"/>
      <c r="E26" s="894"/>
      <c r="F26" s="94"/>
      <c r="G26" s="774"/>
      <c r="H26" s="779"/>
      <c r="I26" s="777"/>
      <c r="J26" s="777"/>
      <c r="K26" s="778"/>
      <c r="L26" s="783"/>
      <c r="M26" s="784"/>
      <c r="N26" s="784"/>
      <c r="O26" s="785"/>
      <c r="P26" s="1027" t="s">
        <v>15</v>
      </c>
      <c r="Q26" s="1028"/>
      <c r="R26" s="1029"/>
      <c r="S26" s="236" t="str">
        <f>IF(S25="","",VLOOKUP(S25,'【記載例】シフト記号表（勤務時間帯）'!$C$6:$K$35,9,FALSE))</f>
        <v/>
      </c>
      <c r="T26" s="237">
        <f>IF(T25="","",VLOOKUP(T25,'【記載例】シフト記号表（勤務時間帯）'!$C$6:$K$35,9,FALSE))</f>
        <v>8</v>
      </c>
      <c r="U26" s="237">
        <f>IF(U25="","",VLOOKUP(U25,'【記載例】シフト記号表（勤務時間帯）'!$C$6:$K$35,9,FALSE))</f>
        <v>8</v>
      </c>
      <c r="V26" s="237">
        <f>IF(V25="","",VLOOKUP(V25,'【記載例】シフト記号表（勤務時間帯）'!$C$6:$K$35,9,FALSE))</f>
        <v>8</v>
      </c>
      <c r="W26" s="237">
        <f>IF(W25="","",VLOOKUP(W25,'【記載例】シフト記号表（勤務時間帯）'!$C$6:$K$35,9,FALSE))</f>
        <v>8</v>
      </c>
      <c r="X26" s="237">
        <f>IF(X25="","",VLOOKUP(X25,'【記載例】シフト記号表（勤務時間帯）'!$C$6:$K$35,9,FALSE))</f>
        <v>8</v>
      </c>
      <c r="Y26" s="238" t="str">
        <f>IF(Y25="","",VLOOKUP(Y25,'【記載例】シフト記号表（勤務時間帯）'!$C$6:$K$35,9,FALSE))</f>
        <v/>
      </c>
      <c r="Z26" s="236" t="str">
        <f>IF(Z25="","",VLOOKUP(Z25,'【記載例】シフト記号表（勤務時間帯）'!$C$6:$K$35,9,FALSE))</f>
        <v/>
      </c>
      <c r="AA26" s="237">
        <f>IF(AA25="","",VLOOKUP(AA25,'【記載例】シフト記号表（勤務時間帯）'!$C$6:$K$35,9,FALSE))</f>
        <v>8</v>
      </c>
      <c r="AB26" s="237">
        <f>IF(AB25="","",VLOOKUP(AB25,'【記載例】シフト記号表（勤務時間帯）'!$C$6:$K$35,9,FALSE))</f>
        <v>8</v>
      </c>
      <c r="AC26" s="237">
        <f>IF(AC25="","",VLOOKUP(AC25,'【記載例】シフト記号表（勤務時間帯）'!$C$6:$K$35,9,FALSE))</f>
        <v>8</v>
      </c>
      <c r="AD26" s="237">
        <f>IF(AD25="","",VLOOKUP(AD25,'【記載例】シフト記号表（勤務時間帯）'!$C$6:$K$35,9,FALSE))</f>
        <v>8</v>
      </c>
      <c r="AE26" s="237">
        <f>IF(AE25="","",VLOOKUP(AE25,'【記載例】シフト記号表（勤務時間帯）'!$C$6:$K$35,9,FALSE))</f>
        <v>8</v>
      </c>
      <c r="AF26" s="238" t="str">
        <f>IF(AF25="","",VLOOKUP(AF25,'【記載例】シフト記号表（勤務時間帯）'!$C$6:$K$35,9,FALSE))</f>
        <v/>
      </c>
      <c r="AG26" s="236" t="str">
        <f>IF(AG25="","",VLOOKUP(AG25,'【記載例】シフト記号表（勤務時間帯）'!$C$6:$K$35,9,FALSE))</f>
        <v/>
      </c>
      <c r="AH26" s="237">
        <f>IF(AH25="","",VLOOKUP(AH25,'【記載例】シフト記号表（勤務時間帯）'!$C$6:$K$35,9,FALSE))</f>
        <v>8</v>
      </c>
      <c r="AI26" s="237">
        <f>IF(AI25="","",VLOOKUP(AI25,'【記載例】シフト記号表（勤務時間帯）'!$C$6:$K$35,9,FALSE))</f>
        <v>8</v>
      </c>
      <c r="AJ26" s="237">
        <f>IF(AJ25="","",VLOOKUP(AJ25,'【記載例】シフト記号表（勤務時間帯）'!$C$6:$K$35,9,FALSE))</f>
        <v>8</v>
      </c>
      <c r="AK26" s="237">
        <f>IF(AK25="","",VLOOKUP(AK25,'【記載例】シフト記号表（勤務時間帯）'!$C$6:$K$35,9,FALSE))</f>
        <v>8</v>
      </c>
      <c r="AL26" s="237">
        <f>IF(AL25="","",VLOOKUP(AL25,'【記載例】シフト記号表（勤務時間帯）'!$C$6:$K$35,9,FALSE))</f>
        <v>8</v>
      </c>
      <c r="AM26" s="238" t="str">
        <f>IF(AM25="","",VLOOKUP(AM25,'【記載例】シフト記号表（勤務時間帯）'!$C$6:$K$35,9,FALSE))</f>
        <v/>
      </c>
      <c r="AN26" s="236" t="str">
        <f>IF(AN25="","",VLOOKUP(AN25,'【記載例】シフト記号表（勤務時間帯）'!$C$6:$K$35,9,FALSE))</f>
        <v/>
      </c>
      <c r="AO26" s="237">
        <f>IF(AO25="","",VLOOKUP(AO25,'【記載例】シフト記号表（勤務時間帯）'!$C$6:$K$35,9,FALSE))</f>
        <v>8</v>
      </c>
      <c r="AP26" s="237">
        <f>IF(AP25="","",VLOOKUP(AP25,'【記載例】シフト記号表（勤務時間帯）'!$C$6:$K$35,9,FALSE))</f>
        <v>8</v>
      </c>
      <c r="AQ26" s="237">
        <f>IF(AQ25="","",VLOOKUP(AQ25,'【記載例】シフト記号表（勤務時間帯）'!$C$6:$K$35,9,FALSE))</f>
        <v>8</v>
      </c>
      <c r="AR26" s="237">
        <f>IF(AR25="","",VLOOKUP(AR25,'【記載例】シフト記号表（勤務時間帯）'!$C$6:$K$35,9,FALSE))</f>
        <v>8</v>
      </c>
      <c r="AS26" s="237">
        <f>IF(AS25="","",VLOOKUP(AS25,'【記載例】シフト記号表（勤務時間帯）'!$C$6:$K$35,9,FALSE))</f>
        <v>8</v>
      </c>
      <c r="AT26" s="238" t="str">
        <f>IF(AT25="","",VLOOKUP(AT25,'【記載例】シフト記号表（勤務時間帯）'!$C$6:$K$35,9,FALSE))</f>
        <v/>
      </c>
      <c r="AU26" s="236" t="str">
        <f>IF(AU25="","",VLOOKUP(AU25,'【記載例】シフト記号表（勤務時間帯）'!$C$6:$K$35,9,FALSE))</f>
        <v/>
      </c>
      <c r="AV26" s="237" t="str">
        <f>IF(AV25="","",VLOOKUP(AV25,'【記載例】シフト記号表（勤務時間帯）'!$C$6:$K$35,9,FALSE))</f>
        <v/>
      </c>
      <c r="AW26" s="237" t="str">
        <f>IF(AW25="","",VLOOKUP(AW25,'【記載例】シフト記号表（勤務時間帯）'!$C$6:$K$35,9,FALSE))</f>
        <v/>
      </c>
      <c r="AX26" s="1030">
        <f>IF($BB$3="４週",SUM(S26:AT26),IF($BB$3="暦月",SUM(S26:AW26),""))</f>
        <v>160</v>
      </c>
      <c r="AY26" s="1031"/>
      <c r="AZ26" s="1032">
        <f>IF($BB$3="４週",AX26/4,IF($BB$3="暦月",【記載例】勤務形態!AX26/(【記載例】勤務形態!$BB$8/7),""))</f>
        <v>40</v>
      </c>
      <c r="BA26" s="1033"/>
      <c r="BB26" s="858"/>
      <c r="BC26" s="859"/>
      <c r="BD26" s="859"/>
      <c r="BE26" s="859"/>
      <c r="BF26" s="860"/>
    </row>
    <row r="27" spans="2:58" ht="20.25" customHeight="1">
      <c r="B27" s="1092"/>
      <c r="C27" s="895"/>
      <c r="D27" s="896"/>
      <c r="E27" s="897"/>
      <c r="F27" s="94" t="str">
        <f>C25</f>
        <v>生活相談員</v>
      </c>
      <c r="G27" s="775"/>
      <c r="H27" s="779"/>
      <c r="I27" s="777"/>
      <c r="J27" s="777"/>
      <c r="K27" s="778"/>
      <c r="L27" s="786"/>
      <c r="M27" s="787"/>
      <c r="N27" s="787"/>
      <c r="O27" s="788"/>
      <c r="P27" s="1034" t="s">
        <v>50</v>
      </c>
      <c r="Q27" s="1035"/>
      <c r="R27" s="1036"/>
      <c r="S27" s="239" t="str">
        <f>IF(S25="","",VLOOKUP(S25,'【記載例】シフト記号表（勤務時間帯）'!$C$6:$U$35,19,FALSE))</f>
        <v/>
      </c>
      <c r="T27" s="240">
        <f>IF(T25="","",VLOOKUP(T25,'【記載例】シフト記号表（勤務時間帯）'!$C$6:$U$35,19,FALSE))</f>
        <v>7</v>
      </c>
      <c r="U27" s="240">
        <f>IF(U25="","",VLOOKUP(U25,'【記載例】シフト記号表（勤務時間帯）'!$C$6:$U$35,19,FALSE))</f>
        <v>7</v>
      </c>
      <c r="V27" s="240">
        <f>IF(V25="","",VLOOKUP(V25,'【記載例】シフト記号表（勤務時間帯）'!$C$6:$U$35,19,FALSE))</f>
        <v>7</v>
      </c>
      <c r="W27" s="240">
        <f>IF(W25="","",VLOOKUP(W25,'【記載例】シフト記号表（勤務時間帯）'!$C$6:$U$35,19,FALSE))</f>
        <v>7</v>
      </c>
      <c r="X27" s="240">
        <f>IF(X25="","",VLOOKUP(X25,'【記載例】シフト記号表（勤務時間帯）'!$C$6:$U$35,19,FALSE))</f>
        <v>7</v>
      </c>
      <c r="Y27" s="241" t="str">
        <f>IF(Y25="","",VLOOKUP(Y25,'【記載例】シフト記号表（勤務時間帯）'!$C$6:$U$35,19,FALSE))</f>
        <v/>
      </c>
      <c r="Z27" s="239" t="str">
        <f>IF(Z25="","",VLOOKUP(Z25,'【記載例】シフト記号表（勤務時間帯）'!$C$6:$U$35,19,FALSE))</f>
        <v/>
      </c>
      <c r="AA27" s="240">
        <f>IF(AA25="","",VLOOKUP(AA25,'【記載例】シフト記号表（勤務時間帯）'!$C$6:$U$35,19,FALSE))</f>
        <v>7</v>
      </c>
      <c r="AB27" s="240">
        <f>IF(AB25="","",VLOOKUP(AB25,'【記載例】シフト記号表（勤務時間帯）'!$C$6:$U$35,19,FALSE))</f>
        <v>7</v>
      </c>
      <c r="AC27" s="240">
        <f>IF(AC25="","",VLOOKUP(AC25,'【記載例】シフト記号表（勤務時間帯）'!$C$6:$U$35,19,FALSE))</f>
        <v>7</v>
      </c>
      <c r="AD27" s="240">
        <f>IF(AD25="","",VLOOKUP(AD25,'【記載例】シフト記号表（勤務時間帯）'!$C$6:$U$35,19,FALSE))</f>
        <v>7</v>
      </c>
      <c r="AE27" s="240">
        <f>IF(AE25="","",VLOOKUP(AE25,'【記載例】シフト記号表（勤務時間帯）'!$C$6:$U$35,19,FALSE))</f>
        <v>7</v>
      </c>
      <c r="AF27" s="241" t="str">
        <f>IF(AF25="","",VLOOKUP(AF25,'【記載例】シフト記号表（勤務時間帯）'!$C$6:$U$35,19,FALSE))</f>
        <v/>
      </c>
      <c r="AG27" s="239" t="str">
        <f>IF(AG25="","",VLOOKUP(AG25,'【記載例】シフト記号表（勤務時間帯）'!$C$6:$U$35,19,FALSE))</f>
        <v/>
      </c>
      <c r="AH27" s="240">
        <f>IF(AH25="","",VLOOKUP(AH25,'【記載例】シフト記号表（勤務時間帯）'!$C$6:$U$35,19,FALSE))</f>
        <v>7</v>
      </c>
      <c r="AI27" s="240">
        <f>IF(AI25="","",VLOOKUP(AI25,'【記載例】シフト記号表（勤務時間帯）'!$C$6:$U$35,19,FALSE))</f>
        <v>7</v>
      </c>
      <c r="AJ27" s="240">
        <f>IF(AJ25="","",VLOOKUP(AJ25,'【記載例】シフト記号表（勤務時間帯）'!$C$6:$U$35,19,FALSE))</f>
        <v>7</v>
      </c>
      <c r="AK27" s="240">
        <f>IF(AK25="","",VLOOKUP(AK25,'【記載例】シフト記号表（勤務時間帯）'!$C$6:$U$35,19,FALSE))</f>
        <v>7</v>
      </c>
      <c r="AL27" s="240">
        <f>IF(AL25="","",VLOOKUP(AL25,'【記載例】シフト記号表（勤務時間帯）'!$C$6:$U$35,19,FALSE))</f>
        <v>7</v>
      </c>
      <c r="AM27" s="241" t="str">
        <f>IF(AM25="","",VLOOKUP(AM25,'【記載例】シフト記号表（勤務時間帯）'!$C$6:$U$35,19,FALSE))</f>
        <v/>
      </c>
      <c r="AN27" s="239" t="str">
        <f>IF(AN25="","",VLOOKUP(AN25,'【記載例】シフト記号表（勤務時間帯）'!$C$6:$U$35,19,FALSE))</f>
        <v/>
      </c>
      <c r="AO27" s="240">
        <f>IF(AO25="","",VLOOKUP(AO25,'【記載例】シフト記号表（勤務時間帯）'!$C$6:$U$35,19,FALSE))</f>
        <v>7</v>
      </c>
      <c r="AP27" s="240">
        <f>IF(AP25="","",VLOOKUP(AP25,'【記載例】シフト記号表（勤務時間帯）'!$C$6:$U$35,19,FALSE))</f>
        <v>7</v>
      </c>
      <c r="AQ27" s="240">
        <f>IF(AQ25="","",VLOOKUP(AQ25,'【記載例】シフト記号表（勤務時間帯）'!$C$6:$U$35,19,FALSE))</f>
        <v>7</v>
      </c>
      <c r="AR27" s="240">
        <f>IF(AR25="","",VLOOKUP(AR25,'【記載例】シフト記号表（勤務時間帯）'!$C$6:$U$35,19,FALSE))</f>
        <v>7</v>
      </c>
      <c r="AS27" s="240">
        <f>IF(AS25="","",VLOOKUP(AS25,'【記載例】シフト記号表（勤務時間帯）'!$C$6:$U$35,19,FALSE))</f>
        <v>7</v>
      </c>
      <c r="AT27" s="241" t="str">
        <f>IF(AT25="","",VLOOKUP(AT25,'【記載例】シフト記号表（勤務時間帯）'!$C$6:$U$35,19,FALSE))</f>
        <v/>
      </c>
      <c r="AU27" s="239" t="str">
        <f>IF(AU25="","",VLOOKUP(AU25,'【記載例】シフト記号表（勤務時間帯）'!$C$6:$U$35,19,FALSE))</f>
        <v/>
      </c>
      <c r="AV27" s="240" t="str">
        <f>IF(AV25="","",VLOOKUP(AV25,'【記載例】シフト記号表（勤務時間帯）'!$C$6:$U$35,19,FALSE))</f>
        <v/>
      </c>
      <c r="AW27" s="240" t="str">
        <f>IF(AW25="","",VLOOKUP(AW25,'【記載例】シフト記号表（勤務時間帯）'!$C$6:$U$35,19,FALSE))</f>
        <v/>
      </c>
      <c r="AX27" s="1037">
        <f>IF($BB$3="４週",SUM(S27:AT27),IF($BB$3="暦月",SUM(S27:AW27),""))</f>
        <v>140</v>
      </c>
      <c r="AY27" s="1038"/>
      <c r="AZ27" s="1090">
        <f>IF($BB$3="４週",AX27/4,IF($BB$3="暦月",【記載例】勤務形態!AX27/(【記載例】勤務形態!$BB$8/7),""))</f>
        <v>35</v>
      </c>
      <c r="BA27" s="1091"/>
      <c r="BB27" s="861"/>
      <c r="BC27" s="862"/>
      <c r="BD27" s="862"/>
      <c r="BE27" s="862"/>
      <c r="BF27" s="863"/>
    </row>
    <row r="28" spans="2:58" ht="20.25" customHeight="1">
      <c r="B28" s="1092">
        <f>B25+1</f>
        <v>3</v>
      </c>
      <c r="C28" s="869" t="s">
        <v>60</v>
      </c>
      <c r="D28" s="870"/>
      <c r="E28" s="871"/>
      <c r="F28" s="121"/>
      <c r="G28" s="773" t="s">
        <v>122</v>
      </c>
      <c r="H28" s="776" t="s">
        <v>158</v>
      </c>
      <c r="I28" s="777"/>
      <c r="J28" s="777"/>
      <c r="K28" s="778"/>
      <c r="L28" s="780" t="s">
        <v>212</v>
      </c>
      <c r="M28" s="781"/>
      <c r="N28" s="781"/>
      <c r="O28" s="782"/>
      <c r="P28" s="1102" t="s">
        <v>49</v>
      </c>
      <c r="Q28" s="1103"/>
      <c r="R28" s="1104"/>
      <c r="S28" s="113" t="s">
        <v>154</v>
      </c>
      <c r="T28" s="114"/>
      <c r="U28" s="114"/>
      <c r="V28" s="114"/>
      <c r="W28" s="114"/>
      <c r="X28" s="114"/>
      <c r="Y28" s="115" t="s">
        <v>154</v>
      </c>
      <c r="Z28" s="113" t="s">
        <v>154</v>
      </c>
      <c r="AA28" s="114"/>
      <c r="AB28" s="114"/>
      <c r="AC28" s="114"/>
      <c r="AD28" s="114"/>
      <c r="AE28" s="114"/>
      <c r="AF28" s="115" t="s">
        <v>154</v>
      </c>
      <c r="AG28" s="113" t="s">
        <v>154</v>
      </c>
      <c r="AH28" s="114"/>
      <c r="AI28" s="114"/>
      <c r="AJ28" s="114"/>
      <c r="AK28" s="114"/>
      <c r="AL28" s="114"/>
      <c r="AM28" s="115" t="s">
        <v>154</v>
      </c>
      <c r="AN28" s="113" t="s">
        <v>154</v>
      </c>
      <c r="AO28" s="114"/>
      <c r="AP28" s="114"/>
      <c r="AQ28" s="114"/>
      <c r="AR28" s="114"/>
      <c r="AS28" s="114"/>
      <c r="AT28" s="115" t="s">
        <v>154</v>
      </c>
      <c r="AU28" s="113"/>
      <c r="AV28" s="114"/>
      <c r="AW28" s="114"/>
      <c r="AX28" s="1093"/>
      <c r="AY28" s="1094"/>
      <c r="AZ28" s="1095"/>
      <c r="BA28" s="1096"/>
      <c r="BB28" s="855" t="s">
        <v>129</v>
      </c>
      <c r="BC28" s="856"/>
      <c r="BD28" s="856"/>
      <c r="BE28" s="856"/>
      <c r="BF28" s="857"/>
    </row>
    <row r="29" spans="2:58" ht="20.25" customHeight="1">
      <c r="B29" s="1092"/>
      <c r="C29" s="872"/>
      <c r="D29" s="873"/>
      <c r="E29" s="874"/>
      <c r="F29" s="94"/>
      <c r="G29" s="774"/>
      <c r="H29" s="779"/>
      <c r="I29" s="777"/>
      <c r="J29" s="777"/>
      <c r="K29" s="778"/>
      <c r="L29" s="783"/>
      <c r="M29" s="784"/>
      <c r="N29" s="784"/>
      <c r="O29" s="785"/>
      <c r="P29" s="1027" t="s">
        <v>15</v>
      </c>
      <c r="Q29" s="1028"/>
      <c r="R29" s="1029"/>
      <c r="S29" s="236">
        <f>IF(S28="","",VLOOKUP(S28,'【記載例】シフト記号表（勤務時間帯）'!$C$6:$K$35,9,FALSE))</f>
        <v>8</v>
      </c>
      <c r="T29" s="237" t="str">
        <f>IF(T28="","",VLOOKUP(T28,'【記載例】シフト記号表（勤務時間帯）'!$C$6:$K$35,9,FALSE))</f>
        <v/>
      </c>
      <c r="U29" s="237" t="str">
        <f>IF(U28="","",VLOOKUP(U28,'【記載例】シフト記号表（勤務時間帯）'!$C$6:$K$35,9,FALSE))</f>
        <v/>
      </c>
      <c r="V29" s="237" t="str">
        <f>IF(V28="","",VLOOKUP(V28,'【記載例】シフト記号表（勤務時間帯）'!$C$6:$K$35,9,FALSE))</f>
        <v/>
      </c>
      <c r="W29" s="237" t="str">
        <f>IF(W28="","",VLOOKUP(W28,'【記載例】シフト記号表（勤務時間帯）'!$C$6:$K$35,9,FALSE))</f>
        <v/>
      </c>
      <c r="X29" s="237" t="str">
        <f>IF(X28="","",VLOOKUP(X28,'【記載例】シフト記号表（勤務時間帯）'!$C$6:$K$35,9,FALSE))</f>
        <v/>
      </c>
      <c r="Y29" s="238">
        <f>IF(Y28="","",VLOOKUP(Y28,'【記載例】シフト記号表（勤務時間帯）'!$C$6:$K$35,9,FALSE))</f>
        <v>8</v>
      </c>
      <c r="Z29" s="236">
        <f>IF(Z28="","",VLOOKUP(Z28,'【記載例】シフト記号表（勤務時間帯）'!$C$6:$K$35,9,FALSE))</f>
        <v>8</v>
      </c>
      <c r="AA29" s="237" t="str">
        <f>IF(AA28="","",VLOOKUP(AA28,'【記載例】シフト記号表（勤務時間帯）'!$C$6:$K$35,9,FALSE))</f>
        <v/>
      </c>
      <c r="AB29" s="237" t="str">
        <f>IF(AB28="","",VLOOKUP(AB28,'【記載例】シフト記号表（勤務時間帯）'!$C$6:$K$35,9,FALSE))</f>
        <v/>
      </c>
      <c r="AC29" s="237" t="str">
        <f>IF(AC28="","",VLOOKUP(AC28,'【記載例】シフト記号表（勤務時間帯）'!$C$6:$K$35,9,FALSE))</f>
        <v/>
      </c>
      <c r="AD29" s="237" t="str">
        <f>IF(AD28="","",VLOOKUP(AD28,'【記載例】シフト記号表（勤務時間帯）'!$C$6:$K$35,9,FALSE))</f>
        <v/>
      </c>
      <c r="AE29" s="237" t="str">
        <f>IF(AE28="","",VLOOKUP(AE28,'【記載例】シフト記号表（勤務時間帯）'!$C$6:$K$35,9,FALSE))</f>
        <v/>
      </c>
      <c r="AF29" s="238">
        <f>IF(AF28="","",VLOOKUP(AF28,'【記載例】シフト記号表（勤務時間帯）'!$C$6:$K$35,9,FALSE))</f>
        <v>8</v>
      </c>
      <c r="AG29" s="236">
        <f>IF(AG28="","",VLOOKUP(AG28,'【記載例】シフト記号表（勤務時間帯）'!$C$6:$K$35,9,FALSE))</f>
        <v>8</v>
      </c>
      <c r="AH29" s="237" t="str">
        <f>IF(AH28="","",VLOOKUP(AH28,'【記載例】シフト記号表（勤務時間帯）'!$C$6:$K$35,9,FALSE))</f>
        <v/>
      </c>
      <c r="AI29" s="237" t="str">
        <f>IF(AI28="","",VLOOKUP(AI28,'【記載例】シフト記号表（勤務時間帯）'!$C$6:$K$35,9,FALSE))</f>
        <v/>
      </c>
      <c r="AJ29" s="237" t="str">
        <f>IF(AJ28="","",VLOOKUP(AJ28,'【記載例】シフト記号表（勤務時間帯）'!$C$6:$K$35,9,FALSE))</f>
        <v/>
      </c>
      <c r="AK29" s="237" t="str">
        <f>IF(AK28="","",VLOOKUP(AK28,'【記載例】シフト記号表（勤務時間帯）'!$C$6:$K$35,9,FALSE))</f>
        <v/>
      </c>
      <c r="AL29" s="237" t="str">
        <f>IF(AL28="","",VLOOKUP(AL28,'【記載例】シフト記号表（勤務時間帯）'!$C$6:$K$35,9,FALSE))</f>
        <v/>
      </c>
      <c r="AM29" s="238">
        <f>IF(AM28="","",VLOOKUP(AM28,'【記載例】シフト記号表（勤務時間帯）'!$C$6:$K$35,9,FALSE))</f>
        <v>8</v>
      </c>
      <c r="AN29" s="236">
        <f>IF(AN28="","",VLOOKUP(AN28,'【記載例】シフト記号表（勤務時間帯）'!$C$6:$K$35,9,FALSE))</f>
        <v>8</v>
      </c>
      <c r="AO29" s="237" t="str">
        <f>IF(AO28="","",VLOOKUP(AO28,'【記載例】シフト記号表（勤務時間帯）'!$C$6:$K$35,9,FALSE))</f>
        <v/>
      </c>
      <c r="AP29" s="237" t="str">
        <f>IF(AP28="","",VLOOKUP(AP28,'【記載例】シフト記号表（勤務時間帯）'!$C$6:$K$35,9,FALSE))</f>
        <v/>
      </c>
      <c r="AQ29" s="237" t="str">
        <f>IF(AQ28="","",VLOOKUP(AQ28,'【記載例】シフト記号表（勤務時間帯）'!$C$6:$K$35,9,FALSE))</f>
        <v/>
      </c>
      <c r="AR29" s="237" t="str">
        <f>IF(AR28="","",VLOOKUP(AR28,'【記載例】シフト記号表（勤務時間帯）'!$C$6:$K$35,9,FALSE))</f>
        <v/>
      </c>
      <c r="AS29" s="237" t="str">
        <f>IF(AS28="","",VLOOKUP(AS28,'【記載例】シフト記号表（勤務時間帯）'!$C$6:$K$35,9,FALSE))</f>
        <v/>
      </c>
      <c r="AT29" s="238">
        <f>IF(AT28="","",VLOOKUP(AT28,'【記載例】シフト記号表（勤務時間帯）'!$C$6:$K$35,9,FALSE))</f>
        <v>8</v>
      </c>
      <c r="AU29" s="236" t="str">
        <f>IF(AU28="","",VLOOKUP(AU28,'【記載例】シフト記号表（勤務時間帯）'!$C$6:$K$35,9,FALSE))</f>
        <v/>
      </c>
      <c r="AV29" s="237" t="str">
        <f>IF(AV28="","",VLOOKUP(AV28,'【記載例】シフト記号表（勤務時間帯）'!$C$6:$K$35,9,FALSE))</f>
        <v/>
      </c>
      <c r="AW29" s="237" t="str">
        <f>IF(AW28="","",VLOOKUP(AW28,'【記載例】シフト記号表（勤務時間帯）'!$C$6:$K$35,9,FALSE))</f>
        <v/>
      </c>
      <c r="AX29" s="1030">
        <f>IF($BB$3="４週",SUM(S29:AT29),IF($BB$3="暦月",SUM(S29:AW29),""))</f>
        <v>64</v>
      </c>
      <c r="AY29" s="1031"/>
      <c r="AZ29" s="1032">
        <f>IF($BB$3="４週",AX29/4,IF($BB$3="暦月",【記載例】勤務形態!AX29/(【記載例】勤務形態!$BB$8/7),""))</f>
        <v>16</v>
      </c>
      <c r="BA29" s="1033"/>
      <c r="BB29" s="858"/>
      <c r="BC29" s="859"/>
      <c r="BD29" s="859"/>
      <c r="BE29" s="859"/>
      <c r="BF29" s="860"/>
    </row>
    <row r="30" spans="2:58" ht="20.25" customHeight="1">
      <c r="B30" s="1092"/>
      <c r="C30" s="875"/>
      <c r="D30" s="876"/>
      <c r="E30" s="877"/>
      <c r="F30" s="94" t="str">
        <f>C28</f>
        <v>生活相談員</v>
      </c>
      <c r="G30" s="775"/>
      <c r="H30" s="779"/>
      <c r="I30" s="777"/>
      <c r="J30" s="777"/>
      <c r="K30" s="778"/>
      <c r="L30" s="786"/>
      <c r="M30" s="787"/>
      <c r="N30" s="787"/>
      <c r="O30" s="788"/>
      <c r="P30" s="1034" t="s">
        <v>50</v>
      </c>
      <c r="Q30" s="1035"/>
      <c r="R30" s="1036"/>
      <c r="S30" s="239">
        <f>IF(S28="","",VLOOKUP(S28,'【記載例】シフト記号表（勤務時間帯）'!$C$6:$U$35,19,FALSE))</f>
        <v>7</v>
      </c>
      <c r="T30" s="240" t="str">
        <f>IF(T28="","",VLOOKUP(T28,'【記載例】シフト記号表（勤務時間帯）'!$C$6:$U$35,19,FALSE))</f>
        <v/>
      </c>
      <c r="U30" s="240" t="str">
        <f>IF(U28="","",VLOOKUP(U28,'【記載例】シフト記号表（勤務時間帯）'!$C$6:$U$35,19,FALSE))</f>
        <v/>
      </c>
      <c r="V30" s="240" t="str">
        <f>IF(V28="","",VLOOKUP(V28,'【記載例】シフト記号表（勤務時間帯）'!$C$6:$U$35,19,FALSE))</f>
        <v/>
      </c>
      <c r="W30" s="240" t="str">
        <f>IF(W28="","",VLOOKUP(W28,'【記載例】シフト記号表（勤務時間帯）'!$C$6:$U$35,19,FALSE))</f>
        <v/>
      </c>
      <c r="X30" s="240" t="str">
        <f>IF(X28="","",VLOOKUP(X28,'【記載例】シフト記号表（勤務時間帯）'!$C$6:$U$35,19,FALSE))</f>
        <v/>
      </c>
      <c r="Y30" s="241">
        <f>IF(Y28="","",VLOOKUP(Y28,'【記載例】シフト記号表（勤務時間帯）'!$C$6:$U$35,19,FALSE))</f>
        <v>7</v>
      </c>
      <c r="Z30" s="239">
        <f>IF(Z28="","",VLOOKUP(Z28,'【記載例】シフト記号表（勤務時間帯）'!$C$6:$U$35,19,FALSE))</f>
        <v>7</v>
      </c>
      <c r="AA30" s="240" t="str">
        <f>IF(AA28="","",VLOOKUP(AA28,'【記載例】シフト記号表（勤務時間帯）'!$C$6:$U$35,19,FALSE))</f>
        <v/>
      </c>
      <c r="AB30" s="240" t="str">
        <f>IF(AB28="","",VLOOKUP(AB28,'【記載例】シフト記号表（勤務時間帯）'!$C$6:$U$35,19,FALSE))</f>
        <v/>
      </c>
      <c r="AC30" s="240" t="str">
        <f>IF(AC28="","",VLOOKUP(AC28,'【記載例】シフト記号表（勤務時間帯）'!$C$6:$U$35,19,FALSE))</f>
        <v/>
      </c>
      <c r="AD30" s="240" t="str">
        <f>IF(AD28="","",VLOOKUP(AD28,'【記載例】シフト記号表（勤務時間帯）'!$C$6:$U$35,19,FALSE))</f>
        <v/>
      </c>
      <c r="AE30" s="240" t="str">
        <f>IF(AE28="","",VLOOKUP(AE28,'【記載例】シフト記号表（勤務時間帯）'!$C$6:$U$35,19,FALSE))</f>
        <v/>
      </c>
      <c r="AF30" s="241">
        <f>IF(AF28="","",VLOOKUP(AF28,'【記載例】シフト記号表（勤務時間帯）'!$C$6:$U$35,19,FALSE))</f>
        <v>7</v>
      </c>
      <c r="AG30" s="239">
        <f>IF(AG28="","",VLOOKUP(AG28,'【記載例】シフト記号表（勤務時間帯）'!$C$6:$U$35,19,FALSE))</f>
        <v>7</v>
      </c>
      <c r="AH30" s="240" t="str">
        <f>IF(AH28="","",VLOOKUP(AH28,'【記載例】シフト記号表（勤務時間帯）'!$C$6:$U$35,19,FALSE))</f>
        <v/>
      </c>
      <c r="AI30" s="240" t="str">
        <f>IF(AI28="","",VLOOKUP(AI28,'【記載例】シフト記号表（勤務時間帯）'!$C$6:$U$35,19,FALSE))</f>
        <v/>
      </c>
      <c r="AJ30" s="240" t="str">
        <f>IF(AJ28="","",VLOOKUP(AJ28,'【記載例】シフト記号表（勤務時間帯）'!$C$6:$U$35,19,FALSE))</f>
        <v/>
      </c>
      <c r="AK30" s="240" t="str">
        <f>IF(AK28="","",VLOOKUP(AK28,'【記載例】シフト記号表（勤務時間帯）'!$C$6:$U$35,19,FALSE))</f>
        <v/>
      </c>
      <c r="AL30" s="240" t="str">
        <f>IF(AL28="","",VLOOKUP(AL28,'【記載例】シフト記号表（勤務時間帯）'!$C$6:$U$35,19,FALSE))</f>
        <v/>
      </c>
      <c r="AM30" s="241">
        <f>IF(AM28="","",VLOOKUP(AM28,'【記載例】シフト記号表（勤務時間帯）'!$C$6:$U$35,19,FALSE))</f>
        <v>7</v>
      </c>
      <c r="AN30" s="239">
        <f>IF(AN28="","",VLOOKUP(AN28,'【記載例】シフト記号表（勤務時間帯）'!$C$6:$U$35,19,FALSE))</f>
        <v>7</v>
      </c>
      <c r="AO30" s="240" t="str">
        <f>IF(AO28="","",VLOOKUP(AO28,'【記載例】シフト記号表（勤務時間帯）'!$C$6:$U$35,19,FALSE))</f>
        <v/>
      </c>
      <c r="AP30" s="240" t="str">
        <f>IF(AP28="","",VLOOKUP(AP28,'【記載例】シフト記号表（勤務時間帯）'!$C$6:$U$35,19,FALSE))</f>
        <v/>
      </c>
      <c r="AQ30" s="240" t="str">
        <f>IF(AQ28="","",VLOOKUP(AQ28,'【記載例】シフト記号表（勤務時間帯）'!$C$6:$U$35,19,FALSE))</f>
        <v/>
      </c>
      <c r="AR30" s="240" t="str">
        <f>IF(AR28="","",VLOOKUP(AR28,'【記載例】シフト記号表（勤務時間帯）'!$C$6:$U$35,19,FALSE))</f>
        <v/>
      </c>
      <c r="AS30" s="240" t="str">
        <f>IF(AS28="","",VLOOKUP(AS28,'【記載例】シフト記号表（勤務時間帯）'!$C$6:$U$35,19,FALSE))</f>
        <v/>
      </c>
      <c r="AT30" s="241">
        <f>IF(AT28="","",VLOOKUP(AT28,'【記載例】シフト記号表（勤務時間帯）'!$C$6:$U$35,19,FALSE))</f>
        <v>7</v>
      </c>
      <c r="AU30" s="239" t="str">
        <f>IF(AU28="","",VLOOKUP(AU28,'【記載例】シフト記号表（勤務時間帯）'!$C$6:$U$35,19,FALSE))</f>
        <v/>
      </c>
      <c r="AV30" s="240" t="str">
        <f>IF(AV28="","",VLOOKUP(AV28,'【記載例】シフト記号表（勤務時間帯）'!$C$6:$U$35,19,FALSE))</f>
        <v/>
      </c>
      <c r="AW30" s="240" t="str">
        <f>IF(AW28="","",VLOOKUP(AW28,'【記載例】シフト記号表（勤務時間帯）'!$C$6:$U$35,19,FALSE))</f>
        <v/>
      </c>
      <c r="AX30" s="1037">
        <f>IF($BB$3="４週",SUM(S30:AT30),IF($BB$3="暦月",SUM(S30:AW30),""))</f>
        <v>56</v>
      </c>
      <c r="AY30" s="1038"/>
      <c r="AZ30" s="1090">
        <f>IF($BB$3="４週",AX30/4,IF($BB$3="暦月",【記載例】勤務形態!AX30/(【記載例】勤務形態!$BB$8/7),""))</f>
        <v>14</v>
      </c>
      <c r="BA30" s="1091"/>
      <c r="BB30" s="861"/>
      <c r="BC30" s="862"/>
      <c r="BD30" s="862"/>
      <c r="BE30" s="862"/>
      <c r="BF30" s="863"/>
    </row>
    <row r="31" spans="2:58" ht="20.25" customHeight="1">
      <c r="B31" s="1092">
        <f>B28+1</f>
        <v>4</v>
      </c>
      <c r="C31" s="869" t="s">
        <v>5</v>
      </c>
      <c r="D31" s="870"/>
      <c r="E31" s="871"/>
      <c r="F31" s="121"/>
      <c r="G31" s="773" t="s">
        <v>122</v>
      </c>
      <c r="H31" s="776" t="s">
        <v>14</v>
      </c>
      <c r="I31" s="777"/>
      <c r="J31" s="777"/>
      <c r="K31" s="778"/>
      <c r="L31" s="780" t="s">
        <v>212</v>
      </c>
      <c r="M31" s="781"/>
      <c r="N31" s="781"/>
      <c r="O31" s="782"/>
      <c r="P31" s="1102" t="s">
        <v>49</v>
      </c>
      <c r="Q31" s="1103"/>
      <c r="R31" s="1104"/>
      <c r="S31" s="113" t="s">
        <v>155</v>
      </c>
      <c r="T31" s="114"/>
      <c r="U31" s="114" t="s">
        <v>155</v>
      </c>
      <c r="V31" s="114" t="s">
        <v>155</v>
      </c>
      <c r="W31" s="114"/>
      <c r="X31" s="114" t="s">
        <v>155</v>
      </c>
      <c r="Y31" s="115"/>
      <c r="Z31" s="113" t="s">
        <v>155</v>
      </c>
      <c r="AA31" s="114"/>
      <c r="AB31" s="114" t="s">
        <v>155</v>
      </c>
      <c r="AC31" s="114" t="s">
        <v>155</v>
      </c>
      <c r="AD31" s="114"/>
      <c r="AE31" s="114" t="s">
        <v>155</v>
      </c>
      <c r="AF31" s="115"/>
      <c r="AG31" s="113" t="s">
        <v>155</v>
      </c>
      <c r="AH31" s="114"/>
      <c r="AI31" s="114" t="s">
        <v>155</v>
      </c>
      <c r="AJ31" s="114" t="s">
        <v>155</v>
      </c>
      <c r="AK31" s="114"/>
      <c r="AL31" s="114" t="s">
        <v>155</v>
      </c>
      <c r="AM31" s="115"/>
      <c r="AN31" s="113" t="s">
        <v>155</v>
      </c>
      <c r="AO31" s="114"/>
      <c r="AP31" s="114" t="s">
        <v>155</v>
      </c>
      <c r="AQ31" s="114" t="s">
        <v>155</v>
      </c>
      <c r="AR31" s="114"/>
      <c r="AS31" s="114" t="s">
        <v>155</v>
      </c>
      <c r="AT31" s="115"/>
      <c r="AU31" s="113"/>
      <c r="AV31" s="114"/>
      <c r="AW31" s="114"/>
      <c r="AX31" s="1093"/>
      <c r="AY31" s="1094"/>
      <c r="AZ31" s="1095"/>
      <c r="BA31" s="1096"/>
      <c r="BB31" s="855" t="s">
        <v>132</v>
      </c>
      <c r="BC31" s="856"/>
      <c r="BD31" s="856"/>
      <c r="BE31" s="856"/>
      <c r="BF31" s="857"/>
    </row>
    <row r="32" spans="2:58" ht="20.25" customHeight="1">
      <c r="B32" s="1092"/>
      <c r="C32" s="872"/>
      <c r="D32" s="873"/>
      <c r="E32" s="874"/>
      <c r="F32" s="94"/>
      <c r="G32" s="774"/>
      <c r="H32" s="779"/>
      <c r="I32" s="777"/>
      <c r="J32" s="777"/>
      <c r="K32" s="778"/>
      <c r="L32" s="783"/>
      <c r="M32" s="784"/>
      <c r="N32" s="784"/>
      <c r="O32" s="785"/>
      <c r="P32" s="1027" t="s">
        <v>15</v>
      </c>
      <c r="Q32" s="1028"/>
      <c r="R32" s="1029"/>
      <c r="S32" s="236">
        <f>IF(S31="","",VLOOKUP(S31,'【記載例】シフト記号表（勤務時間帯）'!$C$6:$K$35,9,FALSE))</f>
        <v>4</v>
      </c>
      <c r="T32" s="237" t="str">
        <f>IF(T31="","",VLOOKUP(T31,'【記載例】シフト記号表（勤務時間帯）'!$C$6:$K$35,9,FALSE))</f>
        <v/>
      </c>
      <c r="U32" s="237">
        <f>IF(U31="","",VLOOKUP(U31,'【記載例】シフト記号表（勤務時間帯）'!$C$6:$K$35,9,FALSE))</f>
        <v>4</v>
      </c>
      <c r="V32" s="237">
        <f>IF(V31="","",VLOOKUP(V31,'【記載例】シフト記号表（勤務時間帯）'!$C$6:$K$35,9,FALSE))</f>
        <v>4</v>
      </c>
      <c r="W32" s="237" t="str">
        <f>IF(W31="","",VLOOKUP(W31,'【記載例】シフト記号表（勤務時間帯）'!$C$6:$K$35,9,FALSE))</f>
        <v/>
      </c>
      <c r="X32" s="237">
        <f>IF(X31="","",VLOOKUP(X31,'【記載例】シフト記号表（勤務時間帯）'!$C$6:$K$35,9,FALSE))</f>
        <v>4</v>
      </c>
      <c r="Y32" s="238" t="str">
        <f>IF(Y31="","",VLOOKUP(Y31,'【記載例】シフト記号表（勤務時間帯）'!$C$6:$K$35,9,FALSE))</f>
        <v/>
      </c>
      <c r="Z32" s="236">
        <f>IF(Z31="","",VLOOKUP(Z31,'【記載例】シフト記号表（勤務時間帯）'!$C$6:$K$35,9,FALSE))</f>
        <v>4</v>
      </c>
      <c r="AA32" s="237" t="str">
        <f>IF(AA31="","",VLOOKUP(AA31,'【記載例】シフト記号表（勤務時間帯）'!$C$6:$K$35,9,FALSE))</f>
        <v/>
      </c>
      <c r="AB32" s="237">
        <f>IF(AB31="","",VLOOKUP(AB31,'【記載例】シフト記号表（勤務時間帯）'!$C$6:$K$35,9,FALSE))</f>
        <v>4</v>
      </c>
      <c r="AC32" s="237">
        <f>IF(AC31="","",VLOOKUP(AC31,'【記載例】シフト記号表（勤務時間帯）'!$C$6:$K$35,9,FALSE))</f>
        <v>4</v>
      </c>
      <c r="AD32" s="237" t="str">
        <f>IF(AD31="","",VLOOKUP(AD31,'【記載例】シフト記号表（勤務時間帯）'!$C$6:$K$35,9,FALSE))</f>
        <v/>
      </c>
      <c r="AE32" s="237">
        <f>IF(AE31="","",VLOOKUP(AE31,'【記載例】シフト記号表（勤務時間帯）'!$C$6:$K$35,9,FALSE))</f>
        <v>4</v>
      </c>
      <c r="AF32" s="238" t="str">
        <f>IF(AF31="","",VLOOKUP(AF31,'【記載例】シフト記号表（勤務時間帯）'!$C$6:$K$35,9,FALSE))</f>
        <v/>
      </c>
      <c r="AG32" s="236">
        <f>IF(AG31="","",VLOOKUP(AG31,'【記載例】シフト記号表（勤務時間帯）'!$C$6:$K$35,9,FALSE))</f>
        <v>4</v>
      </c>
      <c r="AH32" s="237" t="str">
        <f>IF(AH31="","",VLOOKUP(AH31,'【記載例】シフト記号表（勤務時間帯）'!$C$6:$K$35,9,FALSE))</f>
        <v/>
      </c>
      <c r="AI32" s="237">
        <f>IF(AI31="","",VLOOKUP(AI31,'【記載例】シフト記号表（勤務時間帯）'!$C$6:$K$35,9,FALSE))</f>
        <v>4</v>
      </c>
      <c r="AJ32" s="237">
        <f>IF(AJ31="","",VLOOKUP(AJ31,'【記載例】シフト記号表（勤務時間帯）'!$C$6:$K$35,9,FALSE))</f>
        <v>4</v>
      </c>
      <c r="AK32" s="237" t="str">
        <f>IF(AK31="","",VLOOKUP(AK31,'【記載例】シフト記号表（勤務時間帯）'!$C$6:$K$35,9,FALSE))</f>
        <v/>
      </c>
      <c r="AL32" s="237">
        <f>IF(AL31="","",VLOOKUP(AL31,'【記載例】シフト記号表（勤務時間帯）'!$C$6:$K$35,9,FALSE))</f>
        <v>4</v>
      </c>
      <c r="AM32" s="238" t="str">
        <f>IF(AM31="","",VLOOKUP(AM31,'【記載例】シフト記号表（勤務時間帯）'!$C$6:$K$35,9,FALSE))</f>
        <v/>
      </c>
      <c r="AN32" s="236">
        <f>IF(AN31="","",VLOOKUP(AN31,'【記載例】シフト記号表（勤務時間帯）'!$C$6:$K$35,9,FALSE))</f>
        <v>4</v>
      </c>
      <c r="AO32" s="237" t="str">
        <f>IF(AO31="","",VLOOKUP(AO31,'【記載例】シフト記号表（勤務時間帯）'!$C$6:$K$35,9,FALSE))</f>
        <v/>
      </c>
      <c r="AP32" s="237">
        <f>IF(AP31="","",VLOOKUP(AP31,'【記載例】シフト記号表（勤務時間帯）'!$C$6:$K$35,9,FALSE))</f>
        <v>4</v>
      </c>
      <c r="AQ32" s="237">
        <f>IF(AQ31="","",VLOOKUP(AQ31,'【記載例】シフト記号表（勤務時間帯）'!$C$6:$K$35,9,FALSE))</f>
        <v>4</v>
      </c>
      <c r="AR32" s="237" t="str">
        <f>IF(AR31="","",VLOOKUP(AR31,'【記載例】シフト記号表（勤務時間帯）'!$C$6:$K$35,9,FALSE))</f>
        <v/>
      </c>
      <c r="AS32" s="237">
        <f>IF(AS31="","",VLOOKUP(AS31,'【記載例】シフト記号表（勤務時間帯）'!$C$6:$K$35,9,FALSE))</f>
        <v>4</v>
      </c>
      <c r="AT32" s="238" t="str">
        <f>IF(AT31="","",VLOOKUP(AT31,'【記載例】シフト記号表（勤務時間帯）'!$C$6:$K$35,9,FALSE))</f>
        <v/>
      </c>
      <c r="AU32" s="236" t="str">
        <f>IF(AU31="","",VLOOKUP(AU31,'【記載例】シフト記号表（勤務時間帯）'!$C$6:$K$35,9,FALSE))</f>
        <v/>
      </c>
      <c r="AV32" s="237" t="str">
        <f>IF(AV31="","",VLOOKUP(AV31,'【記載例】シフト記号表（勤務時間帯）'!$C$6:$K$35,9,FALSE))</f>
        <v/>
      </c>
      <c r="AW32" s="237" t="str">
        <f>IF(AW31="","",VLOOKUP(AW31,'【記載例】シフト記号表（勤務時間帯）'!$C$6:$K$35,9,FALSE))</f>
        <v/>
      </c>
      <c r="AX32" s="1030">
        <f>IF($BB$3="４週",SUM(S32:AT32),IF($BB$3="暦月",SUM(S32:AW32),""))</f>
        <v>64</v>
      </c>
      <c r="AY32" s="1031"/>
      <c r="AZ32" s="1032">
        <f>IF($BB$3="４週",AX32/4,IF($BB$3="暦月",【記載例】勤務形態!AX32/(【記載例】勤務形態!$BB$8/7),""))</f>
        <v>16</v>
      </c>
      <c r="BA32" s="1033"/>
      <c r="BB32" s="858"/>
      <c r="BC32" s="859"/>
      <c r="BD32" s="859"/>
      <c r="BE32" s="859"/>
      <c r="BF32" s="860"/>
    </row>
    <row r="33" spans="2:58" ht="20.25" customHeight="1">
      <c r="B33" s="1092"/>
      <c r="C33" s="875"/>
      <c r="D33" s="876"/>
      <c r="E33" s="877"/>
      <c r="F33" s="94" t="str">
        <f>C31</f>
        <v>看護職員</v>
      </c>
      <c r="G33" s="775"/>
      <c r="H33" s="779"/>
      <c r="I33" s="777"/>
      <c r="J33" s="777"/>
      <c r="K33" s="778"/>
      <c r="L33" s="786"/>
      <c r="M33" s="787"/>
      <c r="N33" s="787"/>
      <c r="O33" s="788"/>
      <c r="P33" s="1034" t="s">
        <v>50</v>
      </c>
      <c r="Q33" s="1035"/>
      <c r="R33" s="1036"/>
      <c r="S33" s="239">
        <f>IF(S31="","",VLOOKUP(S31,'【記載例】シフト記号表（勤務時間帯）'!$C$6:$U$35,19,FALSE))</f>
        <v>4</v>
      </c>
      <c r="T33" s="240" t="str">
        <f>IF(T31="","",VLOOKUP(T31,'【記載例】シフト記号表（勤務時間帯）'!$C$6:$U$35,19,FALSE))</f>
        <v/>
      </c>
      <c r="U33" s="240">
        <f>IF(U31="","",VLOOKUP(U31,'【記載例】シフト記号表（勤務時間帯）'!$C$6:$U$35,19,FALSE))</f>
        <v>4</v>
      </c>
      <c r="V33" s="240">
        <f>IF(V31="","",VLOOKUP(V31,'【記載例】シフト記号表（勤務時間帯）'!$C$6:$U$35,19,FALSE))</f>
        <v>4</v>
      </c>
      <c r="W33" s="240" t="str">
        <f>IF(W31="","",VLOOKUP(W31,'【記載例】シフト記号表（勤務時間帯）'!$C$6:$U$35,19,FALSE))</f>
        <v/>
      </c>
      <c r="X33" s="240">
        <f>IF(X31="","",VLOOKUP(X31,'【記載例】シフト記号表（勤務時間帯）'!$C$6:$U$35,19,FALSE))</f>
        <v>4</v>
      </c>
      <c r="Y33" s="241" t="str">
        <f>IF(Y31="","",VLOOKUP(Y31,'【記載例】シフト記号表（勤務時間帯）'!$C$6:$U$35,19,FALSE))</f>
        <v/>
      </c>
      <c r="Z33" s="239">
        <f>IF(Z31="","",VLOOKUP(Z31,'【記載例】シフト記号表（勤務時間帯）'!$C$6:$U$35,19,FALSE))</f>
        <v>4</v>
      </c>
      <c r="AA33" s="240" t="str">
        <f>IF(AA31="","",VLOOKUP(AA31,'【記載例】シフト記号表（勤務時間帯）'!$C$6:$U$35,19,FALSE))</f>
        <v/>
      </c>
      <c r="AB33" s="240">
        <f>IF(AB31="","",VLOOKUP(AB31,'【記載例】シフト記号表（勤務時間帯）'!$C$6:$U$35,19,FALSE))</f>
        <v>4</v>
      </c>
      <c r="AC33" s="240">
        <f>IF(AC31="","",VLOOKUP(AC31,'【記載例】シフト記号表（勤務時間帯）'!$C$6:$U$35,19,FALSE))</f>
        <v>4</v>
      </c>
      <c r="AD33" s="240" t="str">
        <f>IF(AD31="","",VLOOKUP(AD31,'【記載例】シフト記号表（勤務時間帯）'!$C$6:$U$35,19,FALSE))</f>
        <v/>
      </c>
      <c r="AE33" s="240">
        <f>IF(AE31="","",VLOOKUP(AE31,'【記載例】シフト記号表（勤務時間帯）'!$C$6:$U$35,19,FALSE))</f>
        <v>4</v>
      </c>
      <c r="AF33" s="241" t="str">
        <f>IF(AF31="","",VLOOKUP(AF31,'【記載例】シフト記号表（勤務時間帯）'!$C$6:$U$35,19,FALSE))</f>
        <v/>
      </c>
      <c r="AG33" s="239">
        <f>IF(AG31="","",VLOOKUP(AG31,'【記載例】シフト記号表（勤務時間帯）'!$C$6:$U$35,19,FALSE))</f>
        <v>4</v>
      </c>
      <c r="AH33" s="240" t="str">
        <f>IF(AH31="","",VLOOKUP(AH31,'【記載例】シフト記号表（勤務時間帯）'!$C$6:$U$35,19,FALSE))</f>
        <v/>
      </c>
      <c r="AI33" s="240">
        <f>IF(AI31="","",VLOOKUP(AI31,'【記載例】シフト記号表（勤務時間帯）'!$C$6:$U$35,19,FALSE))</f>
        <v>4</v>
      </c>
      <c r="AJ33" s="240">
        <f>IF(AJ31="","",VLOOKUP(AJ31,'【記載例】シフト記号表（勤務時間帯）'!$C$6:$U$35,19,FALSE))</f>
        <v>4</v>
      </c>
      <c r="AK33" s="240" t="str">
        <f>IF(AK31="","",VLOOKUP(AK31,'【記載例】シフト記号表（勤務時間帯）'!$C$6:$U$35,19,FALSE))</f>
        <v/>
      </c>
      <c r="AL33" s="240">
        <f>IF(AL31="","",VLOOKUP(AL31,'【記載例】シフト記号表（勤務時間帯）'!$C$6:$U$35,19,FALSE))</f>
        <v>4</v>
      </c>
      <c r="AM33" s="241" t="str">
        <f>IF(AM31="","",VLOOKUP(AM31,'【記載例】シフト記号表（勤務時間帯）'!$C$6:$U$35,19,FALSE))</f>
        <v/>
      </c>
      <c r="AN33" s="239">
        <f>IF(AN31="","",VLOOKUP(AN31,'【記載例】シフト記号表（勤務時間帯）'!$C$6:$U$35,19,FALSE))</f>
        <v>4</v>
      </c>
      <c r="AO33" s="240" t="str">
        <f>IF(AO31="","",VLOOKUP(AO31,'【記載例】シフト記号表（勤務時間帯）'!$C$6:$U$35,19,FALSE))</f>
        <v/>
      </c>
      <c r="AP33" s="240">
        <f>IF(AP31="","",VLOOKUP(AP31,'【記載例】シフト記号表（勤務時間帯）'!$C$6:$U$35,19,FALSE))</f>
        <v>4</v>
      </c>
      <c r="AQ33" s="240">
        <f>IF(AQ31="","",VLOOKUP(AQ31,'【記載例】シフト記号表（勤務時間帯）'!$C$6:$U$35,19,FALSE))</f>
        <v>4</v>
      </c>
      <c r="AR33" s="240" t="str">
        <f>IF(AR31="","",VLOOKUP(AR31,'【記載例】シフト記号表（勤務時間帯）'!$C$6:$U$35,19,FALSE))</f>
        <v/>
      </c>
      <c r="AS33" s="240">
        <f>IF(AS31="","",VLOOKUP(AS31,'【記載例】シフト記号表（勤務時間帯）'!$C$6:$U$35,19,FALSE))</f>
        <v>4</v>
      </c>
      <c r="AT33" s="241" t="str">
        <f>IF(AT31="","",VLOOKUP(AT31,'【記載例】シフト記号表（勤務時間帯）'!$C$6:$U$35,19,FALSE))</f>
        <v/>
      </c>
      <c r="AU33" s="239" t="str">
        <f>IF(AU31="","",VLOOKUP(AU31,'【記載例】シフト記号表（勤務時間帯）'!$C$6:$U$35,19,FALSE))</f>
        <v/>
      </c>
      <c r="AV33" s="240" t="str">
        <f>IF(AV31="","",VLOOKUP(AV31,'【記載例】シフト記号表（勤務時間帯）'!$C$6:$U$35,19,FALSE))</f>
        <v/>
      </c>
      <c r="AW33" s="240" t="str">
        <f>IF(AW31="","",VLOOKUP(AW31,'【記載例】シフト記号表（勤務時間帯）'!$C$6:$U$35,19,FALSE))</f>
        <v/>
      </c>
      <c r="AX33" s="1037">
        <f>IF($BB$3="４週",SUM(S33:AT33),IF($BB$3="暦月",SUM(S33:AW33),""))</f>
        <v>64</v>
      </c>
      <c r="AY33" s="1038"/>
      <c r="AZ33" s="1090">
        <f>IF($BB$3="４週",AX33/4,IF($BB$3="暦月",【記載例】勤務形態!AX33/(【記載例】勤務形態!$BB$8/7),""))</f>
        <v>16</v>
      </c>
      <c r="BA33" s="1091"/>
      <c r="BB33" s="861"/>
      <c r="BC33" s="862"/>
      <c r="BD33" s="862"/>
      <c r="BE33" s="862"/>
      <c r="BF33" s="863"/>
    </row>
    <row r="34" spans="2:58" ht="20.25" customHeight="1">
      <c r="B34" s="1092">
        <f>B31+1</f>
        <v>5</v>
      </c>
      <c r="C34" s="869" t="s">
        <v>5</v>
      </c>
      <c r="D34" s="870"/>
      <c r="E34" s="871"/>
      <c r="F34" s="121"/>
      <c r="G34" s="773" t="s">
        <v>204</v>
      </c>
      <c r="H34" s="776" t="s">
        <v>6</v>
      </c>
      <c r="I34" s="777"/>
      <c r="J34" s="777"/>
      <c r="K34" s="778"/>
      <c r="L34" s="780" t="s">
        <v>212</v>
      </c>
      <c r="M34" s="781"/>
      <c r="N34" s="781"/>
      <c r="O34" s="782"/>
      <c r="P34" s="1102" t="s">
        <v>49</v>
      </c>
      <c r="Q34" s="1103"/>
      <c r="R34" s="1104"/>
      <c r="S34" s="113"/>
      <c r="T34" s="114" t="s">
        <v>155</v>
      </c>
      <c r="U34" s="114"/>
      <c r="V34" s="114"/>
      <c r="W34" s="114" t="s">
        <v>155</v>
      </c>
      <c r="X34" s="114"/>
      <c r="Y34" s="115" t="s">
        <v>155</v>
      </c>
      <c r="Z34" s="113"/>
      <c r="AA34" s="114" t="s">
        <v>155</v>
      </c>
      <c r="AB34" s="114"/>
      <c r="AC34" s="114"/>
      <c r="AD34" s="114" t="s">
        <v>155</v>
      </c>
      <c r="AE34" s="114"/>
      <c r="AF34" s="115" t="s">
        <v>155</v>
      </c>
      <c r="AG34" s="113"/>
      <c r="AH34" s="114" t="s">
        <v>155</v>
      </c>
      <c r="AI34" s="114"/>
      <c r="AJ34" s="114"/>
      <c r="AK34" s="114" t="s">
        <v>155</v>
      </c>
      <c r="AL34" s="114"/>
      <c r="AM34" s="115" t="s">
        <v>155</v>
      </c>
      <c r="AN34" s="113"/>
      <c r="AO34" s="114" t="s">
        <v>155</v>
      </c>
      <c r="AP34" s="114"/>
      <c r="AQ34" s="114"/>
      <c r="AR34" s="114" t="s">
        <v>155</v>
      </c>
      <c r="AS34" s="114"/>
      <c r="AT34" s="115" t="s">
        <v>155</v>
      </c>
      <c r="AU34" s="113"/>
      <c r="AV34" s="114"/>
      <c r="AW34" s="114"/>
      <c r="AX34" s="1093"/>
      <c r="AY34" s="1094"/>
      <c r="AZ34" s="1095"/>
      <c r="BA34" s="1096"/>
      <c r="BB34" s="855" t="s">
        <v>127</v>
      </c>
      <c r="BC34" s="856"/>
      <c r="BD34" s="856"/>
      <c r="BE34" s="856"/>
      <c r="BF34" s="857"/>
    </row>
    <row r="35" spans="2:58" ht="20.25" customHeight="1">
      <c r="B35" s="1092"/>
      <c r="C35" s="872"/>
      <c r="D35" s="873"/>
      <c r="E35" s="874"/>
      <c r="F35" s="94"/>
      <c r="G35" s="774"/>
      <c r="H35" s="779"/>
      <c r="I35" s="777"/>
      <c r="J35" s="777"/>
      <c r="K35" s="778"/>
      <c r="L35" s="783"/>
      <c r="M35" s="784"/>
      <c r="N35" s="784"/>
      <c r="O35" s="785"/>
      <c r="P35" s="1027" t="s">
        <v>15</v>
      </c>
      <c r="Q35" s="1028"/>
      <c r="R35" s="1029"/>
      <c r="S35" s="236" t="str">
        <f>IF(S34="","",VLOOKUP(S34,'【記載例】シフト記号表（勤務時間帯）'!$C$6:$K$35,9,FALSE))</f>
        <v/>
      </c>
      <c r="T35" s="237">
        <f>IF(T34="","",VLOOKUP(T34,'【記載例】シフト記号表（勤務時間帯）'!$C$6:$K$35,9,FALSE))</f>
        <v>4</v>
      </c>
      <c r="U35" s="237" t="str">
        <f>IF(U34="","",VLOOKUP(U34,'【記載例】シフト記号表（勤務時間帯）'!$C$6:$K$35,9,FALSE))</f>
        <v/>
      </c>
      <c r="V35" s="237" t="str">
        <f>IF(V34="","",VLOOKUP(V34,'【記載例】シフト記号表（勤務時間帯）'!$C$6:$K$35,9,FALSE))</f>
        <v/>
      </c>
      <c r="W35" s="237">
        <f>IF(W34="","",VLOOKUP(W34,'【記載例】シフト記号表（勤務時間帯）'!$C$6:$K$35,9,FALSE))</f>
        <v>4</v>
      </c>
      <c r="X35" s="237" t="str">
        <f>IF(X34="","",VLOOKUP(X34,'【記載例】シフト記号表（勤務時間帯）'!$C$6:$K$35,9,FALSE))</f>
        <v/>
      </c>
      <c r="Y35" s="238">
        <f>IF(Y34="","",VLOOKUP(Y34,'【記載例】シフト記号表（勤務時間帯）'!$C$6:$K$35,9,FALSE))</f>
        <v>4</v>
      </c>
      <c r="Z35" s="236" t="str">
        <f>IF(Z34="","",VLOOKUP(Z34,'【記載例】シフト記号表（勤務時間帯）'!$C$6:$K$35,9,FALSE))</f>
        <v/>
      </c>
      <c r="AA35" s="237">
        <f>IF(AA34="","",VLOOKUP(AA34,'【記載例】シフト記号表（勤務時間帯）'!$C$6:$K$35,9,FALSE))</f>
        <v>4</v>
      </c>
      <c r="AB35" s="237" t="str">
        <f>IF(AB34="","",VLOOKUP(AB34,'【記載例】シフト記号表（勤務時間帯）'!$C$6:$K$35,9,FALSE))</f>
        <v/>
      </c>
      <c r="AC35" s="237" t="str">
        <f>IF(AC34="","",VLOOKUP(AC34,'【記載例】シフト記号表（勤務時間帯）'!$C$6:$K$35,9,FALSE))</f>
        <v/>
      </c>
      <c r="AD35" s="237">
        <f>IF(AD34="","",VLOOKUP(AD34,'【記載例】シフト記号表（勤務時間帯）'!$C$6:$K$35,9,FALSE))</f>
        <v>4</v>
      </c>
      <c r="AE35" s="237" t="str">
        <f>IF(AE34="","",VLOOKUP(AE34,'【記載例】シフト記号表（勤務時間帯）'!$C$6:$K$35,9,FALSE))</f>
        <v/>
      </c>
      <c r="AF35" s="238">
        <f>IF(AF34="","",VLOOKUP(AF34,'【記載例】シフト記号表（勤務時間帯）'!$C$6:$K$35,9,FALSE))</f>
        <v>4</v>
      </c>
      <c r="AG35" s="236" t="str">
        <f>IF(AG34="","",VLOOKUP(AG34,'【記載例】シフト記号表（勤務時間帯）'!$C$6:$K$35,9,FALSE))</f>
        <v/>
      </c>
      <c r="AH35" s="237">
        <f>IF(AH34="","",VLOOKUP(AH34,'【記載例】シフト記号表（勤務時間帯）'!$C$6:$K$35,9,FALSE))</f>
        <v>4</v>
      </c>
      <c r="AI35" s="237" t="str">
        <f>IF(AI34="","",VLOOKUP(AI34,'【記載例】シフト記号表（勤務時間帯）'!$C$6:$K$35,9,FALSE))</f>
        <v/>
      </c>
      <c r="AJ35" s="237" t="str">
        <f>IF(AJ34="","",VLOOKUP(AJ34,'【記載例】シフト記号表（勤務時間帯）'!$C$6:$K$35,9,FALSE))</f>
        <v/>
      </c>
      <c r="AK35" s="237">
        <f>IF(AK34="","",VLOOKUP(AK34,'【記載例】シフト記号表（勤務時間帯）'!$C$6:$K$35,9,FALSE))</f>
        <v>4</v>
      </c>
      <c r="AL35" s="237" t="str">
        <f>IF(AL34="","",VLOOKUP(AL34,'【記載例】シフト記号表（勤務時間帯）'!$C$6:$K$35,9,FALSE))</f>
        <v/>
      </c>
      <c r="AM35" s="238">
        <f>IF(AM34="","",VLOOKUP(AM34,'【記載例】シフト記号表（勤務時間帯）'!$C$6:$K$35,9,FALSE))</f>
        <v>4</v>
      </c>
      <c r="AN35" s="236" t="str">
        <f>IF(AN34="","",VLOOKUP(AN34,'【記載例】シフト記号表（勤務時間帯）'!$C$6:$K$35,9,FALSE))</f>
        <v/>
      </c>
      <c r="AO35" s="237">
        <f>IF(AO34="","",VLOOKUP(AO34,'【記載例】シフト記号表（勤務時間帯）'!$C$6:$K$35,9,FALSE))</f>
        <v>4</v>
      </c>
      <c r="AP35" s="237" t="str">
        <f>IF(AP34="","",VLOOKUP(AP34,'【記載例】シフト記号表（勤務時間帯）'!$C$6:$K$35,9,FALSE))</f>
        <v/>
      </c>
      <c r="AQ35" s="237" t="str">
        <f>IF(AQ34="","",VLOOKUP(AQ34,'【記載例】シフト記号表（勤務時間帯）'!$C$6:$K$35,9,FALSE))</f>
        <v/>
      </c>
      <c r="AR35" s="237">
        <f>IF(AR34="","",VLOOKUP(AR34,'【記載例】シフト記号表（勤務時間帯）'!$C$6:$K$35,9,FALSE))</f>
        <v>4</v>
      </c>
      <c r="AS35" s="237" t="str">
        <f>IF(AS34="","",VLOOKUP(AS34,'【記載例】シフト記号表（勤務時間帯）'!$C$6:$K$35,9,FALSE))</f>
        <v/>
      </c>
      <c r="AT35" s="238">
        <f>IF(AT34="","",VLOOKUP(AT34,'【記載例】シフト記号表（勤務時間帯）'!$C$6:$K$35,9,FALSE))</f>
        <v>4</v>
      </c>
      <c r="AU35" s="236" t="str">
        <f>IF(AU34="","",VLOOKUP(AU34,'【記載例】シフト記号表（勤務時間帯）'!$C$6:$K$35,9,FALSE))</f>
        <v/>
      </c>
      <c r="AV35" s="237" t="str">
        <f>IF(AV34="","",VLOOKUP(AV34,'【記載例】シフト記号表（勤務時間帯）'!$C$6:$K$35,9,FALSE))</f>
        <v/>
      </c>
      <c r="AW35" s="237" t="str">
        <f>IF(AW34="","",VLOOKUP(AW34,'【記載例】シフト記号表（勤務時間帯）'!$C$6:$K$35,9,FALSE))</f>
        <v/>
      </c>
      <c r="AX35" s="1030">
        <f>IF($BB$3="４週",SUM(S35:AT35),IF($BB$3="暦月",SUM(S35:AW35),""))</f>
        <v>48</v>
      </c>
      <c r="AY35" s="1031"/>
      <c r="AZ35" s="1032">
        <f>IF($BB$3="４週",AX35/4,IF($BB$3="暦月",【記載例】勤務形態!AX35/(【記載例】勤務形態!$BB$8/7),""))</f>
        <v>12</v>
      </c>
      <c r="BA35" s="1033"/>
      <c r="BB35" s="858"/>
      <c r="BC35" s="859"/>
      <c r="BD35" s="859"/>
      <c r="BE35" s="859"/>
      <c r="BF35" s="860"/>
    </row>
    <row r="36" spans="2:58" ht="20.25" customHeight="1">
      <c r="B36" s="1092"/>
      <c r="C36" s="875"/>
      <c r="D36" s="876"/>
      <c r="E36" s="877"/>
      <c r="F36" s="94" t="str">
        <f>C34</f>
        <v>看護職員</v>
      </c>
      <c r="G36" s="775"/>
      <c r="H36" s="779"/>
      <c r="I36" s="777"/>
      <c r="J36" s="777"/>
      <c r="K36" s="778"/>
      <c r="L36" s="786"/>
      <c r="M36" s="787"/>
      <c r="N36" s="787"/>
      <c r="O36" s="788"/>
      <c r="P36" s="1034" t="s">
        <v>50</v>
      </c>
      <c r="Q36" s="1035"/>
      <c r="R36" s="1036"/>
      <c r="S36" s="239" t="str">
        <f>IF(S34="","",VLOOKUP(S34,'【記載例】シフト記号表（勤務時間帯）'!$C$6:$U$35,19,FALSE))</f>
        <v/>
      </c>
      <c r="T36" s="240">
        <f>IF(T34="","",VLOOKUP(T34,'【記載例】シフト記号表（勤務時間帯）'!$C$6:$U$35,19,FALSE))</f>
        <v>4</v>
      </c>
      <c r="U36" s="240" t="str">
        <f>IF(U34="","",VLOOKUP(U34,'【記載例】シフト記号表（勤務時間帯）'!$C$6:$U$35,19,FALSE))</f>
        <v/>
      </c>
      <c r="V36" s="240" t="str">
        <f>IF(V34="","",VLOOKUP(V34,'【記載例】シフト記号表（勤務時間帯）'!$C$6:$U$35,19,FALSE))</f>
        <v/>
      </c>
      <c r="W36" s="240">
        <f>IF(W34="","",VLOOKUP(W34,'【記載例】シフト記号表（勤務時間帯）'!$C$6:$U$35,19,FALSE))</f>
        <v>4</v>
      </c>
      <c r="X36" s="240" t="str">
        <f>IF(X34="","",VLOOKUP(X34,'【記載例】シフト記号表（勤務時間帯）'!$C$6:$U$35,19,FALSE))</f>
        <v/>
      </c>
      <c r="Y36" s="241">
        <f>IF(Y34="","",VLOOKUP(Y34,'【記載例】シフト記号表（勤務時間帯）'!$C$6:$U$35,19,FALSE))</f>
        <v>4</v>
      </c>
      <c r="Z36" s="239" t="str">
        <f>IF(Z34="","",VLOOKUP(Z34,'【記載例】シフト記号表（勤務時間帯）'!$C$6:$U$35,19,FALSE))</f>
        <v/>
      </c>
      <c r="AA36" s="240">
        <f>IF(AA34="","",VLOOKUP(AA34,'【記載例】シフト記号表（勤務時間帯）'!$C$6:$U$35,19,FALSE))</f>
        <v>4</v>
      </c>
      <c r="AB36" s="240" t="str">
        <f>IF(AB34="","",VLOOKUP(AB34,'【記載例】シフト記号表（勤務時間帯）'!$C$6:$U$35,19,FALSE))</f>
        <v/>
      </c>
      <c r="AC36" s="240" t="str">
        <f>IF(AC34="","",VLOOKUP(AC34,'【記載例】シフト記号表（勤務時間帯）'!$C$6:$U$35,19,FALSE))</f>
        <v/>
      </c>
      <c r="AD36" s="240">
        <f>IF(AD34="","",VLOOKUP(AD34,'【記載例】シフト記号表（勤務時間帯）'!$C$6:$U$35,19,FALSE))</f>
        <v>4</v>
      </c>
      <c r="AE36" s="240" t="str">
        <f>IF(AE34="","",VLOOKUP(AE34,'【記載例】シフト記号表（勤務時間帯）'!$C$6:$U$35,19,FALSE))</f>
        <v/>
      </c>
      <c r="AF36" s="241">
        <f>IF(AF34="","",VLOOKUP(AF34,'【記載例】シフト記号表（勤務時間帯）'!$C$6:$U$35,19,FALSE))</f>
        <v>4</v>
      </c>
      <c r="AG36" s="239" t="str">
        <f>IF(AG34="","",VLOOKUP(AG34,'【記載例】シフト記号表（勤務時間帯）'!$C$6:$U$35,19,FALSE))</f>
        <v/>
      </c>
      <c r="AH36" s="240">
        <f>IF(AH34="","",VLOOKUP(AH34,'【記載例】シフト記号表（勤務時間帯）'!$C$6:$U$35,19,FALSE))</f>
        <v>4</v>
      </c>
      <c r="AI36" s="240" t="str">
        <f>IF(AI34="","",VLOOKUP(AI34,'【記載例】シフト記号表（勤務時間帯）'!$C$6:$U$35,19,FALSE))</f>
        <v/>
      </c>
      <c r="AJ36" s="240" t="str">
        <f>IF(AJ34="","",VLOOKUP(AJ34,'【記載例】シフト記号表（勤務時間帯）'!$C$6:$U$35,19,FALSE))</f>
        <v/>
      </c>
      <c r="AK36" s="240">
        <f>IF(AK34="","",VLOOKUP(AK34,'【記載例】シフト記号表（勤務時間帯）'!$C$6:$U$35,19,FALSE))</f>
        <v>4</v>
      </c>
      <c r="AL36" s="240" t="str">
        <f>IF(AL34="","",VLOOKUP(AL34,'【記載例】シフト記号表（勤務時間帯）'!$C$6:$U$35,19,FALSE))</f>
        <v/>
      </c>
      <c r="AM36" s="241">
        <f>IF(AM34="","",VLOOKUP(AM34,'【記載例】シフト記号表（勤務時間帯）'!$C$6:$U$35,19,FALSE))</f>
        <v>4</v>
      </c>
      <c r="AN36" s="239" t="str">
        <f>IF(AN34="","",VLOOKUP(AN34,'【記載例】シフト記号表（勤務時間帯）'!$C$6:$U$35,19,FALSE))</f>
        <v/>
      </c>
      <c r="AO36" s="240">
        <f>IF(AO34="","",VLOOKUP(AO34,'【記載例】シフト記号表（勤務時間帯）'!$C$6:$U$35,19,FALSE))</f>
        <v>4</v>
      </c>
      <c r="AP36" s="240" t="str">
        <f>IF(AP34="","",VLOOKUP(AP34,'【記載例】シフト記号表（勤務時間帯）'!$C$6:$U$35,19,FALSE))</f>
        <v/>
      </c>
      <c r="AQ36" s="240" t="str">
        <f>IF(AQ34="","",VLOOKUP(AQ34,'【記載例】シフト記号表（勤務時間帯）'!$C$6:$U$35,19,FALSE))</f>
        <v/>
      </c>
      <c r="AR36" s="240">
        <f>IF(AR34="","",VLOOKUP(AR34,'【記載例】シフト記号表（勤務時間帯）'!$C$6:$U$35,19,FALSE))</f>
        <v>4</v>
      </c>
      <c r="AS36" s="240" t="str">
        <f>IF(AS34="","",VLOOKUP(AS34,'【記載例】シフト記号表（勤務時間帯）'!$C$6:$U$35,19,FALSE))</f>
        <v/>
      </c>
      <c r="AT36" s="241">
        <f>IF(AT34="","",VLOOKUP(AT34,'【記載例】シフト記号表（勤務時間帯）'!$C$6:$U$35,19,FALSE))</f>
        <v>4</v>
      </c>
      <c r="AU36" s="239" t="str">
        <f>IF(AU34="","",VLOOKUP(AU34,'【記載例】シフト記号表（勤務時間帯）'!$C$6:$U$35,19,FALSE))</f>
        <v/>
      </c>
      <c r="AV36" s="240" t="str">
        <f>IF(AV34="","",VLOOKUP(AV34,'【記載例】シフト記号表（勤務時間帯）'!$C$6:$U$35,19,FALSE))</f>
        <v/>
      </c>
      <c r="AW36" s="240" t="str">
        <f>IF(AW34="","",VLOOKUP(AW34,'【記載例】シフト記号表（勤務時間帯）'!$C$6:$U$35,19,FALSE))</f>
        <v/>
      </c>
      <c r="AX36" s="1037">
        <f>IF($BB$3="４週",SUM(S36:AT36),IF($BB$3="暦月",SUM(S36:AW36),""))</f>
        <v>48</v>
      </c>
      <c r="AY36" s="1038"/>
      <c r="AZ36" s="1090">
        <f>IF($BB$3="４週",AX36/4,IF($BB$3="暦月",【記載例】勤務形態!AX36/(【記載例】勤務形態!$BB$8/7),""))</f>
        <v>12</v>
      </c>
      <c r="BA36" s="1091"/>
      <c r="BB36" s="861"/>
      <c r="BC36" s="862"/>
      <c r="BD36" s="862"/>
      <c r="BE36" s="862"/>
      <c r="BF36" s="863"/>
    </row>
    <row r="37" spans="2:58" ht="20.25" customHeight="1">
      <c r="B37" s="1092">
        <f>B34+1</f>
        <v>6</v>
      </c>
      <c r="C37" s="869" t="s">
        <v>61</v>
      </c>
      <c r="D37" s="870"/>
      <c r="E37" s="871"/>
      <c r="F37" s="121"/>
      <c r="G37" s="773" t="s">
        <v>122</v>
      </c>
      <c r="H37" s="776" t="s">
        <v>106</v>
      </c>
      <c r="I37" s="777"/>
      <c r="J37" s="777"/>
      <c r="K37" s="778"/>
      <c r="L37" s="780" t="s">
        <v>212</v>
      </c>
      <c r="M37" s="781"/>
      <c r="N37" s="781"/>
      <c r="O37" s="782"/>
      <c r="P37" s="1102" t="s">
        <v>49</v>
      </c>
      <c r="Q37" s="1103"/>
      <c r="R37" s="1104"/>
      <c r="S37" s="113"/>
      <c r="T37" s="114" t="s">
        <v>154</v>
      </c>
      <c r="U37" s="114" t="s">
        <v>154</v>
      </c>
      <c r="V37" s="114"/>
      <c r="W37" s="114"/>
      <c r="X37" s="114" t="s">
        <v>154</v>
      </c>
      <c r="Y37" s="115"/>
      <c r="Z37" s="113"/>
      <c r="AA37" s="114" t="s">
        <v>154</v>
      </c>
      <c r="AB37" s="114" t="s">
        <v>154</v>
      </c>
      <c r="AC37" s="114"/>
      <c r="AD37" s="114"/>
      <c r="AE37" s="114" t="s">
        <v>154</v>
      </c>
      <c r="AF37" s="115"/>
      <c r="AG37" s="113"/>
      <c r="AH37" s="114" t="s">
        <v>154</v>
      </c>
      <c r="AI37" s="114" t="s">
        <v>154</v>
      </c>
      <c r="AJ37" s="114"/>
      <c r="AK37" s="114"/>
      <c r="AL37" s="114" t="s">
        <v>154</v>
      </c>
      <c r="AM37" s="115"/>
      <c r="AN37" s="113"/>
      <c r="AO37" s="114" t="s">
        <v>154</v>
      </c>
      <c r="AP37" s="114" t="s">
        <v>154</v>
      </c>
      <c r="AQ37" s="114"/>
      <c r="AR37" s="114"/>
      <c r="AS37" s="114" t="s">
        <v>154</v>
      </c>
      <c r="AT37" s="115"/>
      <c r="AU37" s="113"/>
      <c r="AV37" s="114"/>
      <c r="AW37" s="114"/>
      <c r="AX37" s="1093"/>
      <c r="AY37" s="1094"/>
      <c r="AZ37" s="1095"/>
      <c r="BA37" s="1096"/>
      <c r="BB37" s="855" t="s">
        <v>130</v>
      </c>
      <c r="BC37" s="856"/>
      <c r="BD37" s="856"/>
      <c r="BE37" s="856"/>
      <c r="BF37" s="857"/>
    </row>
    <row r="38" spans="2:58" ht="20.25" customHeight="1">
      <c r="B38" s="1092"/>
      <c r="C38" s="872"/>
      <c r="D38" s="873"/>
      <c r="E38" s="874"/>
      <c r="F38" s="94"/>
      <c r="G38" s="774"/>
      <c r="H38" s="779"/>
      <c r="I38" s="777"/>
      <c r="J38" s="777"/>
      <c r="K38" s="778"/>
      <c r="L38" s="783"/>
      <c r="M38" s="784"/>
      <c r="N38" s="784"/>
      <c r="O38" s="785"/>
      <c r="P38" s="1027" t="s">
        <v>15</v>
      </c>
      <c r="Q38" s="1028"/>
      <c r="R38" s="1029"/>
      <c r="S38" s="236" t="str">
        <f>IF(S37="","",VLOOKUP(S37,'【記載例】シフト記号表（勤務時間帯）'!$C$6:$K$35,9,FALSE))</f>
        <v/>
      </c>
      <c r="T38" s="237">
        <f>IF(T37="","",VLOOKUP(T37,'【記載例】シフト記号表（勤務時間帯）'!$C$6:$K$35,9,FALSE))</f>
        <v>8</v>
      </c>
      <c r="U38" s="237">
        <f>IF(U37="","",VLOOKUP(U37,'【記載例】シフト記号表（勤務時間帯）'!$C$6:$K$35,9,FALSE))</f>
        <v>8</v>
      </c>
      <c r="V38" s="237" t="str">
        <f>IF(V37="","",VLOOKUP(V37,'【記載例】シフト記号表（勤務時間帯）'!$C$6:$K$35,9,FALSE))</f>
        <v/>
      </c>
      <c r="W38" s="237" t="str">
        <f>IF(W37="","",VLOOKUP(W37,'【記載例】シフト記号表（勤務時間帯）'!$C$6:$K$35,9,FALSE))</f>
        <v/>
      </c>
      <c r="X38" s="237">
        <f>IF(X37="","",VLOOKUP(X37,'【記載例】シフト記号表（勤務時間帯）'!$C$6:$K$35,9,FALSE))</f>
        <v>8</v>
      </c>
      <c r="Y38" s="238" t="str">
        <f>IF(Y37="","",VLOOKUP(Y37,'【記載例】シフト記号表（勤務時間帯）'!$C$6:$K$35,9,FALSE))</f>
        <v/>
      </c>
      <c r="Z38" s="236" t="str">
        <f>IF(Z37="","",VLOOKUP(Z37,'【記載例】シフト記号表（勤務時間帯）'!$C$6:$K$35,9,FALSE))</f>
        <v/>
      </c>
      <c r="AA38" s="237">
        <f>IF(AA37="","",VLOOKUP(AA37,'【記載例】シフト記号表（勤務時間帯）'!$C$6:$K$35,9,FALSE))</f>
        <v>8</v>
      </c>
      <c r="AB38" s="237">
        <f>IF(AB37="","",VLOOKUP(AB37,'【記載例】シフト記号表（勤務時間帯）'!$C$6:$K$35,9,FALSE))</f>
        <v>8</v>
      </c>
      <c r="AC38" s="237" t="str">
        <f>IF(AC37="","",VLOOKUP(AC37,'【記載例】シフト記号表（勤務時間帯）'!$C$6:$K$35,9,FALSE))</f>
        <v/>
      </c>
      <c r="AD38" s="237" t="str">
        <f>IF(AD37="","",VLOOKUP(AD37,'【記載例】シフト記号表（勤務時間帯）'!$C$6:$K$35,9,FALSE))</f>
        <v/>
      </c>
      <c r="AE38" s="237">
        <f>IF(AE37="","",VLOOKUP(AE37,'【記載例】シフト記号表（勤務時間帯）'!$C$6:$K$35,9,FALSE))</f>
        <v>8</v>
      </c>
      <c r="AF38" s="238" t="str">
        <f>IF(AF37="","",VLOOKUP(AF37,'【記載例】シフト記号表（勤務時間帯）'!$C$6:$K$35,9,FALSE))</f>
        <v/>
      </c>
      <c r="AG38" s="236" t="str">
        <f>IF(AG37="","",VLOOKUP(AG37,'【記載例】シフト記号表（勤務時間帯）'!$C$6:$K$35,9,FALSE))</f>
        <v/>
      </c>
      <c r="AH38" s="237">
        <f>IF(AH37="","",VLOOKUP(AH37,'【記載例】シフト記号表（勤務時間帯）'!$C$6:$K$35,9,FALSE))</f>
        <v>8</v>
      </c>
      <c r="AI38" s="237">
        <f>IF(AI37="","",VLOOKUP(AI37,'【記載例】シフト記号表（勤務時間帯）'!$C$6:$K$35,9,FALSE))</f>
        <v>8</v>
      </c>
      <c r="AJ38" s="237" t="str">
        <f>IF(AJ37="","",VLOOKUP(AJ37,'【記載例】シフト記号表（勤務時間帯）'!$C$6:$K$35,9,FALSE))</f>
        <v/>
      </c>
      <c r="AK38" s="237" t="str">
        <f>IF(AK37="","",VLOOKUP(AK37,'【記載例】シフト記号表（勤務時間帯）'!$C$6:$K$35,9,FALSE))</f>
        <v/>
      </c>
      <c r="AL38" s="237">
        <f>IF(AL37="","",VLOOKUP(AL37,'【記載例】シフト記号表（勤務時間帯）'!$C$6:$K$35,9,FALSE))</f>
        <v>8</v>
      </c>
      <c r="AM38" s="238" t="str">
        <f>IF(AM37="","",VLOOKUP(AM37,'【記載例】シフト記号表（勤務時間帯）'!$C$6:$K$35,9,FALSE))</f>
        <v/>
      </c>
      <c r="AN38" s="236" t="str">
        <f>IF(AN37="","",VLOOKUP(AN37,'【記載例】シフト記号表（勤務時間帯）'!$C$6:$K$35,9,FALSE))</f>
        <v/>
      </c>
      <c r="AO38" s="237">
        <f>IF(AO37="","",VLOOKUP(AO37,'【記載例】シフト記号表（勤務時間帯）'!$C$6:$K$35,9,FALSE))</f>
        <v>8</v>
      </c>
      <c r="AP38" s="237">
        <f>IF(AP37="","",VLOOKUP(AP37,'【記載例】シフト記号表（勤務時間帯）'!$C$6:$K$35,9,FALSE))</f>
        <v>8</v>
      </c>
      <c r="AQ38" s="237" t="str">
        <f>IF(AQ37="","",VLOOKUP(AQ37,'【記載例】シフト記号表（勤務時間帯）'!$C$6:$K$35,9,FALSE))</f>
        <v/>
      </c>
      <c r="AR38" s="237" t="str">
        <f>IF(AR37="","",VLOOKUP(AR37,'【記載例】シフト記号表（勤務時間帯）'!$C$6:$K$35,9,FALSE))</f>
        <v/>
      </c>
      <c r="AS38" s="237">
        <f>IF(AS37="","",VLOOKUP(AS37,'【記載例】シフト記号表（勤務時間帯）'!$C$6:$K$35,9,FALSE))</f>
        <v>8</v>
      </c>
      <c r="AT38" s="238" t="str">
        <f>IF(AT37="","",VLOOKUP(AT37,'【記載例】シフト記号表（勤務時間帯）'!$C$6:$K$35,9,FALSE))</f>
        <v/>
      </c>
      <c r="AU38" s="236" t="str">
        <f>IF(AU37="","",VLOOKUP(AU37,'【記載例】シフト記号表（勤務時間帯）'!$C$6:$K$35,9,FALSE))</f>
        <v/>
      </c>
      <c r="AV38" s="237" t="str">
        <f>IF(AV37="","",VLOOKUP(AV37,'【記載例】シフト記号表（勤務時間帯）'!$C$6:$K$35,9,FALSE))</f>
        <v/>
      </c>
      <c r="AW38" s="237" t="str">
        <f>IF(AW37="","",VLOOKUP(AW37,'【記載例】シフト記号表（勤務時間帯）'!$C$6:$K$35,9,FALSE))</f>
        <v/>
      </c>
      <c r="AX38" s="1030">
        <f>IF($BB$3="４週",SUM(S38:AT38),IF($BB$3="暦月",SUM(S38:AW38),""))</f>
        <v>96</v>
      </c>
      <c r="AY38" s="1031"/>
      <c r="AZ38" s="1032">
        <f>IF($BB$3="４週",AX38/4,IF($BB$3="暦月",【記載例】勤務形態!AX38/(【記載例】勤務形態!$BB$8/7),""))</f>
        <v>24</v>
      </c>
      <c r="BA38" s="1033"/>
      <c r="BB38" s="858"/>
      <c r="BC38" s="859"/>
      <c r="BD38" s="859"/>
      <c r="BE38" s="859"/>
      <c r="BF38" s="860"/>
    </row>
    <row r="39" spans="2:58" ht="20.25" customHeight="1">
      <c r="B39" s="1092"/>
      <c r="C39" s="875"/>
      <c r="D39" s="876"/>
      <c r="E39" s="877"/>
      <c r="F39" s="94" t="str">
        <f>C37</f>
        <v>介護職員</v>
      </c>
      <c r="G39" s="775"/>
      <c r="H39" s="779"/>
      <c r="I39" s="777"/>
      <c r="J39" s="777"/>
      <c r="K39" s="778"/>
      <c r="L39" s="786"/>
      <c r="M39" s="787"/>
      <c r="N39" s="787"/>
      <c r="O39" s="788"/>
      <c r="P39" s="1034" t="s">
        <v>50</v>
      </c>
      <c r="Q39" s="1035"/>
      <c r="R39" s="1036"/>
      <c r="S39" s="239" t="str">
        <f>IF(S37="","",VLOOKUP(S37,'【記載例】シフト記号表（勤務時間帯）'!$C$6:$U$35,19,FALSE))</f>
        <v/>
      </c>
      <c r="T39" s="240">
        <f>IF(T37="","",VLOOKUP(T37,'【記載例】シフト記号表（勤務時間帯）'!$C$6:$U$35,19,FALSE))</f>
        <v>7</v>
      </c>
      <c r="U39" s="240">
        <f>IF(U37="","",VLOOKUP(U37,'【記載例】シフト記号表（勤務時間帯）'!$C$6:$U$35,19,FALSE))</f>
        <v>7</v>
      </c>
      <c r="V39" s="240" t="str">
        <f>IF(V37="","",VLOOKUP(V37,'【記載例】シフト記号表（勤務時間帯）'!$C$6:$U$35,19,FALSE))</f>
        <v/>
      </c>
      <c r="W39" s="240" t="str">
        <f>IF(W37="","",VLOOKUP(W37,'【記載例】シフト記号表（勤務時間帯）'!$C$6:$U$35,19,FALSE))</f>
        <v/>
      </c>
      <c r="X39" s="240">
        <f>IF(X37="","",VLOOKUP(X37,'【記載例】シフト記号表（勤務時間帯）'!$C$6:$U$35,19,FALSE))</f>
        <v>7</v>
      </c>
      <c r="Y39" s="241" t="str">
        <f>IF(Y37="","",VLOOKUP(Y37,'【記載例】シフト記号表（勤務時間帯）'!$C$6:$U$35,19,FALSE))</f>
        <v/>
      </c>
      <c r="Z39" s="239" t="str">
        <f>IF(Z37="","",VLOOKUP(Z37,'【記載例】シフト記号表（勤務時間帯）'!$C$6:$U$35,19,FALSE))</f>
        <v/>
      </c>
      <c r="AA39" s="240">
        <f>IF(AA37="","",VLOOKUP(AA37,'【記載例】シフト記号表（勤務時間帯）'!$C$6:$U$35,19,FALSE))</f>
        <v>7</v>
      </c>
      <c r="AB39" s="240">
        <f>IF(AB37="","",VLOOKUP(AB37,'【記載例】シフト記号表（勤務時間帯）'!$C$6:$U$35,19,FALSE))</f>
        <v>7</v>
      </c>
      <c r="AC39" s="240" t="str">
        <f>IF(AC37="","",VLOOKUP(AC37,'【記載例】シフト記号表（勤務時間帯）'!$C$6:$U$35,19,FALSE))</f>
        <v/>
      </c>
      <c r="AD39" s="240" t="str">
        <f>IF(AD37="","",VLOOKUP(AD37,'【記載例】シフト記号表（勤務時間帯）'!$C$6:$U$35,19,FALSE))</f>
        <v/>
      </c>
      <c r="AE39" s="240">
        <f>IF(AE37="","",VLOOKUP(AE37,'【記載例】シフト記号表（勤務時間帯）'!$C$6:$U$35,19,FALSE))</f>
        <v>7</v>
      </c>
      <c r="AF39" s="241" t="str">
        <f>IF(AF37="","",VLOOKUP(AF37,'【記載例】シフト記号表（勤務時間帯）'!$C$6:$U$35,19,FALSE))</f>
        <v/>
      </c>
      <c r="AG39" s="239" t="str">
        <f>IF(AG37="","",VLOOKUP(AG37,'【記載例】シフト記号表（勤務時間帯）'!$C$6:$U$35,19,FALSE))</f>
        <v/>
      </c>
      <c r="AH39" s="240">
        <f>IF(AH37="","",VLOOKUP(AH37,'【記載例】シフト記号表（勤務時間帯）'!$C$6:$U$35,19,FALSE))</f>
        <v>7</v>
      </c>
      <c r="AI39" s="240">
        <f>IF(AI37="","",VLOOKUP(AI37,'【記載例】シフト記号表（勤務時間帯）'!$C$6:$U$35,19,FALSE))</f>
        <v>7</v>
      </c>
      <c r="AJ39" s="240" t="str">
        <f>IF(AJ37="","",VLOOKUP(AJ37,'【記載例】シフト記号表（勤務時間帯）'!$C$6:$U$35,19,FALSE))</f>
        <v/>
      </c>
      <c r="AK39" s="240" t="str">
        <f>IF(AK37="","",VLOOKUP(AK37,'【記載例】シフト記号表（勤務時間帯）'!$C$6:$U$35,19,FALSE))</f>
        <v/>
      </c>
      <c r="AL39" s="240">
        <f>IF(AL37="","",VLOOKUP(AL37,'【記載例】シフト記号表（勤務時間帯）'!$C$6:$U$35,19,FALSE))</f>
        <v>7</v>
      </c>
      <c r="AM39" s="241" t="str">
        <f>IF(AM37="","",VLOOKUP(AM37,'【記載例】シフト記号表（勤務時間帯）'!$C$6:$U$35,19,FALSE))</f>
        <v/>
      </c>
      <c r="AN39" s="239" t="str">
        <f>IF(AN37="","",VLOOKUP(AN37,'【記載例】シフト記号表（勤務時間帯）'!$C$6:$U$35,19,FALSE))</f>
        <v/>
      </c>
      <c r="AO39" s="240">
        <f>IF(AO37="","",VLOOKUP(AO37,'【記載例】シフト記号表（勤務時間帯）'!$C$6:$U$35,19,FALSE))</f>
        <v>7</v>
      </c>
      <c r="AP39" s="240">
        <f>IF(AP37="","",VLOOKUP(AP37,'【記載例】シフト記号表（勤務時間帯）'!$C$6:$U$35,19,FALSE))</f>
        <v>7</v>
      </c>
      <c r="AQ39" s="240" t="str">
        <f>IF(AQ37="","",VLOOKUP(AQ37,'【記載例】シフト記号表（勤務時間帯）'!$C$6:$U$35,19,FALSE))</f>
        <v/>
      </c>
      <c r="AR39" s="240" t="str">
        <f>IF(AR37="","",VLOOKUP(AR37,'【記載例】シフト記号表（勤務時間帯）'!$C$6:$U$35,19,FALSE))</f>
        <v/>
      </c>
      <c r="AS39" s="240">
        <f>IF(AS37="","",VLOOKUP(AS37,'【記載例】シフト記号表（勤務時間帯）'!$C$6:$U$35,19,FALSE))</f>
        <v>7</v>
      </c>
      <c r="AT39" s="241" t="str">
        <f>IF(AT37="","",VLOOKUP(AT37,'【記載例】シフト記号表（勤務時間帯）'!$C$6:$U$35,19,FALSE))</f>
        <v/>
      </c>
      <c r="AU39" s="239" t="str">
        <f>IF(AU37="","",VLOOKUP(AU37,'【記載例】シフト記号表（勤務時間帯）'!$C$6:$U$35,19,FALSE))</f>
        <v/>
      </c>
      <c r="AV39" s="240" t="str">
        <f>IF(AV37="","",VLOOKUP(AV37,'【記載例】シフト記号表（勤務時間帯）'!$C$6:$U$35,19,FALSE))</f>
        <v/>
      </c>
      <c r="AW39" s="240" t="str">
        <f>IF(AW37="","",VLOOKUP(AW37,'【記載例】シフト記号表（勤務時間帯）'!$C$6:$U$35,19,FALSE))</f>
        <v/>
      </c>
      <c r="AX39" s="1037">
        <f>IF($BB$3="４週",SUM(S39:AT39),IF($BB$3="暦月",SUM(S39:AW39),""))</f>
        <v>84</v>
      </c>
      <c r="AY39" s="1038"/>
      <c r="AZ39" s="1090">
        <f>IF($BB$3="４週",AX39/4,IF($BB$3="暦月",【記載例】勤務形態!AX39/(【記載例】勤務形態!$BB$8/7),""))</f>
        <v>21</v>
      </c>
      <c r="BA39" s="1091"/>
      <c r="BB39" s="861"/>
      <c r="BC39" s="862"/>
      <c r="BD39" s="862"/>
      <c r="BE39" s="862"/>
      <c r="BF39" s="863"/>
    </row>
    <row r="40" spans="2:58" ht="20.25" customHeight="1">
      <c r="B40" s="1092">
        <f>B37+1</f>
        <v>7</v>
      </c>
      <c r="C40" s="869" t="s">
        <v>61</v>
      </c>
      <c r="D40" s="870"/>
      <c r="E40" s="871"/>
      <c r="F40" s="121"/>
      <c r="G40" s="773" t="s">
        <v>122</v>
      </c>
      <c r="H40" s="776" t="s">
        <v>106</v>
      </c>
      <c r="I40" s="777"/>
      <c r="J40" s="777"/>
      <c r="K40" s="778"/>
      <c r="L40" s="780" t="s">
        <v>212</v>
      </c>
      <c r="M40" s="781"/>
      <c r="N40" s="781"/>
      <c r="O40" s="782"/>
      <c r="P40" s="1102" t="s">
        <v>49</v>
      </c>
      <c r="Q40" s="1103"/>
      <c r="R40" s="1104"/>
      <c r="S40" s="113"/>
      <c r="T40" s="114"/>
      <c r="U40" s="114"/>
      <c r="V40" s="114"/>
      <c r="W40" s="114"/>
      <c r="X40" s="114"/>
      <c r="Y40" s="115" t="s">
        <v>154</v>
      </c>
      <c r="Z40" s="113"/>
      <c r="AA40" s="114"/>
      <c r="AB40" s="114"/>
      <c r="AC40" s="114"/>
      <c r="AD40" s="114"/>
      <c r="AE40" s="114"/>
      <c r="AF40" s="115" t="s">
        <v>154</v>
      </c>
      <c r="AG40" s="113"/>
      <c r="AH40" s="114"/>
      <c r="AI40" s="114"/>
      <c r="AJ40" s="114"/>
      <c r="AK40" s="114"/>
      <c r="AL40" s="114"/>
      <c r="AM40" s="115" t="s">
        <v>154</v>
      </c>
      <c r="AN40" s="113"/>
      <c r="AO40" s="114"/>
      <c r="AP40" s="114"/>
      <c r="AQ40" s="114"/>
      <c r="AR40" s="114"/>
      <c r="AS40" s="114"/>
      <c r="AT40" s="115" t="s">
        <v>154</v>
      </c>
      <c r="AU40" s="113"/>
      <c r="AV40" s="114"/>
      <c r="AW40" s="114"/>
      <c r="AX40" s="1093"/>
      <c r="AY40" s="1094"/>
      <c r="AZ40" s="1095"/>
      <c r="BA40" s="1096"/>
      <c r="BB40" s="855" t="s">
        <v>131</v>
      </c>
      <c r="BC40" s="856"/>
      <c r="BD40" s="856"/>
      <c r="BE40" s="856"/>
      <c r="BF40" s="857"/>
    </row>
    <row r="41" spans="2:58" ht="20.25" customHeight="1">
      <c r="B41" s="1092"/>
      <c r="C41" s="872"/>
      <c r="D41" s="873"/>
      <c r="E41" s="874"/>
      <c r="F41" s="94"/>
      <c r="G41" s="774"/>
      <c r="H41" s="779"/>
      <c r="I41" s="777"/>
      <c r="J41" s="777"/>
      <c r="K41" s="778"/>
      <c r="L41" s="783"/>
      <c r="M41" s="784"/>
      <c r="N41" s="784"/>
      <c r="O41" s="785"/>
      <c r="P41" s="1027" t="s">
        <v>15</v>
      </c>
      <c r="Q41" s="1028"/>
      <c r="R41" s="1029"/>
      <c r="S41" s="236" t="str">
        <f>IF(S40="","",VLOOKUP(S40,'【記載例】シフト記号表（勤務時間帯）'!$C$6:$K$35,9,FALSE))</f>
        <v/>
      </c>
      <c r="T41" s="237" t="str">
        <f>IF(T40="","",VLOOKUP(T40,'【記載例】シフト記号表（勤務時間帯）'!$C$6:$K$35,9,FALSE))</f>
        <v/>
      </c>
      <c r="U41" s="237" t="str">
        <f>IF(U40="","",VLOOKUP(U40,'【記載例】シフト記号表（勤務時間帯）'!$C$6:$K$35,9,FALSE))</f>
        <v/>
      </c>
      <c r="V41" s="237" t="str">
        <f>IF(V40="","",VLOOKUP(V40,'【記載例】シフト記号表（勤務時間帯）'!$C$6:$K$35,9,FALSE))</f>
        <v/>
      </c>
      <c r="W41" s="237" t="str">
        <f>IF(W40="","",VLOOKUP(W40,'【記載例】シフト記号表（勤務時間帯）'!$C$6:$K$35,9,FALSE))</f>
        <v/>
      </c>
      <c r="X41" s="237" t="str">
        <f>IF(X40="","",VLOOKUP(X40,'【記載例】シフト記号表（勤務時間帯）'!$C$6:$K$35,9,FALSE))</f>
        <v/>
      </c>
      <c r="Y41" s="238">
        <f>IF(Y40="","",VLOOKUP(Y40,'【記載例】シフト記号表（勤務時間帯）'!$C$6:$K$35,9,FALSE))</f>
        <v>8</v>
      </c>
      <c r="Z41" s="236" t="str">
        <f>IF(Z40="","",VLOOKUP(Z40,'【記載例】シフト記号表（勤務時間帯）'!$C$6:$K$35,9,FALSE))</f>
        <v/>
      </c>
      <c r="AA41" s="237" t="str">
        <f>IF(AA40="","",VLOOKUP(AA40,'【記載例】シフト記号表（勤務時間帯）'!$C$6:$K$35,9,FALSE))</f>
        <v/>
      </c>
      <c r="AB41" s="237" t="str">
        <f>IF(AB40="","",VLOOKUP(AB40,'【記載例】シフト記号表（勤務時間帯）'!$C$6:$K$35,9,FALSE))</f>
        <v/>
      </c>
      <c r="AC41" s="237" t="str">
        <f>IF(AC40="","",VLOOKUP(AC40,'【記載例】シフト記号表（勤務時間帯）'!$C$6:$K$35,9,FALSE))</f>
        <v/>
      </c>
      <c r="AD41" s="237" t="str">
        <f>IF(AD40="","",VLOOKUP(AD40,'【記載例】シフト記号表（勤務時間帯）'!$C$6:$K$35,9,FALSE))</f>
        <v/>
      </c>
      <c r="AE41" s="237" t="str">
        <f>IF(AE40="","",VLOOKUP(AE40,'【記載例】シフト記号表（勤務時間帯）'!$C$6:$K$35,9,FALSE))</f>
        <v/>
      </c>
      <c r="AF41" s="238">
        <f>IF(AF40="","",VLOOKUP(AF40,'【記載例】シフト記号表（勤務時間帯）'!$C$6:$K$35,9,FALSE))</f>
        <v>8</v>
      </c>
      <c r="AG41" s="236" t="str">
        <f>IF(AG40="","",VLOOKUP(AG40,'【記載例】シフト記号表（勤務時間帯）'!$C$6:$K$35,9,FALSE))</f>
        <v/>
      </c>
      <c r="AH41" s="237" t="str">
        <f>IF(AH40="","",VLOOKUP(AH40,'【記載例】シフト記号表（勤務時間帯）'!$C$6:$K$35,9,FALSE))</f>
        <v/>
      </c>
      <c r="AI41" s="237" t="str">
        <f>IF(AI40="","",VLOOKUP(AI40,'【記載例】シフト記号表（勤務時間帯）'!$C$6:$K$35,9,FALSE))</f>
        <v/>
      </c>
      <c r="AJ41" s="237" t="str">
        <f>IF(AJ40="","",VLOOKUP(AJ40,'【記載例】シフト記号表（勤務時間帯）'!$C$6:$K$35,9,FALSE))</f>
        <v/>
      </c>
      <c r="AK41" s="237" t="str">
        <f>IF(AK40="","",VLOOKUP(AK40,'【記載例】シフト記号表（勤務時間帯）'!$C$6:$K$35,9,FALSE))</f>
        <v/>
      </c>
      <c r="AL41" s="237" t="str">
        <f>IF(AL40="","",VLOOKUP(AL40,'【記載例】シフト記号表（勤務時間帯）'!$C$6:$K$35,9,FALSE))</f>
        <v/>
      </c>
      <c r="AM41" s="238">
        <f>IF(AM40="","",VLOOKUP(AM40,'【記載例】シフト記号表（勤務時間帯）'!$C$6:$K$35,9,FALSE))</f>
        <v>8</v>
      </c>
      <c r="AN41" s="236" t="str">
        <f>IF(AN40="","",VLOOKUP(AN40,'【記載例】シフト記号表（勤務時間帯）'!$C$6:$K$35,9,FALSE))</f>
        <v/>
      </c>
      <c r="AO41" s="237" t="str">
        <f>IF(AO40="","",VLOOKUP(AO40,'【記載例】シフト記号表（勤務時間帯）'!$C$6:$K$35,9,FALSE))</f>
        <v/>
      </c>
      <c r="AP41" s="237" t="str">
        <f>IF(AP40="","",VLOOKUP(AP40,'【記載例】シフト記号表（勤務時間帯）'!$C$6:$K$35,9,FALSE))</f>
        <v/>
      </c>
      <c r="AQ41" s="237" t="str">
        <f>IF(AQ40="","",VLOOKUP(AQ40,'【記載例】シフト記号表（勤務時間帯）'!$C$6:$K$35,9,FALSE))</f>
        <v/>
      </c>
      <c r="AR41" s="237" t="str">
        <f>IF(AR40="","",VLOOKUP(AR40,'【記載例】シフト記号表（勤務時間帯）'!$C$6:$K$35,9,FALSE))</f>
        <v/>
      </c>
      <c r="AS41" s="237" t="str">
        <f>IF(AS40="","",VLOOKUP(AS40,'【記載例】シフト記号表（勤務時間帯）'!$C$6:$K$35,9,FALSE))</f>
        <v/>
      </c>
      <c r="AT41" s="238">
        <f>IF(AT40="","",VLOOKUP(AT40,'【記載例】シフト記号表（勤務時間帯）'!$C$6:$K$35,9,FALSE))</f>
        <v>8</v>
      </c>
      <c r="AU41" s="236" t="str">
        <f>IF(AU40="","",VLOOKUP(AU40,'【記載例】シフト記号表（勤務時間帯）'!$C$6:$K$35,9,FALSE))</f>
        <v/>
      </c>
      <c r="AV41" s="237" t="str">
        <f>IF(AV40="","",VLOOKUP(AV40,'【記載例】シフト記号表（勤務時間帯）'!$C$6:$K$35,9,FALSE))</f>
        <v/>
      </c>
      <c r="AW41" s="237" t="str">
        <f>IF(AW40="","",VLOOKUP(AW40,'【記載例】シフト記号表（勤務時間帯）'!$C$6:$K$35,9,FALSE))</f>
        <v/>
      </c>
      <c r="AX41" s="1030">
        <f>IF($BB$3="４週",SUM(S41:AT41),IF($BB$3="暦月",SUM(S41:AW41),""))</f>
        <v>32</v>
      </c>
      <c r="AY41" s="1031"/>
      <c r="AZ41" s="1032">
        <f>IF($BB$3="４週",AX41/4,IF($BB$3="暦月",【記載例】勤務形態!AX41/(【記載例】勤務形態!$BB$8/7),""))</f>
        <v>8</v>
      </c>
      <c r="BA41" s="1033"/>
      <c r="BB41" s="858"/>
      <c r="BC41" s="859"/>
      <c r="BD41" s="859"/>
      <c r="BE41" s="859"/>
      <c r="BF41" s="860"/>
    </row>
    <row r="42" spans="2:58" ht="20.25" customHeight="1">
      <c r="B42" s="1092"/>
      <c r="C42" s="875"/>
      <c r="D42" s="876"/>
      <c r="E42" s="877"/>
      <c r="F42" s="94" t="str">
        <f>C40</f>
        <v>介護職員</v>
      </c>
      <c r="G42" s="775"/>
      <c r="H42" s="779"/>
      <c r="I42" s="777"/>
      <c r="J42" s="777"/>
      <c r="K42" s="778"/>
      <c r="L42" s="786"/>
      <c r="M42" s="787"/>
      <c r="N42" s="787"/>
      <c r="O42" s="788"/>
      <c r="P42" s="1034" t="s">
        <v>50</v>
      </c>
      <c r="Q42" s="1035"/>
      <c r="R42" s="1036"/>
      <c r="S42" s="239" t="str">
        <f>IF(S40="","",VLOOKUP(S40,'【記載例】シフト記号表（勤務時間帯）'!$C$6:$U$35,19,FALSE))</f>
        <v/>
      </c>
      <c r="T42" s="240" t="str">
        <f>IF(T40="","",VLOOKUP(T40,'【記載例】シフト記号表（勤務時間帯）'!$C$6:$U$35,19,FALSE))</f>
        <v/>
      </c>
      <c r="U42" s="240" t="str">
        <f>IF(U40="","",VLOOKUP(U40,'【記載例】シフト記号表（勤務時間帯）'!$C$6:$U$35,19,FALSE))</f>
        <v/>
      </c>
      <c r="V42" s="240" t="str">
        <f>IF(V40="","",VLOOKUP(V40,'【記載例】シフト記号表（勤務時間帯）'!$C$6:$U$35,19,FALSE))</f>
        <v/>
      </c>
      <c r="W42" s="240" t="str">
        <f>IF(W40="","",VLOOKUP(W40,'【記載例】シフト記号表（勤務時間帯）'!$C$6:$U$35,19,FALSE))</f>
        <v/>
      </c>
      <c r="X42" s="240" t="str">
        <f>IF(X40="","",VLOOKUP(X40,'【記載例】シフト記号表（勤務時間帯）'!$C$6:$U$35,19,FALSE))</f>
        <v/>
      </c>
      <c r="Y42" s="241">
        <f>IF(Y40="","",VLOOKUP(Y40,'【記載例】シフト記号表（勤務時間帯）'!$C$6:$U$35,19,FALSE))</f>
        <v>7</v>
      </c>
      <c r="Z42" s="239" t="str">
        <f>IF(Z40="","",VLOOKUP(Z40,'【記載例】シフト記号表（勤務時間帯）'!$C$6:$U$35,19,FALSE))</f>
        <v/>
      </c>
      <c r="AA42" s="240" t="str">
        <f>IF(AA40="","",VLOOKUP(AA40,'【記載例】シフト記号表（勤務時間帯）'!$C$6:$U$35,19,FALSE))</f>
        <v/>
      </c>
      <c r="AB42" s="240" t="str">
        <f>IF(AB40="","",VLOOKUP(AB40,'【記載例】シフト記号表（勤務時間帯）'!$C$6:$U$35,19,FALSE))</f>
        <v/>
      </c>
      <c r="AC42" s="240" t="str">
        <f>IF(AC40="","",VLOOKUP(AC40,'【記載例】シフト記号表（勤務時間帯）'!$C$6:$U$35,19,FALSE))</f>
        <v/>
      </c>
      <c r="AD42" s="240" t="str">
        <f>IF(AD40="","",VLOOKUP(AD40,'【記載例】シフト記号表（勤務時間帯）'!$C$6:$U$35,19,FALSE))</f>
        <v/>
      </c>
      <c r="AE42" s="240" t="str">
        <f>IF(AE40="","",VLOOKUP(AE40,'【記載例】シフト記号表（勤務時間帯）'!$C$6:$U$35,19,FALSE))</f>
        <v/>
      </c>
      <c r="AF42" s="241">
        <f>IF(AF40="","",VLOOKUP(AF40,'【記載例】シフト記号表（勤務時間帯）'!$C$6:$U$35,19,FALSE))</f>
        <v>7</v>
      </c>
      <c r="AG42" s="239" t="str">
        <f>IF(AG40="","",VLOOKUP(AG40,'【記載例】シフト記号表（勤務時間帯）'!$C$6:$U$35,19,FALSE))</f>
        <v/>
      </c>
      <c r="AH42" s="240" t="str">
        <f>IF(AH40="","",VLOOKUP(AH40,'【記載例】シフト記号表（勤務時間帯）'!$C$6:$U$35,19,FALSE))</f>
        <v/>
      </c>
      <c r="AI42" s="240" t="str">
        <f>IF(AI40="","",VLOOKUP(AI40,'【記載例】シフト記号表（勤務時間帯）'!$C$6:$U$35,19,FALSE))</f>
        <v/>
      </c>
      <c r="AJ42" s="240" t="str">
        <f>IF(AJ40="","",VLOOKUP(AJ40,'【記載例】シフト記号表（勤務時間帯）'!$C$6:$U$35,19,FALSE))</f>
        <v/>
      </c>
      <c r="AK42" s="240" t="str">
        <f>IF(AK40="","",VLOOKUP(AK40,'【記載例】シフト記号表（勤務時間帯）'!$C$6:$U$35,19,FALSE))</f>
        <v/>
      </c>
      <c r="AL42" s="240" t="str">
        <f>IF(AL40="","",VLOOKUP(AL40,'【記載例】シフト記号表（勤務時間帯）'!$C$6:$U$35,19,FALSE))</f>
        <v/>
      </c>
      <c r="AM42" s="241">
        <f>IF(AM40="","",VLOOKUP(AM40,'【記載例】シフト記号表（勤務時間帯）'!$C$6:$U$35,19,FALSE))</f>
        <v>7</v>
      </c>
      <c r="AN42" s="239" t="str">
        <f>IF(AN40="","",VLOOKUP(AN40,'【記載例】シフト記号表（勤務時間帯）'!$C$6:$U$35,19,FALSE))</f>
        <v/>
      </c>
      <c r="AO42" s="240" t="str">
        <f>IF(AO40="","",VLOOKUP(AO40,'【記載例】シフト記号表（勤務時間帯）'!$C$6:$U$35,19,FALSE))</f>
        <v/>
      </c>
      <c r="AP42" s="240" t="str">
        <f>IF(AP40="","",VLOOKUP(AP40,'【記載例】シフト記号表（勤務時間帯）'!$C$6:$U$35,19,FALSE))</f>
        <v/>
      </c>
      <c r="AQ42" s="240" t="str">
        <f>IF(AQ40="","",VLOOKUP(AQ40,'【記載例】シフト記号表（勤務時間帯）'!$C$6:$U$35,19,FALSE))</f>
        <v/>
      </c>
      <c r="AR42" s="240" t="str">
        <f>IF(AR40="","",VLOOKUP(AR40,'【記載例】シフト記号表（勤務時間帯）'!$C$6:$U$35,19,FALSE))</f>
        <v/>
      </c>
      <c r="AS42" s="240" t="str">
        <f>IF(AS40="","",VLOOKUP(AS40,'【記載例】シフト記号表（勤務時間帯）'!$C$6:$U$35,19,FALSE))</f>
        <v/>
      </c>
      <c r="AT42" s="241">
        <f>IF(AT40="","",VLOOKUP(AT40,'【記載例】シフト記号表（勤務時間帯）'!$C$6:$U$35,19,FALSE))</f>
        <v>7</v>
      </c>
      <c r="AU42" s="239" t="str">
        <f>IF(AU40="","",VLOOKUP(AU40,'【記載例】シフト記号表（勤務時間帯）'!$C$6:$U$35,19,FALSE))</f>
        <v/>
      </c>
      <c r="AV42" s="240" t="str">
        <f>IF(AV40="","",VLOOKUP(AV40,'【記載例】シフト記号表（勤務時間帯）'!$C$6:$U$35,19,FALSE))</f>
        <v/>
      </c>
      <c r="AW42" s="240" t="str">
        <f>IF(AW40="","",VLOOKUP(AW40,'【記載例】シフト記号表（勤務時間帯）'!$C$6:$U$35,19,FALSE))</f>
        <v/>
      </c>
      <c r="AX42" s="1037">
        <f>IF($BB$3="４週",SUM(S42:AT42),IF($BB$3="暦月",SUM(S42:AW42),""))</f>
        <v>28</v>
      </c>
      <c r="AY42" s="1038"/>
      <c r="AZ42" s="1090">
        <f>IF($BB$3="４週",AX42/4,IF($BB$3="暦月",【記載例】勤務形態!AX42/(【記載例】勤務形態!$BB$8/7),""))</f>
        <v>7</v>
      </c>
      <c r="BA42" s="1091"/>
      <c r="BB42" s="861"/>
      <c r="BC42" s="862"/>
      <c r="BD42" s="862"/>
      <c r="BE42" s="862"/>
      <c r="BF42" s="863"/>
    </row>
    <row r="43" spans="2:58" ht="20.25" customHeight="1">
      <c r="B43" s="1092">
        <f>B40+1</f>
        <v>8</v>
      </c>
      <c r="C43" s="869" t="s">
        <v>61</v>
      </c>
      <c r="D43" s="870"/>
      <c r="E43" s="871"/>
      <c r="F43" s="121"/>
      <c r="G43" s="773" t="s">
        <v>123</v>
      </c>
      <c r="H43" s="776" t="s">
        <v>32</v>
      </c>
      <c r="I43" s="777"/>
      <c r="J43" s="777"/>
      <c r="K43" s="778"/>
      <c r="L43" s="780" t="s">
        <v>212</v>
      </c>
      <c r="M43" s="781"/>
      <c r="N43" s="781"/>
      <c r="O43" s="782"/>
      <c r="P43" s="1102" t="s">
        <v>49</v>
      </c>
      <c r="Q43" s="1103"/>
      <c r="R43" s="1104"/>
      <c r="S43" s="113" t="s">
        <v>154</v>
      </c>
      <c r="T43" s="114"/>
      <c r="U43" s="114" t="s">
        <v>154</v>
      </c>
      <c r="V43" s="114" t="s">
        <v>154</v>
      </c>
      <c r="W43" s="114" t="s">
        <v>154</v>
      </c>
      <c r="X43" s="114"/>
      <c r="Y43" s="115" t="s">
        <v>154</v>
      </c>
      <c r="Z43" s="113" t="s">
        <v>154</v>
      </c>
      <c r="AA43" s="114"/>
      <c r="AB43" s="114" t="s">
        <v>154</v>
      </c>
      <c r="AC43" s="114" t="s">
        <v>154</v>
      </c>
      <c r="AD43" s="114" t="s">
        <v>154</v>
      </c>
      <c r="AE43" s="114"/>
      <c r="AF43" s="115" t="s">
        <v>154</v>
      </c>
      <c r="AG43" s="113" t="s">
        <v>154</v>
      </c>
      <c r="AH43" s="114"/>
      <c r="AI43" s="114" t="s">
        <v>154</v>
      </c>
      <c r="AJ43" s="114" t="s">
        <v>154</v>
      </c>
      <c r="AK43" s="114" t="s">
        <v>154</v>
      </c>
      <c r="AL43" s="114"/>
      <c r="AM43" s="115" t="s">
        <v>154</v>
      </c>
      <c r="AN43" s="113" t="s">
        <v>154</v>
      </c>
      <c r="AO43" s="114"/>
      <c r="AP43" s="114" t="s">
        <v>154</v>
      </c>
      <c r="AQ43" s="114" t="s">
        <v>154</v>
      </c>
      <c r="AR43" s="114" t="s">
        <v>154</v>
      </c>
      <c r="AS43" s="114"/>
      <c r="AT43" s="115" t="s">
        <v>154</v>
      </c>
      <c r="AU43" s="113"/>
      <c r="AV43" s="114"/>
      <c r="AW43" s="114"/>
      <c r="AX43" s="1093"/>
      <c r="AY43" s="1094"/>
      <c r="AZ43" s="1095"/>
      <c r="BA43" s="1096"/>
      <c r="BB43" s="855"/>
      <c r="BC43" s="856"/>
      <c r="BD43" s="856"/>
      <c r="BE43" s="856"/>
      <c r="BF43" s="857"/>
    </row>
    <row r="44" spans="2:58" ht="20.25" customHeight="1">
      <c r="B44" s="1092"/>
      <c r="C44" s="872"/>
      <c r="D44" s="873"/>
      <c r="E44" s="874"/>
      <c r="F44" s="94"/>
      <c r="G44" s="774"/>
      <c r="H44" s="779"/>
      <c r="I44" s="777"/>
      <c r="J44" s="777"/>
      <c r="K44" s="778"/>
      <c r="L44" s="783"/>
      <c r="M44" s="784"/>
      <c r="N44" s="784"/>
      <c r="O44" s="785"/>
      <c r="P44" s="1027" t="s">
        <v>15</v>
      </c>
      <c r="Q44" s="1028"/>
      <c r="R44" s="1029"/>
      <c r="S44" s="236">
        <f>IF(S43="","",VLOOKUP(S43,'【記載例】シフト記号表（勤務時間帯）'!$C$6:$K$35,9,FALSE))</f>
        <v>8</v>
      </c>
      <c r="T44" s="237" t="str">
        <f>IF(T43="","",VLOOKUP(T43,'【記載例】シフト記号表（勤務時間帯）'!$C$6:$K$35,9,FALSE))</f>
        <v/>
      </c>
      <c r="U44" s="237">
        <f>IF(U43="","",VLOOKUP(U43,'【記載例】シフト記号表（勤務時間帯）'!$C$6:$K$35,9,FALSE))</f>
        <v>8</v>
      </c>
      <c r="V44" s="237">
        <f>IF(V43="","",VLOOKUP(V43,'【記載例】シフト記号表（勤務時間帯）'!$C$6:$K$35,9,FALSE))</f>
        <v>8</v>
      </c>
      <c r="W44" s="237">
        <f>IF(W43="","",VLOOKUP(W43,'【記載例】シフト記号表（勤務時間帯）'!$C$6:$K$35,9,FALSE))</f>
        <v>8</v>
      </c>
      <c r="X44" s="237" t="str">
        <f>IF(X43="","",VLOOKUP(X43,'【記載例】シフト記号表（勤務時間帯）'!$C$6:$K$35,9,FALSE))</f>
        <v/>
      </c>
      <c r="Y44" s="238">
        <f>IF(Y43="","",VLOOKUP(Y43,'【記載例】シフト記号表（勤務時間帯）'!$C$6:$K$35,9,FALSE))</f>
        <v>8</v>
      </c>
      <c r="Z44" s="236">
        <f>IF(Z43="","",VLOOKUP(Z43,'【記載例】シフト記号表（勤務時間帯）'!$C$6:$K$35,9,FALSE))</f>
        <v>8</v>
      </c>
      <c r="AA44" s="237" t="str">
        <f>IF(AA43="","",VLOOKUP(AA43,'【記載例】シフト記号表（勤務時間帯）'!$C$6:$K$35,9,FALSE))</f>
        <v/>
      </c>
      <c r="AB44" s="237">
        <f>IF(AB43="","",VLOOKUP(AB43,'【記載例】シフト記号表（勤務時間帯）'!$C$6:$K$35,9,FALSE))</f>
        <v>8</v>
      </c>
      <c r="AC44" s="237">
        <f>IF(AC43="","",VLOOKUP(AC43,'【記載例】シフト記号表（勤務時間帯）'!$C$6:$K$35,9,FALSE))</f>
        <v>8</v>
      </c>
      <c r="AD44" s="237">
        <f>IF(AD43="","",VLOOKUP(AD43,'【記載例】シフト記号表（勤務時間帯）'!$C$6:$K$35,9,FALSE))</f>
        <v>8</v>
      </c>
      <c r="AE44" s="237" t="str">
        <f>IF(AE43="","",VLOOKUP(AE43,'【記載例】シフト記号表（勤務時間帯）'!$C$6:$K$35,9,FALSE))</f>
        <v/>
      </c>
      <c r="AF44" s="238">
        <f>IF(AF43="","",VLOOKUP(AF43,'【記載例】シフト記号表（勤務時間帯）'!$C$6:$K$35,9,FALSE))</f>
        <v>8</v>
      </c>
      <c r="AG44" s="236">
        <f>IF(AG43="","",VLOOKUP(AG43,'【記載例】シフト記号表（勤務時間帯）'!$C$6:$K$35,9,FALSE))</f>
        <v>8</v>
      </c>
      <c r="AH44" s="237" t="str">
        <f>IF(AH43="","",VLOOKUP(AH43,'【記載例】シフト記号表（勤務時間帯）'!$C$6:$K$35,9,FALSE))</f>
        <v/>
      </c>
      <c r="AI44" s="237">
        <f>IF(AI43="","",VLOOKUP(AI43,'【記載例】シフト記号表（勤務時間帯）'!$C$6:$K$35,9,FALSE))</f>
        <v>8</v>
      </c>
      <c r="AJ44" s="237">
        <f>IF(AJ43="","",VLOOKUP(AJ43,'【記載例】シフト記号表（勤務時間帯）'!$C$6:$K$35,9,FALSE))</f>
        <v>8</v>
      </c>
      <c r="AK44" s="237">
        <f>IF(AK43="","",VLOOKUP(AK43,'【記載例】シフト記号表（勤務時間帯）'!$C$6:$K$35,9,FALSE))</f>
        <v>8</v>
      </c>
      <c r="AL44" s="237" t="str">
        <f>IF(AL43="","",VLOOKUP(AL43,'【記載例】シフト記号表（勤務時間帯）'!$C$6:$K$35,9,FALSE))</f>
        <v/>
      </c>
      <c r="AM44" s="238">
        <f>IF(AM43="","",VLOOKUP(AM43,'【記載例】シフト記号表（勤務時間帯）'!$C$6:$K$35,9,FALSE))</f>
        <v>8</v>
      </c>
      <c r="AN44" s="236">
        <f>IF(AN43="","",VLOOKUP(AN43,'【記載例】シフト記号表（勤務時間帯）'!$C$6:$K$35,9,FALSE))</f>
        <v>8</v>
      </c>
      <c r="AO44" s="237" t="str">
        <f>IF(AO43="","",VLOOKUP(AO43,'【記載例】シフト記号表（勤務時間帯）'!$C$6:$K$35,9,FALSE))</f>
        <v/>
      </c>
      <c r="AP44" s="237">
        <f>IF(AP43="","",VLOOKUP(AP43,'【記載例】シフト記号表（勤務時間帯）'!$C$6:$K$35,9,FALSE))</f>
        <v>8</v>
      </c>
      <c r="AQ44" s="237">
        <f>IF(AQ43="","",VLOOKUP(AQ43,'【記載例】シフト記号表（勤務時間帯）'!$C$6:$K$35,9,FALSE))</f>
        <v>8</v>
      </c>
      <c r="AR44" s="237">
        <f>IF(AR43="","",VLOOKUP(AR43,'【記載例】シフト記号表（勤務時間帯）'!$C$6:$K$35,9,FALSE))</f>
        <v>8</v>
      </c>
      <c r="AS44" s="237" t="str">
        <f>IF(AS43="","",VLOOKUP(AS43,'【記載例】シフト記号表（勤務時間帯）'!$C$6:$K$35,9,FALSE))</f>
        <v/>
      </c>
      <c r="AT44" s="238">
        <f>IF(AT43="","",VLOOKUP(AT43,'【記載例】シフト記号表（勤務時間帯）'!$C$6:$K$35,9,FALSE))</f>
        <v>8</v>
      </c>
      <c r="AU44" s="236" t="str">
        <f>IF(AU43="","",VLOOKUP(AU43,'【記載例】シフト記号表（勤務時間帯）'!$C$6:$K$35,9,FALSE))</f>
        <v/>
      </c>
      <c r="AV44" s="237" t="str">
        <f>IF(AV43="","",VLOOKUP(AV43,'【記載例】シフト記号表（勤務時間帯）'!$C$6:$K$35,9,FALSE))</f>
        <v/>
      </c>
      <c r="AW44" s="237" t="str">
        <f>IF(AW43="","",VLOOKUP(AW43,'【記載例】シフト記号表（勤務時間帯）'!$C$6:$K$35,9,FALSE))</f>
        <v/>
      </c>
      <c r="AX44" s="1030">
        <f>IF($BB$3="４週",SUM(S44:AT44),IF($BB$3="暦月",SUM(S44:AW44),""))</f>
        <v>160</v>
      </c>
      <c r="AY44" s="1031"/>
      <c r="AZ44" s="1032">
        <f>IF($BB$3="４週",AX44/4,IF($BB$3="暦月",【記載例】勤務形態!AX44/(【記載例】勤務形態!$BB$8/7),""))</f>
        <v>40</v>
      </c>
      <c r="BA44" s="1033"/>
      <c r="BB44" s="858"/>
      <c r="BC44" s="859"/>
      <c r="BD44" s="859"/>
      <c r="BE44" s="859"/>
      <c r="BF44" s="860"/>
    </row>
    <row r="45" spans="2:58" ht="20.25" customHeight="1">
      <c r="B45" s="1092"/>
      <c r="C45" s="875"/>
      <c r="D45" s="876"/>
      <c r="E45" s="877"/>
      <c r="F45" s="94" t="str">
        <f>C43</f>
        <v>介護職員</v>
      </c>
      <c r="G45" s="775"/>
      <c r="H45" s="779"/>
      <c r="I45" s="777"/>
      <c r="J45" s="777"/>
      <c r="K45" s="778"/>
      <c r="L45" s="786"/>
      <c r="M45" s="787"/>
      <c r="N45" s="787"/>
      <c r="O45" s="788"/>
      <c r="P45" s="1034" t="s">
        <v>50</v>
      </c>
      <c r="Q45" s="1035"/>
      <c r="R45" s="1036"/>
      <c r="S45" s="239">
        <f>IF(S43="","",VLOOKUP(S43,'【記載例】シフト記号表（勤務時間帯）'!$C$6:$U$35,19,FALSE))</f>
        <v>7</v>
      </c>
      <c r="T45" s="240" t="str">
        <f>IF(T43="","",VLOOKUP(T43,'【記載例】シフト記号表（勤務時間帯）'!$C$6:$U$35,19,FALSE))</f>
        <v/>
      </c>
      <c r="U45" s="240">
        <f>IF(U43="","",VLOOKUP(U43,'【記載例】シフト記号表（勤務時間帯）'!$C$6:$U$35,19,FALSE))</f>
        <v>7</v>
      </c>
      <c r="V45" s="240">
        <f>IF(V43="","",VLOOKUP(V43,'【記載例】シフト記号表（勤務時間帯）'!$C$6:$U$35,19,FALSE))</f>
        <v>7</v>
      </c>
      <c r="W45" s="240">
        <f>IF(W43="","",VLOOKUP(W43,'【記載例】シフト記号表（勤務時間帯）'!$C$6:$U$35,19,FALSE))</f>
        <v>7</v>
      </c>
      <c r="X45" s="240" t="str">
        <f>IF(X43="","",VLOOKUP(X43,'【記載例】シフト記号表（勤務時間帯）'!$C$6:$U$35,19,FALSE))</f>
        <v/>
      </c>
      <c r="Y45" s="241">
        <f>IF(Y43="","",VLOOKUP(Y43,'【記載例】シフト記号表（勤務時間帯）'!$C$6:$U$35,19,FALSE))</f>
        <v>7</v>
      </c>
      <c r="Z45" s="239">
        <f>IF(Z43="","",VLOOKUP(Z43,'【記載例】シフト記号表（勤務時間帯）'!$C$6:$U$35,19,FALSE))</f>
        <v>7</v>
      </c>
      <c r="AA45" s="240" t="str">
        <f>IF(AA43="","",VLOOKUP(AA43,'【記載例】シフト記号表（勤務時間帯）'!$C$6:$U$35,19,FALSE))</f>
        <v/>
      </c>
      <c r="AB45" s="240">
        <f>IF(AB43="","",VLOOKUP(AB43,'【記載例】シフト記号表（勤務時間帯）'!$C$6:$U$35,19,FALSE))</f>
        <v>7</v>
      </c>
      <c r="AC45" s="240">
        <f>IF(AC43="","",VLOOKUP(AC43,'【記載例】シフト記号表（勤務時間帯）'!$C$6:$U$35,19,FALSE))</f>
        <v>7</v>
      </c>
      <c r="AD45" s="240">
        <f>IF(AD43="","",VLOOKUP(AD43,'【記載例】シフト記号表（勤務時間帯）'!$C$6:$U$35,19,FALSE))</f>
        <v>7</v>
      </c>
      <c r="AE45" s="240" t="str">
        <f>IF(AE43="","",VLOOKUP(AE43,'【記載例】シフト記号表（勤務時間帯）'!$C$6:$U$35,19,FALSE))</f>
        <v/>
      </c>
      <c r="AF45" s="241">
        <f>IF(AF43="","",VLOOKUP(AF43,'【記載例】シフト記号表（勤務時間帯）'!$C$6:$U$35,19,FALSE))</f>
        <v>7</v>
      </c>
      <c r="AG45" s="239">
        <f>IF(AG43="","",VLOOKUP(AG43,'【記載例】シフト記号表（勤務時間帯）'!$C$6:$U$35,19,FALSE))</f>
        <v>7</v>
      </c>
      <c r="AH45" s="240" t="str">
        <f>IF(AH43="","",VLOOKUP(AH43,'【記載例】シフト記号表（勤務時間帯）'!$C$6:$U$35,19,FALSE))</f>
        <v/>
      </c>
      <c r="AI45" s="240">
        <f>IF(AI43="","",VLOOKUP(AI43,'【記載例】シフト記号表（勤務時間帯）'!$C$6:$U$35,19,FALSE))</f>
        <v>7</v>
      </c>
      <c r="AJ45" s="240">
        <f>IF(AJ43="","",VLOOKUP(AJ43,'【記載例】シフト記号表（勤務時間帯）'!$C$6:$U$35,19,FALSE))</f>
        <v>7</v>
      </c>
      <c r="AK45" s="240">
        <f>IF(AK43="","",VLOOKUP(AK43,'【記載例】シフト記号表（勤務時間帯）'!$C$6:$U$35,19,FALSE))</f>
        <v>7</v>
      </c>
      <c r="AL45" s="240" t="str">
        <f>IF(AL43="","",VLOOKUP(AL43,'【記載例】シフト記号表（勤務時間帯）'!$C$6:$U$35,19,FALSE))</f>
        <v/>
      </c>
      <c r="AM45" s="241">
        <f>IF(AM43="","",VLOOKUP(AM43,'【記載例】シフト記号表（勤務時間帯）'!$C$6:$U$35,19,FALSE))</f>
        <v>7</v>
      </c>
      <c r="AN45" s="239">
        <f>IF(AN43="","",VLOOKUP(AN43,'【記載例】シフト記号表（勤務時間帯）'!$C$6:$U$35,19,FALSE))</f>
        <v>7</v>
      </c>
      <c r="AO45" s="240" t="str">
        <f>IF(AO43="","",VLOOKUP(AO43,'【記載例】シフト記号表（勤務時間帯）'!$C$6:$U$35,19,FALSE))</f>
        <v/>
      </c>
      <c r="AP45" s="240">
        <f>IF(AP43="","",VLOOKUP(AP43,'【記載例】シフト記号表（勤務時間帯）'!$C$6:$U$35,19,FALSE))</f>
        <v>7</v>
      </c>
      <c r="AQ45" s="240">
        <f>IF(AQ43="","",VLOOKUP(AQ43,'【記載例】シフト記号表（勤務時間帯）'!$C$6:$U$35,19,FALSE))</f>
        <v>7</v>
      </c>
      <c r="AR45" s="240">
        <f>IF(AR43="","",VLOOKUP(AR43,'【記載例】シフト記号表（勤務時間帯）'!$C$6:$U$35,19,FALSE))</f>
        <v>7</v>
      </c>
      <c r="AS45" s="240" t="str">
        <f>IF(AS43="","",VLOOKUP(AS43,'【記載例】シフト記号表（勤務時間帯）'!$C$6:$U$35,19,FALSE))</f>
        <v/>
      </c>
      <c r="AT45" s="241">
        <f>IF(AT43="","",VLOOKUP(AT43,'【記載例】シフト記号表（勤務時間帯）'!$C$6:$U$35,19,FALSE))</f>
        <v>7</v>
      </c>
      <c r="AU45" s="239" t="str">
        <f>IF(AU43="","",VLOOKUP(AU43,'【記載例】シフト記号表（勤務時間帯）'!$C$6:$U$35,19,FALSE))</f>
        <v/>
      </c>
      <c r="AV45" s="240" t="str">
        <f>IF(AV43="","",VLOOKUP(AV43,'【記載例】シフト記号表（勤務時間帯）'!$C$6:$U$35,19,FALSE))</f>
        <v/>
      </c>
      <c r="AW45" s="240" t="str">
        <f>IF(AW43="","",VLOOKUP(AW43,'【記載例】シフト記号表（勤務時間帯）'!$C$6:$U$35,19,FALSE))</f>
        <v/>
      </c>
      <c r="AX45" s="1037">
        <f>IF($BB$3="４週",SUM(S45:AT45),IF($BB$3="暦月",SUM(S45:AW45),""))</f>
        <v>140</v>
      </c>
      <c r="AY45" s="1038"/>
      <c r="AZ45" s="1090">
        <f>IF($BB$3="４週",AX45/4,IF($BB$3="暦月",【記載例】勤務形態!AX45/(【記載例】勤務形態!$BB$8/7),""))</f>
        <v>35</v>
      </c>
      <c r="BA45" s="1091"/>
      <c r="BB45" s="861"/>
      <c r="BC45" s="862"/>
      <c r="BD45" s="862"/>
      <c r="BE45" s="862"/>
      <c r="BF45" s="863"/>
    </row>
    <row r="46" spans="2:58" ht="20.25" customHeight="1">
      <c r="B46" s="1092">
        <f>B43+1</f>
        <v>9</v>
      </c>
      <c r="C46" s="869" t="s">
        <v>61</v>
      </c>
      <c r="D46" s="870"/>
      <c r="E46" s="871"/>
      <c r="F46" s="121"/>
      <c r="G46" s="773" t="s">
        <v>123</v>
      </c>
      <c r="H46" s="776" t="s">
        <v>106</v>
      </c>
      <c r="I46" s="777"/>
      <c r="J46" s="777"/>
      <c r="K46" s="778"/>
      <c r="L46" s="780" t="s">
        <v>212</v>
      </c>
      <c r="M46" s="781"/>
      <c r="N46" s="781"/>
      <c r="O46" s="782"/>
      <c r="P46" s="1102" t="s">
        <v>49</v>
      </c>
      <c r="Q46" s="1103"/>
      <c r="R46" s="1104"/>
      <c r="S46" s="113" t="s">
        <v>154</v>
      </c>
      <c r="T46" s="114" t="s">
        <v>154</v>
      </c>
      <c r="U46" s="114"/>
      <c r="V46" s="114" t="s">
        <v>154</v>
      </c>
      <c r="W46" s="114" t="s">
        <v>154</v>
      </c>
      <c r="X46" s="114" t="s">
        <v>154</v>
      </c>
      <c r="Y46" s="115"/>
      <c r="Z46" s="113" t="s">
        <v>154</v>
      </c>
      <c r="AA46" s="114" t="s">
        <v>154</v>
      </c>
      <c r="AB46" s="114"/>
      <c r="AC46" s="114" t="s">
        <v>154</v>
      </c>
      <c r="AD46" s="114" t="s">
        <v>154</v>
      </c>
      <c r="AE46" s="114" t="s">
        <v>154</v>
      </c>
      <c r="AF46" s="115"/>
      <c r="AG46" s="113" t="s">
        <v>154</v>
      </c>
      <c r="AH46" s="114" t="s">
        <v>154</v>
      </c>
      <c r="AI46" s="114"/>
      <c r="AJ46" s="114" t="s">
        <v>154</v>
      </c>
      <c r="AK46" s="114" t="s">
        <v>154</v>
      </c>
      <c r="AL46" s="114" t="s">
        <v>154</v>
      </c>
      <c r="AM46" s="115"/>
      <c r="AN46" s="113" t="s">
        <v>154</v>
      </c>
      <c r="AO46" s="114" t="s">
        <v>154</v>
      </c>
      <c r="AP46" s="114"/>
      <c r="AQ46" s="114" t="s">
        <v>154</v>
      </c>
      <c r="AR46" s="114" t="s">
        <v>154</v>
      </c>
      <c r="AS46" s="114" t="s">
        <v>154</v>
      </c>
      <c r="AT46" s="115"/>
      <c r="AU46" s="113"/>
      <c r="AV46" s="114"/>
      <c r="AW46" s="114"/>
      <c r="AX46" s="1093"/>
      <c r="AY46" s="1094"/>
      <c r="AZ46" s="1095"/>
      <c r="BA46" s="1096"/>
      <c r="BB46" s="855"/>
      <c r="BC46" s="856"/>
      <c r="BD46" s="856"/>
      <c r="BE46" s="856"/>
      <c r="BF46" s="857"/>
    </row>
    <row r="47" spans="2:58" ht="20.25" customHeight="1">
      <c r="B47" s="1092"/>
      <c r="C47" s="872"/>
      <c r="D47" s="873"/>
      <c r="E47" s="874"/>
      <c r="F47" s="94"/>
      <c r="G47" s="774"/>
      <c r="H47" s="779"/>
      <c r="I47" s="777"/>
      <c r="J47" s="777"/>
      <c r="K47" s="778"/>
      <c r="L47" s="783"/>
      <c r="M47" s="784"/>
      <c r="N47" s="784"/>
      <c r="O47" s="785"/>
      <c r="P47" s="1027" t="s">
        <v>15</v>
      </c>
      <c r="Q47" s="1028"/>
      <c r="R47" s="1029"/>
      <c r="S47" s="236">
        <f>IF(S46="","",VLOOKUP(S46,'【記載例】シフト記号表（勤務時間帯）'!$C$6:$K$35,9,FALSE))</f>
        <v>8</v>
      </c>
      <c r="T47" s="237">
        <f>IF(T46="","",VLOOKUP(T46,'【記載例】シフト記号表（勤務時間帯）'!$C$6:$K$35,9,FALSE))</f>
        <v>8</v>
      </c>
      <c r="U47" s="237" t="str">
        <f>IF(U46="","",VLOOKUP(U46,'【記載例】シフト記号表（勤務時間帯）'!$C$6:$K$35,9,FALSE))</f>
        <v/>
      </c>
      <c r="V47" s="237">
        <f>IF(V46="","",VLOOKUP(V46,'【記載例】シフト記号表（勤務時間帯）'!$C$6:$K$35,9,FALSE))</f>
        <v>8</v>
      </c>
      <c r="W47" s="237">
        <f>IF(W46="","",VLOOKUP(W46,'【記載例】シフト記号表（勤務時間帯）'!$C$6:$K$35,9,FALSE))</f>
        <v>8</v>
      </c>
      <c r="X47" s="237">
        <f>IF(X46="","",VLOOKUP(X46,'【記載例】シフト記号表（勤務時間帯）'!$C$6:$K$35,9,FALSE))</f>
        <v>8</v>
      </c>
      <c r="Y47" s="238" t="str">
        <f>IF(Y46="","",VLOOKUP(Y46,'【記載例】シフト記号表（勤務時間帯）'!$C$6:$K$35,9,FALSE))</f>
        <v/>
      </c>
      <c r="Z47" s="236">
        <f>IF(Z46="","",VLOOKUP(Z46,'【記載例】シフト記号表（勤務時間帯）'!$C$6:$K$35,9,FALSE))</f>
        <v>8</v>
      </c>
      <c r="AA47" s="237">
        <f>IF(AA46="","",VLOOKUP(AA46,'【記載例】シフト記号表（勤務時間帯）'!$C$6:$K$35,9,FALSE))</f>
        <v>8</v>
      </c>
      <c r="AB47" s="237" t="str">
        <f>IF(AB46="","",VLOOKUP(AB46,'【記載例】シフト記号表（勤務時間帯）'!$C$6:$K$35,9,FALSE))</f>
        <v/>
      </c>
      <c r="AC47" s="237">
        <f>IF(AC46="","",VLOOKUP(AC46,'【記載例】シフト記号表（勤務時間帯）'!$C$6:$K$35,9,FALSE))</f>
        <v>8</v>
      </c>
      <c r="AD47" s="237">
        <f>IF(AD46="","",VLOOKUP(AD46,'【記載例】シフト記号表（勤務時間帯）'!$C$6:$K$35,9,FALSE))</f>
        <v>8</v>
      </c>
      <c r="AE47" s="237">
        <f>IF(AE46="","",VLOOKUP(AE46,'【記載例】シフト記号表（勤務時間帯）'!$C$6:$K$35,9,FALSE))</f>
        <v>8</v>
      </c>
      <c r="AF47" s="238" t="str">
        <f>IF(AF46="","",VLOOKUP(AF46,'【記載例】シフト記号表（勤務時間帯）'!$C$6:$K$35,9,FALSE))</f>
        <v/>
      </c>
      <c r="AG47" s="236">
        <f>IF(AG46="","",VLOOKUP(AG46,'【記載例】シフト記号表（勤務時間帯）'!$C$6:$K$35,9,FALSE))</f>
        <v>8</v>
      </c>
      <c r="AH47" s="237">
        <f>IF(AH46="","",VLOOKUP(AH46,'【記載例】シフト記号表（勤務時間帯）'!$C$6:$K$35,9,FALSE))</f>
        <v>8</v>
      </c>
      <c r="AI47" s="237" t="str">
        <f>IF(AI46="","",VLOOKUP(AI46,'【記載例】シフト記号表（勤務時間帯）'!$C$6:$K$35,9,FALSE))</f>
        <v/>
      </c>
      <c r="AJ47" s="237">
        <f>IF(AJ46="","",VLOOKUP(AJ46,'【記載例】シフト記号表（勤務時間帯）'!$C$6:$K$35,9,FALSE))</f>
        <v>8</v>
      </c>
      <c r="AK47" s="237">
        <f>IF(AK46="","",VLOOKUP(AK46,'【記載例】シフト記号表（勤務時間帯）'!$C$6:$K$35,9,FALSE))</f>
        <v>8</v>
      </c>
      <c r="AL47" s="237">
        <f>IF(AL46="","",VLOOKUP(AL46,'【記載例】シフト記号表（勤務時間帯）'!$C$6:$K$35,9,FALSE))</f>
        <v>8</v>
      </c>
      <c r="AM47" s="238" t="str">
        <f>IF(AM46="","",VLOOKUP(AM46,'【記載例】シフト記号表（勤務時間帯）'!$C$6:$K$35,9,FALSE))</f>
        <v/>
      </c>
      <c r="AN47" s="236">
        <f>IF(AN46="","",VLOOKUP(AN46,'【記載例】シフト記号表（勤務時間帯）'!$C$6:$K$35,9,FALSE))</f>
        <v>8</v>
      </c>
      <c r="AO47" s="237">
        <f>IF(AO46="","",VLOOKUP(AO46,'【記載例】シフト記号表（勤務時間帯）'!$C$6:$K$35,9,FALSE))</f>
        <v>8</v>
      </c>
      <c r="AP47" s="237" t="str">
        <f>IF(AP46="","",VLOOKUP(AP46,'【記載例】シフト記号表（勤務時間帯）'!$C$6:$K$35,9,FALSE))</f>
        <v/>
      </c>
      <c r="AQ47" s="237">
        <f>IF(AQ46="","",VLOOKUP(AQ46,'【記載例】シフト記号表（勤務時間帯）'!$C$6:$K$35,9,FALSE))</f>
        <v>8</v>
      </c>
      <c r="AR47" s="237">
        <f>IF(AR46="","",VLOOKUP(AR46,'【記載例】シフト記号表（勤務時間帯）'!$C$6:$K$35,9,FALSE))</f>
        <v>8</v>
      </c>
      <c r="AS47" s="237">
        <f>IF(AS46="","",VLOOKUP(AS46,'【記載例】シフト記号表（勤務時間帯）'!$C$6:$K$35,9,FALSE))</f>
        <v>8</v>
      </c>
      <c r="AT47" s="238" t="str">
        <f>IF(AT46="","",VLOOKUP(AT46,'【記載例】シフト記号表（勤務時間帯）'!$C$6:$K$35,9,FALSE))</f>
        <v/>
      </c>
      <c r="AU47" s="236" t="str">
        <f>IF(AU46="","",VLOOKUP(AU46,'【記載例】シフト記号表（勤務時間帯）'!$C$6:$K$35,9,FALSE))</f>
        <v/>
      </c>
      <c r="AV47" s="237" t="str">
        <f>IF(AV46="","",VLOOKUP(AV46,'【記載例】シフト記号表（勤務時間帯）'!$C$6:$K$35,9,FALSE))</f>
        <v/>
      </c>
      <c r="AW47" s="237" t="str">
        <f>IF(AW46="","",VLOOKUP(AW46,'【記載例】シフト記号表（勤務時間帯）'!$C$6:$K$35,9,FALSE))</f>
        <v/>
      </c>
      <c r="AX47" s="1030">
        <f>IF($BB$3="４週",SUM(S47:AT47),IF($BB$3="暦月",SUM(S47:AW47),""))</f>
        <v>160</v>
      </c>
      <c r="AY47" s="1031"/>
      <c r="AZ47" s="1032">
        <f>IF($BB$3="４週",AX47/4,IF($BB$3="暦月",【記載例】勤務形態!AX47/(【記載例】勤務形態!$BB$8/7),""))</f>
        <v>40</v>
      </c>
      <c r="BA47" s="1033"/>
      <c r="BB47" s="858"/>
      <c r="BC47" s="859"/>
      <c r="BD47" s="859"/>
      <c r="BE47" s="859"/>
      <c r="BF47" s="860"/>
    </row>
    <row r="48" spans="2:58" ht="20.25" customHeight="1">
      <c r="B48" s="1092"/>
      <c r="C48" s="875"/>
      <c r="D48" s="876"/>
      <c r="E48" s="877"/>
      <c r="F48" s="94" t="str">
        <f>C46</f>
        <v>介護職員</v>
      </c>
      <c r="G48" s="775"/>
      <c r="H48" s="779"/>
      <c r="I48" s="777"/>
      <c r="J48" s="777"/>
      <c r="K48" s="778"/>
      <c r="L48" s="786"/>
      <c r="M48" s="787"/>
      <c r="N48" s="787"/>
      <c r="O48" s="788"/>
      <c r="P48" s="1034" t="s">
        <v>50</v>
      </c>
      <c r="Q48" s="1035"/>
      <c r="R48" s="1036"/>
      <c r="S48" s="239">
        <f>IF(S46="","",VLOOKUP(S46,'【記載例】シフト記号表（勤務時間帯）'!$C$6:$U$35,19,FALSE))</f>
        <v>7</v>
      </c>
      <c r="T48" s="240">
        <f>IF(T46="","",VLOOKUP(T46,'【記載例】シフト記号表（勤務時間帯）'!$C$6:$U$35,19,FALSE))</f>
        <v>7</v>
      </c>
      <c r="U48" s="240" t="str">
        <f>IF(U46="","",VLOOKUP(U46,'【記載例】シフト記号表（勤務時間帯）'!$C$6:$U$35,19,FALSE))</f>
        <v/>
      </c>
      <c r="V48" s="240">
        <f>IF(V46="","",VLOOKUP(V46,'【記載例】シフト記号表（勤務時間帯）'!$C$6:$U$35,19,FALSE))</f>
        <v>7</v>
      </c>
      <c r="W48" s="240">
        <f>IF(W46="","",VLOOKUP(W46,'【記載例】シフト記号表（勤務時間帯）'!$C$6:$U$35,19,FALSE))</f>
        <v>7</v>
      </c>
      <c r="X48" s="240">
        <f>IF(X46="","",VLOOKUP(X46,'【記載例】シフト記号表（勤務時間帯）'!$C$6:$U$35,19,FALSE))</f>
        <v>7</v>
      </c>
      <c r="Y48" s="241" t="str">
        <f>IF(Y46="","",VLOOKUP(Y46,'【記載例】シフト記号表（勤務時間帯）'!$C$6:$U$35,19,FALSE))</f>
        <v/>
      </c>
      <c r="Z48" s="239">
        <f>IF(Z46="","",VLOOKUP(Z46,'【記載例】シフト記号表（勤務時間帯）'!$C$6:$U$35,19,FALSE))</f>
        <v>7</v>
      </c>
      <c r="AA48" s="240">
        <f>IF(AA46="","",VLOOKUP(AA46,'【記載例】シフト記号表（勤務時間帯）'!$C$6:$U$35,19,FALSE))</f>
        <v>7</v>
      </c>
      <c r="AB48" s="240" t="str">
        <f>IF(AB46="","",VLOOKUP(AB46,'【記載例】シフト記号表（勤務時間帯）'!$C$6:$U$35,19,FALSE))</f>
        <v/>
      </c>
      <c r="AC48" s="240">
        <f>IF(AC46="","",VLOOKUP(AC46,'【記載例】シフト記号表（勤務時間帯）'!$C$6:$U$35,19,FALSE))</f>
        <v>7</v>
      </c>
      <c r="AD48" s="240">
        <f>IF(AD46="","",VLOOKUP(AD46,'【記載例】シフト記号表（勤務時間帯）'!$C$6:$U$35,19,FALSE))</f>
        <v>7</v>
      </c>
      <c r="AE48" s="240">
        <f>IF(AE46="","",VLOOKUP(AE46,'【記載例】シフト記号表（勤務時間帯）'!$C$6:$U$35,19,FALSE))</f>
        <v>7</v>
      </c>
      <c r="AF48" s="241" t="str">
        <f>IF(AF46="","",VLOOKUP(AF46,'【記載例】シフト記号表（勤務時間帯）'!$C$6:$U$35,19,FALSE))</f>
        <v/>
      </c>
      <c r="AG48" s="239">
        <f>IF(AG46="","",VLOOKUP(AG46,'【記載例】シフト記号表（勤務時間帯）'!$C$6:$U$35,19,FALSE))</f>
        <v>7</v>
      </c>
      <c r="AH48" s="240">
        <f>IF(AH46="","",VLOOKUP(AH46,'【記載例】シフト記号表（勤務時間帯）'!$C$6:$U$35,19,FALSE))</f>
        <v>7</v>
      </c>
      <c r="AI48" s="240" t="str">
        <f>IF(AI46="","",VLOOKUP(AI46,'【記載例】シフト記号表（勤務時間帯）'!$C$6:$U$35,19,FALSE))</f>
        <v/>
      </c>
      <c r="AJ48" s="240">
        <f>IF(AJ46="","",VLOOKUP(AJ46,'【記載例】シフト記号表（勤務時間帯）'!$C$6:$U$35,19,FALSE))</f>
        <v>7</v>
      </c>
      <c r="AK48" s="240">
        <f>IF(AK46="","",VLOOKUP(AK46,'【記載例】シフト記号表（勤務時間帯）'!$C$6:$U$35,19,FALSE))</f>
        <v>7</v>
      </c>
      <c r="AL48" s="240">
        <f>IF(AL46="","",VLOOKUP(AL46,'【記載例】シフト記号表（勤務時間帯）'!$C$6:$U$35,19,FALSE))</f>
        <v>7</v>
      </c>
      <c r="AM48" s="241" t="str">
        <f>IF(AM46="","",VLOOKUP(AM46,'【記載例】シフト記号表（勤務時間帯）'!$C$6:$U$35,19,FALSE))</f>
        <v/>
      </c>
      <c r="AN48" s="239">
        <f>IF(AN46="","",VLOOKUP(AN46,'【記載例】シフト記号表（勤務時間帯）'!$C$6:$U$35,19,FALSE))</f>
        <v>7</v>
      </c>
      <c r="AO48" s="240">
        <f>IF(AO46="","",VLOOKUP(AO46,'【記載例】シフト記号表（勤務時間帯）'!$C$6:$U$35,19,FALSE))</f>
        <v>7</v>
      </c>
      <c r="AP48" s="240" t="str">
        <f>IF(AP46="","",VLOOKUP(AP46,'【記載例】シフト記号表（勤務時間帯）'!$C$6:$U$35,19,FALSE))</f>
        <v/>
      </c>
      <c r="AQ48" s="240">
        <f>IF(AQ46="","",VLOOKUP(AQ46,'【記載例】シフト記号表（勤務時間帯）'!$C$6:$U$35,19,FALSE))</f>
        <v>7</v>
      </c>
      <c r="AR48" s="240">
        <f>IF(AR46="","",VLOOKUP(AR46,'【記載例】シフト記号表（勤務時間帯）'!$C$6:$U$35,19,FALSE))</f>
        <v>7</v>
      </c>
      <c r="AS48" s="240">
        <f>IF(AS46="","",VLOOKUP(AS46,'【記載例】シフト記号表（勤務時間帯）'!$C$6:$U$35,19,FALSE))</f>
        <v>7</v>
      </c>
      <c r="AT48" s="241" t="str">
        <f>IF(AT46="","",VLOOKUP(AT46,'【記載例】シフト記号表（勤務時間帯）'!$C$6:$U$35,19,FALSE))</f>
        <v/>
      </c>
      <c r="AU48" s="239" t="str">
        <f>IF(AU46="","",VLOOKUP(AU46,'【記載例】シフト記号表（勤務時間帯）'!$C$6:$U$35,19,FALSE))</f>
        <v/>
      </c>
      <c r="AV48" s="240" t="str">
        <f>IF(AV46="","",VLOOKUP(AV46,'【記載例】シフト記号表（勤務時間帯）'!$C$6:$U$35,19,FALSE))</f>
        <v/>
      </c>
      <c r="AW48" s="240" t="str">
        <f>IF(AW46="","",VLOOKUP(AW46,'【記載例】シフト記号表（勤務時間帯）'!$C$6:$U$35,19,FALSE))</f>
        <v/>
      </c>
      <c r="AX48" s="1037">
        <f>IF($BB$3="４週",SUM(S48:AT48),IF($BB$3="暦月",SUM(S48:AW48),""))</f>
        <v>140</v>
      </c>
      <c r="AY48" s="1038"/>
      <c r="AZ48" s="1090">
        <f>IF($BB$3="４週",AX48/4,IF($BB$3="暦月",【記載例】勤務形態!AX48/(【記載例】勤務形態!$BB$8/7),""))</f>
        <v>35</v>
      </c>
      <c r="BA48" s="1091"/>
      <c r="BB48" s="861"/>
      <c r="BC48" s="862"/>
      <c r="BD48" s="862"/>
      <c r="BE48" s="862"/>
      <c r="BF48" s="863"/>
    </row>
    <row r="49" spans="2:58" ht="20.25" customHeight="1">
      <c r="B49" s="1092">
        <f>B46+1</f>
        <v>10</v>
      </c>
      <c r="C49" s="869" t="s">
        <v>62</v>
      </c>
      <c r="D49" s="870"/>
      <c r="E49" s="871"/>
      <c r="F49" s="121"/>
      <c r="G49" s="773" t="s">
        <v>122</v>
      </c>
      <c r="H49" s="776" t="s">
        <v>14</v>
      </c>
      <c r="I49" s="777"/>
      <c r="J49" s="777"/>
      <c r="K49" s="778"/>
      <c r="L49" s="780" t="s">
        <v>212</v>
      </c>
      <c r="M49" s="781"/>
      <c r="N49" s="781"/>
      <c r="O49" s="782"/>
      <c r="P49" s="1102" t="s">
        <v>49</v>
      </c>
      <c r="Q49" s="1103"/>
      <c r="R49" s="1104"/>
      <c r="S49" s="113" t="s">
        <v>157</v>
      </c>
      <c r="T49" s="114"/>
      <c r="U49" s="114" t="s">
        <v>157</v>
      </c>
      <c r="V49" s="114" t="s">
        <v>157</v>
      </c>
      <c r="W49" s="114"/>
      <c r="X49" s="114" t="s">
        <v>157</v>
      </c>
      <c r="Y49" s="115"/>
      <c r="Z49" s="113" t="s">
        <v>157</v>
      </c>
      <c r="AA49" s="114"/>
      <c r="AB49" s="114" t="s">
        <v>157</v>
      </c>
      <c r="AC49" s="114" t="s">
        <v>157</v>
      </c>
      <c r="AD49" s="114"/>
      <c r="AE49" s="114" t="s">
        <v>157</v>
      </c>
      <c r="AF49" s="115"/>
      <c r="AG49" s="113" t="s">
        <v>157</v>
      </c>
      <c r="AH49" s="114"/>
      <c r="AI49" s="114" t="s">
        <v>157</v>
      </c>
      <c r="AJ49" s="114" t="s">
        <v>157</v>
      </c>
      <c r="AK49" s="114"/>
      <c r="AL49" s="114" t="s">
        <v>157</v>
      </c>
      <c r="AM49" s="115"/>
      <c r="AN49" s="113" t="s">
        <v>157</v>
      </c>
      <c r="AO49" s="114"/>
      <c r="AP49" s="114" t="s">
        <v>157</v>
      </c>
      <c r="AQ49" s="114" t="s">
        <v>157</v>
      </c>
      <c r="AR49" s="114"/>
      <c r="AS49" s="114" t="s">
        <v>157</v>
      </c>
      <c r="AT49" s="115"/>
      <c r="AU49" s="113"/>
      <c r="AV49" s="114"/>
      <c r="AW49" s="114"/>
      <c r="AX49" s="1093"/>
      <c r="AY49" s="1094"/>
      <c r="AZ49" s="1095"/>
      <c r="BA49" s="1096"/>
      <c r="BB49" s="855" t="s">
        <v>133</v>
      </c>
      <c r="BC49" s="856"/>
      <c r="BD49" s="856"/>
      <c r="BE49" s="856"/>
      <c r="BF49" s="857"/>
    </row>
    <row r="50" spans="2:58" ht="20.25" customHeight="1">
      <c r="B50" s="1092"/>
      <c r="C50" s="872"/>
      <c r="D50" s="873"/>
      <c r="E50" s="874"/>
      <c r="F50" s="94"/>
      <c r="G50" s="774"/>
      <c r="H50" s="779"/>
      <c r="I50" s="777"/>
      <c r="J50" s="777"/>
      <c r="K50" s="778"/>
      <c r="L50" s="783"/>
      <c r="M50" s="784"/>
      <c r="N50" s="784"/>
      <c r="O50" s="785"/>
      <c r="P50" s="1027" t="s">
        <v>15</v>
      </c>
      <c r="Q50" s="1028"/>
      <c r="R50" s="1029"/>
      <c r="S50" s="236">
        <f>IF(S49="","",VLOOKUP(S49,'【記載例】シフト記号表（勤務時間帯）'!$C$6:$K$35,9,FALSE))</f>
        <v>4</v>
      </c>
      <c r="T50" s="237" t="str">
        <f>IF(T49="","",VLOOKUP(T49,'【記載例】シフト記号表（勤務時間帯）'!$C$6:$K$35,9,FALSE))</f>
        <v/>
      </c>
      <c r="U50" s="237">
        <f>IF(U49="","",VLOOKUP(U49,'【記載例】シフト記号表（勤務時間帯）'!$C$6:$K$35,9,FALSE))</f>
        <v>4</v>
      </c>
      <c r="V50" s="237">
        <f>IF(V49="","",VLOOKUP(V49,'【記載例】シフト記号表（勤務時間帯）'!$C$6:$K$35,9,FALSE))</f>
        <v>4</v>
      </c>
      <c r="W50" s="237" t="str">
        <f>IF(W49="","",VLOOKUP(W49,'【記載例】シフト記号表（勤務時間帯）'!$C$6:$K$35,9,FALSE))</f>
        <v/>
      </c>
      <c r="X50" s="237">
        <f>IF(X49="","",VLOOKUP(X49,'【記載例】シフト記号表（勤務時間帯）'!$C$6:$K$35,9,FALSE))</f>
        <v>4</v>
      </c>
      <c r="Y50" s="238" t="str">
        <f>IF(Y49="","",VLOOKUP(Y49,'【記載例】シフト記号表（勤務時間帯）'!$C$6:$K$35,9,FALSE))</f>
        <v/>
      </c>
      <c r="Z50" s="236">
        <f>IF(Z49="","",VLOOKUP(Z49,'【記載例】シフト記号表（勤務時間帯）'!$C$6:$K$35,9,FALSE))</f>
        <v>4</v>
      </c>
      <c r="AA50" s="237" t="str">
        <f>IF(AA49="","",VLOOKUP(AA49,'【記載例】シフト記号表（勤務時間帯）'!$C$6:$K$35,9,FALSE))</f>
        <v/>
      </c>
      <c r="AB50" s="237">
        <f>IF(AB49="","",VLOOKUP(AB49,'【記載例】シフト記号表（勤務時間帯）'!$C$6:$K$35,9,FALSE))</f>
        <v>4</v>
      </c>
      <c r="AC50" s="237">
        <f>IF(AC49="","",VLOOKUP(AC49,'【記載例】シフト記号表（勤務時間帯）'!$C$6:$K$35,9,FALSE))</f>
        <v>4</v>
      </c>
      <c r="AD50" s="237" t="str">
        <f>IF(AD49="","",VLOOKUP(AD49,'【記載例】シフト記号表（勤務時間帯）'!$C$6:$K$35,9,FALSE))</f>
        <v/>
      </c>
      <c r="AE50" s="237">
        <f>IF(AE49="","",VLOOKUP(AE49,'【記載例】シフト記号表（勤務時間帯）'!$C$6:$K$35,9,FALSE))</f>
        <v>4</v>
      </c>
      <c r="AF50" s="238" t="str">
        <f>IF(AF49="","",VLOOKUP(AF49,'【記載例】シフト記号表（勤務時間帯）'!$C$6:$K$35,9,FALSE))</f>
        <v/>
      </c>
      <c r="AG50" s="236">
        <f>IF(AG49="","",VLOOKUP(AG49,'【記載例】シフト記号表（勤務時間帯）'!$C$6:$K$35,9,FALSE))</f>
        <v>4</v>
      </c>
      <c r="AH50" s="237" t="str">
        <f>IF(AH49="","",VLOOKUP(AH49,'【記載例】シフト記号表（勤務時間帯）'!$C$6:$K$35,9,FALSE))</f>
        <v/>
      </c>
      <c r="AI50" s="237">
        <f>IF(AI49="","",VLOOKUP(AI49,'【記載例】シフト記号表（勤務時間帯）'!$C$6:$K$35,9,FALSE))</f>
        <v>4</v>
      </c>
      <c r="AJ50" s="237">
        <f>IF(AJ49="","",VLOOKUP(AJ49,'【記載例】シフト記号表（勤務時間帯）'!$C$6:$K$35,9,FALSE))</f>
        <v>4</v>
      </c>
      <c r="AK50" s="237" t="str">
        <f>IF(AK49="","",VLOOKUP(AK49,'【記載例】シフト記号表（勤務時間帯）'!$C$6:$K$35,9,FALSE))</f>
        <v/>
      </c>
      <c r="AL50" s="237">
        <f>IF(AL49="","",VLOOKUP(AL49,'【記載例】シフト記号表（勤務時間帯）'!$C$6:$K$35,9,FALSE))</f>
        <v>4</v>
      </c>
      <c r="AM50" s="238" t="str">
        <f>IF(AM49="","",VLOOKUP(AM49,'【記載例】シフト記号表（勤務時間帯）'!$C$6:$K$35,9,FALSE))</f>
        <v/>
      </c>
      <c r="AN50" s="236">
        <f>IF(AN49="","",VLOOKUP(AN49,'【記載例】シフト記号表（勤務時間帯）'!$C$6:$K$35,9,FALSE))</f>
        <v>4</v>
      </c>
      <c r="AO50" s="237" t="str">
        <f>IF(AO49="","",VLOOKUP(AO49,'【記載例】シフト記号表（勤務時間帯）'!$C$6:$K$35,9,FALSE))</f>
        <v/>
      </c>
      <c r="AP50" s="237">
        <f>IF(AP49="","",VLOOKUP(AP49,'【記載例】シフト記号表（勤務時間帯）'!$C$6:$K$35,9,FALSE))</f>
        <v>4</v>
      </c>
      <c r="AQ50" s="237">
        <f>IF(AQ49="","",VLOOKUP(AQ49,'【記載例】シフト記号表（勤務時間帯）'!$C$6:$K$35,9,FALSE))</f>
        <v>4</v>
      </c>
      <c r="AR50" s="237" t="str">
        <f>IF(AR49="","",VLOOKUP(AR49,'【記載例】シフト記号表（勤務時間帯）'!$C$6:$K$35,9,FALSE))</f>
        <v/>
      </c>
      <c r="AS50" s="237">
        <f>IF(AS49="","",VLOOKUP(AS49,'【記載例】シフト記号表（勤務時間帯）'!$C$6:$K$35,9,FALSE))</f>
        <v>4</v>
      </c>
      <c r="AT50" s="238" t="str">
        <f>IF(AT49="","",VLOOKUP(AT49,'【記載例】シフト記号表（勤務時間帯）'!$C$6:$K$35,9,FALSE))</f>
        <v/>
      </c>
      <c r="AU50" s="236" t="str">
        <f>IF(AU49="","",VLOOKUP(AU49,'【記載例】シフト記号表（勤務時間帯）'!$C$6:$K$35,9,FALSE))</f>
        <v/>
      </c>
      <c r="AV50" s="237" t="str">
        <f>IF(AV49="","",VLOOKUP(AV49,'【記載例】シフト記号表（勤務時間帯）'!$C$6:$K$35,9,FALSE))</f>
        <v/>
      </c>
      <c r="AW50" s="237" t="str">
        <f>IF(AW49="","",VLOOKUP(AW49,'【記載例】シフト記号表（勤務時間帯）'!$C$6:$K$35,9,FALSE))</f>
        <v/>
      </c>
      <c r="AX50" s="1030">
        <f>IF($BB$3="４週",SUM(S50:AT50),IF($BB$3="暦月",SUM(S50:AW50),""))</f>
        <v>64</v>
      </c>
      <c r="AY50" s="1031"/>
      <c r="AZ50" s="1032">
        <f>IF($BB$3="４週",AX50/4,IF($BB$3="暦月",【記載例】勤務形態!AX50/(【記載例】勤務形態!$BB$8/7),""))</f>
        <v>16</v>
      </c>
      <c r="BA50" s="1033"/>
      <c r="BB50" s="858"/>
      <c r="BC50" s="859"/>
      <c r="BD50" s="859"/>
      <c r="BE50" s="859"/>
      <c r="BF50" s="860"/>
    </row>
    <row r="51" spans="2:58" ht="20.25" customHeight="1">
      <c r="B51" s="1092"/>
      <c r="C51" s="875"/>
      <c r="D51" s="876"/>
      <c r="E51" s="877"/>
      <c r="F51" s="94" t="str">
        <f>C49</f>
        <v>機能訓練指導員</v>
      </c>
      <c r="G51" s="775"/>
      <c r="H51" s="779"/>
      <c r="I51" s="777"/>
      <c r="J51" s="777"/>
      <c r="K51" s="778"/>
      <c r="L51" s="786"/>
      <c r="M51" s="787"/>
      <c r="N51" s="787"/>
      <c r="O51" s="788"/>
      <c r="P51" s="1034" t="s">
        <v>50</v>
      </c>
      <c r="Q51" s="1035"/>
      <c r="R51" s="1036"/>
      <c r="S51" s="239">
        <f>IF(S49="","",VLOOKUP(S49,'【記載例】シフト記号表（勤務時間帯）'!$C$6:$U$35,19,FALSE))</f>
        <v>3</v>
      </c>
      <c r="T51" s="240" t="str">
        <f>IF(T49="","",VLOOKUP(T49,'【記載例】シフト記号表（勤務時間帯）'!$C$6:$U$35,19,FALSE))</f>
        <v/>
      </c>
      <c r="U51" s="240">
        <f>IF(U49="","",VLOOKUP(U49,'【記載例】シフト記号表（勤務時間帯）'!$C$6:$U$35,19,FALSE))</f>
        <v>3</v>
      </c>
      <c r="V51" s="240">
        <f>IF(V49="","",VLOOKUP(V49,'【記載例】シフト記号表（勤務時間帯）'!$C$6:$U$35,19,FALSE))</f>
        <v>3</v>
      </c>
      <c r="W51" s="240" t="str">
        <f>IF(W49="","",VLOOKUP(W49,'【記載例】シフト記号表（勤務時間帯）'!$C$6:$U$35,19,FALSE))</f>
        <v/>
      </c>
      <c r="X51" s="240">
        <f>IF(X49="","",VLOOKUP(X49,'【記載例】シフト記号表（勤務時間帯）'!$C$6:$U$35,19,FALSE))</f>
        <v>3</v>
      </c>
      <c r="Y51" s="241" t="str">
        <f>IF(Y49="","",VLOOKUP(Y49,'【記載例】シフト記号表（勤務時間帯）'!$C$6:$U$35,19,FALSE))</f>
        <v/>
      </c>
      <c r="Z51" s="239">
        <f>IF(Z49="","",VLOOKUP(Z49,'【記載例】シフト記号表（勤務時間帯）'!$C$6:$U$35,19,FALSE))</f>
        <v>3</v>
      </c>
      <c r="AA51" s="240" t="str">
        <f>IF(AA49="","",VLOOKUP(AA49,'【記載例】シフト記号表（勤務時間帯）'!$C$6:$U$35,19,FALSE))</f>
        <v/>
      </c>
      <c r="AB51" s="240">
        <f>IF(AB49="","",VLOOKUP(AB49,'【記載例】シフト記号表（勤務時間帯）'!$C$6:$U$35,19,FALSE))</f>
        <v>3</v>
      </c>
      <c r="AC51" s="240">
        <f>IF(AC49="","",VLOOKUP(AC49,'【記載例】シフト記号表（勤務時間帯）'!$C$6:$U$35,19,FALSE))</f>
        <v>3</v>
      </c>
      <c r="AD51" s="240" t="str">
        <f>IF(AD49="","",VLOOKUP(AD49,'【記載例】シフト記号表（勤務時間帯）'!$C$6:$U$35,19,FALSE))</f>
        <v/>
      </c>
      <c r="AE51" s="240">
        <f>IF(AE49="","",VLOOKUP(AE49,'【記載例】シフト記号表（勤務時間帯）'!$C$6:$U$35,19,FALSE))</f>
        <v>3</v>
      </c>
      <c r="AF51" s="241" t="str">
        <f>IF(AF49="","",VLOOKUP(AF49,'【記載例】シフト記号表（勤務時間帯）'!$C$6:$U$35,19,FALSE))</f>
        <v/>
      </c>
      <c r="AG51" s="239">
        <f>IF(AG49="","",VLOOKUP(AG49,'【記載例】シフト記号表（勤務時間帯）'!$C$6:$U$35,19,FALSE))</f>
        <v>3</v>
      </c>
      <c r="AH51" s="240" t="str">
        <f>IF(AH49="","",VLOOKUP(AH49,'【記載例】シフト記号表（勤務時間帯）'!$C$6:$U$35,19,FALSE))</f>
        <v/>
      </c>
      <c r="AI51" s="240">
        <f>IF(AI49="","",VLOOKUP(AI49,'【記載例】シフト記号表（勤務時間帯）'!$C$6:$U$35,19,FALSE))</f>
        <v>3</v>
      </c>
      <c r="AJ51" s="240">
        <f>IF(AJ49="","",VLOOKUP(AJ49,'【記載例】シフト記号表（勤務時間帯）'!$C$6:$U$35,19,FALSE))</f>
        <v>3</v>
      </c>
      <c r="AK51" s="240" t="str">
        <f>IF(AK49="","",VLOOKUP(AK49,'【記載例】シフト記号表（勤務時間帯）'!$C$6:$U$35,19,FALSE))</f>
        <v/>
      </c>
      <c r="AL51" s="240">
        <f>IF(AL49="","",VLOOKUP(AL49,'【記載例】シフト記号表（勤務時間帯）'!$C$6:$U$35,19,FALSE))</f>
        <v>3</v>
      </c>
      <c r="AM51" s="241" t="str">
        <f>IF(AM49="","",VLOOKUP(AM49,'【記載例】シフト記号表（勤務時間帯）'!$C$6:$U$35,19,FALSE))</f>
        <v/>
      </c>
      <c r="AN51" s="239">
        <f>IF(AN49="","",VLOOKUP(AN49,'【記載例】シフト記号表（勤務時間帯）'!$C$6:$U$35,19,FALSE))</f>
        <v>3</v>
      </c>
      <c r="AO51" s="240" t="str">
        <f>IF(AO49="","",VLOOKUP(AO49,'【記載例】シフト記号表（勤務時間帯）'!$C$6:$U$35,19,FALSE))</f>
        <v/>
      </c>
      <c r="AP51" s="240">
        <f>IF(AP49="","",VLOOKUP(AP49,'【記載例】シフト記号表（勤務時間帯）'!$C$6:$U$35,19,FALSE))</f>
        <v>3</v>
      </c>
      <c r="AQ51" s="240">
        <f>IF(AQ49="","",VLOOKUP(AQ49,'【記載例】シフト記号表（勤務時間帯）'!$C$6:$U$35,19,FALSE))</f>
        <v>3</v>
      </c>
      <c r="AR51" s="240" t="str">
        <f>IF(AR49="","",VLOOKUP(AR49,'【記載例】シフト記号表（勤務時間帯）'!$C$6:$U$35,19,FALSE))</f>
        <v/>
      </c>
      <c r="AS51" s="240">
        <f>IF(AS49="","",VLOOKUP(AS49,'【記載例】シフト記号表（勤務時間帯）'!$C$6:$U$35,19,FALSE))</f>
        <v>3</v>
      </c>
      <c r="AT51" s="241" t="str">
        <f>IF(AT49="","",VLOOKUP(AT49,'【記載例】シフト記号表（勤務時間帯）'!$C$6:$U$35,19,FALSE))</f>
        <v/>
      </c>
      <c r="AU51" s="239" t="str">
        <f>IF(AU49="","",VLOOKUP(AU49,'【記載例】シフト記号表（勤務時間帯）'!$C$6:$U$35,19,FALSE))</f>
        <v/>
      </c>
      <c r="AV51" s="240" t="str">
        <f>IF(AV49="","",VLOOKUP(AV49,'【記載例】シフト記号表（勤務時間帯）'!$C$6:$U$35,19,FALSE))</f>
        <v/>
      </c>
      <c r="AW51" s="240" t="str">
        <f>IF(AW49="","",VLOOKUP(AW49,'【記載例】シフト記号表（勤務時間帯）'!$C$6:$U$35,19,FALSE))</f>
        <v/>
      </c>
      <c r="AX51" s="1037">
        <f>IF($BB$3="４週",SUM(S51:AT51),IF($BB$3="暦月",SUM(S51:AW51),""))</f>
        <v>48</v>
      </c>
      <c r="AY51" s="1038"/>
      <c r="AZ51" s="1090">
        <f>IF($BB$3="４週",AX51/4,IF($BB$3="暦月",【記載例】勤務形態!AX51/(【記載例】勤務形態!$BB$8/7),""))</f>
        <v>12</v>
      </c>
      <c r="BA51" s="1091"/>
      <c r="BB51" s="861"/>
      <c r="BC51" s="862"/>
      <c r="BD51" s="862"/>
      <c r="BE51" s="862"/>
      <c r="BF51" s="863"/>
    </row>
    <row r="52" spans="2:58" ht="20.25" customHeight="1">
      <c r="B52" s="1092">
        <f>B49+1</f>
        <v>11</v>
      </c>
      <c r="C52" s="869" t="s">
        <v>62</v>
      </c>
      <c r="D52" s="870"/>
      <c r="E52" s="871"/>
      <c r="F52" s="121"/>
      <c r="G52" s="773" t="s">
        <v>204</v>
      </c>
      <c r="H52" s="776" t="s">
        <v>14</v>
      </c>
      <c r="I52" s="777"/>
      <c r="J52" s="777"/>
      <c r="K52" s="778"/>
      <c r="L52" s="780" t="s">
        <v>212</v>
      </c>
      <c r="M52" s="781"/>
      <c r="N52" s="781"/>
      <c r="O52" s="782"/>
      <c r="P52" s="1102" t="s">
        <v>49</v>
      </c>
      <c r="Q52" s="1103"/>
      <c r="R52" s="1104"/>
      <c r="S52" s="113"/>
      <c r="T52" s="114" t="s">
        <v>157</v>
      </c>
      <c r="U52" s="114"/>
      <c r="V52" s="114"/>
      <c r="W52" s="114" t="s">
        <v>157</v>
      </c>
      <c r="X52" s="114"/>
      <c r="Y52" s="115" t="s">
        <v>157</v>
      </c>
      <c r="Z52" s="113"/>
      <c r="AA52" s="114" t="s">
        <v>157</v>
      </c>
      <c r="AB52" s="114"/>
      <c r="AC52" s="114"/>
      <c r="AD52" s="114" t="s">
        <v>157</v>
      </c>
      <c r="AE52" s="114"/>
      <c r="AF52" s="115" t="s">
        <v>157</v>
      </c>
      <c r="AG52" s="113"/>
      <c r="AH52" s="114" t="s">
        <v>157</v>
      </c>
      <c r="AI52" s="114"/>
      <c r="AJ52" s="114"/>
      <c r="AK52" s="114" t="s">
        <v>157</v>
      </c>
      <c r="AL52" s="114"/>
      <c r="AM52" s="115" t="s">
        <v>157</v>
      </c>
      <c r="AN52" s="113"/>
      <c r="AO52" s="114" t="s">
        <v>157</v>
      </c>
      <c r="AP52" s="114"/>
      <c r="AQ52" s="114"/>
      <c r="AR52" s="114" t="s">
        <v>157</v>
      </c>
      <c r="AS52" s="114"/>
      <c r="AT52" s="115" t="s">
        <v>157</v>
      </c>
      <c r="AU52" s="113"/>
      <c r="AV52" s="114"/>
      <c r="AW52" s="114"/>
      <c r="AX52" s="1093"/>
      <c r="AY52" s="1094"/>
      <c r="AZ52" s="1095"/>
      <c r="BA52" s="1096"/>
      <c r="BB52" s="855" t="s">
        <v>128</v>
      </c>
      <c r="BC52" s="856"/>
      <c r="BD52" s="856"/>
      <c r="BE52" s="856"/>
      <c r="BF52" s="857"/>
    </row>
    <row r="53" spans="2:58" ht="20.25" customHeight="1">
      <c r="B53" s="1092"/>
      <c r="C53" s="872"/>
      <c r="D53" s="873"/>
      <c r="E53" s="874"/>
      <c r="F53" s="94"/>
      <c r="G53" s="774"/>
      <c r="H53" s="779"/>
      <c r="I53" s="777"/>
      <c r="J53" s="777"/>
      <c r="K53" s="778"/>
      <c r="L53" s="783"/>
      <c r="M53" s="784"/>
      <c r="N53" s="784"/>
      <c r="O53" s="785"/>
      <c r="P53" s="1027" t="s">
        <v>15</v>
      </c>
      <c r="Q53" s="1028"/>
      <c r="R53" s="1029"/>
      <c r="S53" s="236" t="str">
        <f>IF(S52="","",VLOOKUP(S52,'【記載例】シフト記号表（勤務時間帯）'!$C$6:$K$35,9,FALSE))</f>
        <v/>
      </c>
      <c r="T53" s="237">
        <f>IF(T52="","",VLOOKUP(T52,'【記載例】シフト記号表（勤務時間帯）'!$C$6:$K$35,9,FALSE))</f>
        <v>4</v>
      </c>
      <c r="U53" s="237" t="str">
        <f>IF(U52="","",VLOOKUP(U52,'【記載例】シフト記号表（勤務時間帯）'!$C$6:$K$35,9,FALSE))</f>
        <v/>
      </c>
      <c r="V53" s="237" t="str">
        <f>IF(V52="","",VLOOKUP(V52,'【記載例】シフト記号表（勤務時間帯）'!$C$6:$K$35,9,FALSE))</f>
        <v/>
      </c>
      <c r="W53" s="237">
        <f>IF(W52="","",VLOOKUP(W52,'【記載例】シフト記号表（勤務時間帯）'!$C$6:$K$35,9,FALSE))</f>
        <v>4</v>
      </c>
      <c r="X53" s="237" t="str">
        <f>IF(X52="","",VLOOKUP(X52,'【記載例】シフト記号表（勤務時間帯）'!$C$6:$K$35,9,FALSE))</f>
        <v/>
      </c>
      <c r="Y53" s="238">
        <f>IF(Y52="","",VLOOKUP(Y52,'【記載例】シフト記号表（勤務時間帯）'!$C$6:$K$35,9,FALSE))</f>
        <v>4</v>
      </c>
      <c r="Z53" s="236" t="str">
        <f>IF(Z52="","",VLOOKUP(Z52,'【記載例】シフト記号表（勤務時間帯）'!$C$6:$K$35,9,FALSE))</f>
        <v/>
      </c>
      <c r="AA53" s="237">
        <f>IF(AA52="","",VLOOKUP(AA52,'【記載例】シフト記号表（勤務時間帯）'!$C$6:$K$35,9,FALSE))</f>
        <v>4</v>
      </c>
      <c r="AB53" s="237" t="str">
        <f>IF(AB52="","",VLOOKUP(AB52,'【記載例】シフト記号表（勤務時間帯）'!$C$6:$K$35,9,FALSE))</f>
        <v/>
      </c>
      <c r="AC53" s="237" t="str">
        <f>IF(AC52="","",VLOOKUP(AC52,'【記載例】シフト記号表（勤務時間帯）'!$C$6:$K$35,9,FALSE))</f>
        <v/>
      </c>
      <c r="AD53" s="237">
        <f>IF(AD52="","",VLOOKUP(AD52,'【記載例】シフト記号表（勤務時間帯）'!$C$6:$K$35,9,FALSE))</f>
        <v>4</v>
      </c>
      <c r="AE53" s="237" t="str">
        <f>IF(AE52="","",VLOOKUP(AE52,'【記載例】シフト記号表（勤務時間帯）'!$C$6:$K$35,9,FALSE))</f>
        <v/>
      </c>
      <c r="AF53" s="238">
        <f>IF(AF52="","",VLOOKUP(AF52,'【記載例】シフト記号表（勤務時間帯）'!$C$6:$K$35,9,FALSE))</f>
        <v>4</v>
      </c>
      <c r="AG53" s="236" t="str">
        <f>IF(AG52="","",VLOOKUP(AG52,'【記載例】シフト記号表（勤務時間帯）'!$C$6:$K$35,9,FALSE))</f>
        <v/>
      </c>
      <c r="AH53" s="237">
        <f>IF(AH52="","",VLOOKUP(AH52,'【記載例】シフト記号表（勤務時間帯）'!$C$6:$K$35,9,FALSE))</f>
        <v>4</v>
      </c>
      <c r="AI53" s="237" t="str">
        <f>IF(AI52="","",VLOOKUP(AI52,'【記載例】シフト記号表（勤務時間帯）'!$C$6:$K$35,9,FALSE))</f>
        <v/>
      </c>
      <c r="AJ53" s="237" t="str">
        <f>IF(AJ52="","",VLOOKUP(AJ52,'【記載例】シフト記号表（勤務時間帯）'!$C$6:$K$35,9,FALSE))</f>
        <v/>
      </c>
      <c r="AK53" s="237">
        <f>IF(AK52="","",VLOOKUP(AK52,'【記載例】シフト記号表（勤務時間帯）'!$C$6:$K$35,9,FALSE))</f>
        <v>4</v>
      </c>
      <c r="AL53" s="237" t="str">
        <f>IF(AL52="","",VLOOKUP(AL52,'【記載例】シフト記号表（勤務時間帯）'!$C$6:$K$35,9,FALSE))</f>
        <v/>
      </c>
      <c r="AM53" s="238">
        <f>IF(AM52="","",VLOOKUP(AM52,'【記載例】シフト記号表（勤務時間帯）'!$C$6:$K$35,9,FALSE))</f>
        <v>4</v>
      </c>
      <c r="AN53" s="236" t="str">
        <f>IF(AN52="","",VLOOKUP(AN52,'【記載例】シフト記号表（勤務時間帯）'!$C$6:$K$35,9,FALSE))</f>
        <v/>
      </c>
      <c r="AO53" s="237">
        <f>IF(AO52="","",VLOOKUP(AO52,'【記載例】シフト記号表（勤務時間帯）'!$C$6:$K$35,9,FALSE))</f>
        <v>4</v>
      </c>
      <c r="AP53" s="237" t="str">
        <f>IF(AP52="","",VLOOKUP(AP52,'【記載例】シフト記号表（勤務時間帯）'!$C$6:$K$35,9,FALSE))</f>
        <v/>
      </c>
      <c r="AQ53" s="237" t="str">
        <f>IF(AQ52="","",VLOOKUP(AQ52,'【記載例】シフト記号表（勤務時間帯）'!$C$6:$K$35,9,FALSE))</f>
        <v/>
      </c>
      <c r="AR53" s="237">
        <f>IF(AR52="","",VLOOKUP(AR52,'【記載例】シフト記号表（勤務時間帯）'!$C$6:$K$35,9,FALSE))</f>
        <v>4</v>
      </c>
      <c r="AS53" s="237" t="str">
        <f>IF(AS52="","",VLOOKUP(AS52,'【記載例】シフト記号表（勤務時間帯）'!$C$6:$K$35,9,FALSE))</f>
        <v/>
      </c>
      <c r="AT53" s="238">
        <f>IF(AT52="","",VLOOKUP(AT52,'【記載例】シフト記号表（勤務時間帯）'!$C$6:$K$35,9,FALSE))</f>
        <v>4</v>
      </c>
      <c r="AU53" s="236" t="str">
        <f>IF(AU52="","",VLOOKUP(AU52,'【記載例】シフト記号表（勤務時間帯）'!$C$6:$K$35,9,FALSE))</f>
        <v/>
      </c>
      <c r="AV53" s="237" t="str">
        <f>IF(AV52="","",VLOOKUP(AV52,'【記載例】シフト記号表（勤務時間帯）'!$C$6:$K$35,9,FALSE))</f>
        <v/>
      </c>
      <c r="AW53" s="237" t="str">
        <f>IF(AW52="","",VLOOKUP(AW52,'【記載例】シフト記号表（勤務時間帯）'!$C$6:$K$35,9,FALSE))</f>
        <v/>
      </c>
      <c r="AX53" s="1030">
        <f>IF($BB$3="４週",SUM(S53:AT53),IF($BB$3="暦月",SUM(S53:AW53),""))</f>
        <v>48</v>
      </c>
      <c r="AY53" s="1031"/>
      <c r="AZ53" s="1032">
        <f>IF($BB$3="４週",AX53/4,IF($BB$3="暦月",【記載例】勤務形態!AX53/(【記載例】勤務形態!$BB$8/7),""))</f>
        <v>12</v>
      </c>
      <c r="BA53" s="1033"/>
      <c r="BB53" s="858"/>
      <c r="BC53" s="859"/>
      <c r="BD53" s="859"/>
      <c r="BE53" s="859"/>
      <c r="BF53" s="860"/>
    </row>
    <row r="54" spans="2:58" ht="20.25" customHeight="1">
      <c r="B54" s="1092"/>
      <c r="C54" s="875"/>
      <c r="D54" s="876"/>
      <c r="E54" s="877"/>
      <c r="F54" s="94" t="str">
        <f>C52</f>
        <v>機能訓練指導員</v>
      </c>
      <c r="G54" s="775"/>
      <c r="H54" s="779"/>
      <c r="I54" s="777"/>
      <c r="J54" s="777"/>
      <c r="K54" s="778"/>
      <c r="L54" s="786"/>
      <c r="M54" s="787"/>
      <c r="N54" s="787"/>
      <c r="O54" s="788"/>
      <c r="P54" s="1034" t="s">
        <v>50</v>
      </c>
      <c r="Q54" s="1035"/>
      <c r="R54" s="1036"/>
      <c r="S54" s="239" t="str">
        <f>IF(S52="","",VLOOKUP(S52,'【記載例】シフト記号表（勤務時間帯）'!$C$6:$U$35,19,FALSE))</f>
        <v/>
      </c>
      <c r="T54" s="240">
        <f>IF(T52="","",VLOOKUP(T52,'【記載例】シフト記号表（勤務時間帯）'!$C$6:$U$35,19,FALSE))</f>
        <v>3</v>
      </c>
      <c r="U54" s="240" t="str">
        <f>IF(U52="","",VLOOKUP(U52,'【記載例】シフト記号表（勤務時間帯）'!$C$6:$U$35,19,FALSE))</f>
        <v/>
      </c>
      <c r="V54" s="240" t="str">
        <f>IF(V52="","",VLOOKUP(V52,'【記載例】シフト記号表（勤務時間帯）'!$C$6:$U$35,19,FALSE))</f>
        <v/>
      </c>
      <c r="W54" s="240">
        <f>IF(W52="","",VLOOKUP(W52,'【記載例】シフト記号表（勤務時間帯）'!$C$6:$U$35,19,FALSE))</f>
        <v>3</v>
      </c>
      <c r="X54" s="240" t="str">
        <f>IF(X52="","",VLOOKUP(X52,'【記載例】シフト記号表（勤務時間帯）'!$C$6:$U$35,19,FALSE))</f>
        <v/>
      </c>
      <c r="Y54" s="241">
        <f>IF(Y52="","",VLOOKUP(Y52,'【記載例】シフト記号表（勤務時間帯）'!$C$6:$U$35,19,FALSE))</f>
        <v>3</v>
      </c>
      <c r="Z54" s="239" t="str">
        <f>IF(Z52="","",VLOOKUP(Z52,'【記載例】シフト記号表（勤務時間帯）'!$C$6:$U$35,19,FALSE))</f>
        <v/>
      </c>
      <c r="AA54" s="240">
        <f>IF(AA52="","",VLOOKUP(AA52,'【記載例】シフト記号表（勤務時間帯）'!$C$6:$U$35,19,FALSE))</f>
        <v>3</v>
      </c>
      <c r="AB54" s="240" t="str">
        <f>IF(AB52="","",VLOOKUP(AB52,'【記載例】シフト記号表（勤務時間帯）'!$C$6:$U$35,19,FALSE))</f>
        <v/>
      </c>
      <c r="AC54" s="240" t="str">
        <f>IF(AC52="","",VLOOKUP(AC52,'【記載例】シフト記号表（勤務時間帯）'!$C$6:$U$35,19,FALSE))</f>
        <v/>
      </c>
      <c r="AD54" s="240">
        <f>IF(AD52="","",VLOOKUP(AD52,'【記載例】シフト記号表（勤務時間帯）'!$C$6:$U$35,19,FALSE))</f>
        <v>3</v>
      </c>
      <c r="AE54" s="240" t="str">
        <f>IF(AE52="","",VLOOKUP(AE52,'【記載例】シフト記号表（勤務時間帯）'!$C$6:$U$35,19,FALSE))</f>
        <v/>
      </c>
      <c r="AF54" s="241">
        <f>IF(AF52="","",VLOOKUP(AF52,'【記載例】シフト記号表（勤務時間帯）'!$C$6:$U$35,19,FALSE))</f>
        <v>3</v>
      </c>
      <c r="AG54" s="239" t="str">
        <f>IF(AG52="","",VLOOKUP(AG52,'【記載例】シフト記号表（勤務時間帯）'!$C$6:$U$35,19,FALSE))</f>
        <v/>
      </c>
      <c r="AH54" s="240">
        <f>IF(AH52="","",VLOOKUP(AH52,'【記載例】シフト記号表（勤務時間帯）'!$C$6:$U$35,19,FALSE))</f>
        <v>3</v>
      </c>
      <c r="AI54" s="240" t="str">
        <f>IF(AI52="","",VLOOKUP(AI52,'【記載例】シフト記号表（勤務時間帯）'!$C$6:$U$35,19,FALSE))</f>
        <v/>
      </c>
      <c r="AJ54" s="240" t="str">
        <f>IF(AJ52="","",VLOOKUP(AJ52,'【記載例】シフト記号表（勤務時間帯）'!$C$6:$U$35,19,FALSE))</f>
        <v/>
      </c>
      <c r="AK54" s="240">
        <f>IF(AK52="","",VLOOKUP(AK52,'【記載例】シフト記号表（勤務時間帯）'!$C$6:$U$35,19,FALSE))</f>
        <v>3</v>
      </c>
      <c r="AL54" s="240" t="str">
        <f>IF(AL52="","",VLOOKUP(AL52,'【記載例】シフト記号表（勤務時間帯）'!$C$6:$U$35,19,FALSE))</f>
        <v/>
      </c>
      <c r="AM54" s="241">
        <f>IF(AM52="","",VLOOKUP(AM52,'【記載例】シフト記号表（勤務時間帯）'!$C$6:$U$35,19,FALSE))</f>
        <v>3</v>
      </c>
      <c r="AN54" s="239" t="str">
        <f>IF(AN52="","",VLOOKUP(AN52,'【記載例】シフト記号表（勤務時間帯）'!$C$6:$U$35,19,FALSE))</f>
        <v/>
      </c>
      <c r="AO54" s="240">
        <f>IF(AO52="","",VLOOKUP(AO52,'【記載例】シフト記号表（勤務時間帯）'!$C$6:$U$35,19,FALSE))</f>
        <v>3</v>
      </c>
      <c r="AP54" s="240" t="str">
        <f>IF(AP52="","",VLOOKUP(AP52,'【記載例】シフト記号表（勤務時間帯）'!$C$6:$U$35,19,FALSE))</f>
        <v/>
      </c>
      <c r="AQ54" s="240" t="str">
        <f>IF(AQ52="","",VLOOKUP(AQ52,'【記載例】シフト記号表（勤務時間帯）'!$C$6:$U$35,19,FALSE))</f>
        <v/>
      </c>
      <c r="AR54" s="240">
        <f>IF(AR52="","",VLOOKUP(AR52,'【記載例】シフト記号表（勤務時間帯）'!$C$6:$U$35,19,FALSE))</f>
        <v>3</v>
      </c>
      <c r="AS54" s="240" t="str">
        <f>IF(AS52="","",VLOOKUP(AS52,'【記載例】シフト記号表（勤務時間帯）'!$C$6:$U$35,19,FALSE))</f>
        <v/>
      </c>
      <c r="AT54" s="241">
        <f>IF(AT52="","",VLOOKUP(AT52,'【記載例】シフト記号表（勤務時間帯）'!$C$6:$U$35,19,FALSE))</f>
        <v>3</v>
      </c>
      <c r="AU54" s="239" t="str">
        <f>IF(AU52="","",VLOOKUP(AU52,'【記載例】シフト記号表（勤務時間帯）'!$C$6:$U$35,19,FALSE))</f>
        <v/>
      </c>
      <c r="AV54" s="240" t="str">
        <f>IF(AV52="","",VLOOKUP(AV52,'【記載例】シフト記号表（勤務時間帯）'!$C$6:$U$35,19,FALSE))</f>
        <v/>
      </c>
      <c r="AW54" s="240" t="str">
        <f>IF(AW52="","",VLOOKUP(AW52,'【記載例】シフト記号表（勤務時間帯）'!$C$6:$U$35,19,FALSE))</f>
        <v/>
      </c>
      <c r="AX54" s="1037">
        <f>IF($BB$3="４週",SUM(S54:AT54),IF($BB$3="暦月",SUM(S54:AW54),""))</f>
        <v>36</v>
      </c>
      <c r="AY54" s="1038"/>
      <c r="AZ54" s="1090">
        <f>IF($BB$3="４週",AX54/4,IF($BB$3="暦月",【記載例】勤務形態!AX54/(【記載例】勤務形態!$BB$8/7),""))</f>
        <v>9</v>
      </c>
      <c r="BA54" s="1091"/>
      <c r="BB54" s="861"/>
      <c r="BC54" s="862"/>
      <c r="BD54" s="862"/>
      <c r="BE54" s="862"/>
      <c r="BF54" s="863"/>
    </row>
    <row r="55" spans="2:58" ht="20.25" customHeight="1">
      <c r="B55" s="1092">
        <f>B52+1</f>
        <v>12</v>
      </c>
      <c r="C55" s="869"/>
      <c r="D55" s="870"/>
      <c r="E55" s="871"/>
      <c r="F55" s="121"/>
      <c r="G55" s="773"/>
      <c r="H55" s="776"/>
      <c r="I55" s="777"/>
      <c r="J55" s="777"/>
      <c r="K55" s="778"/>
      <c r="L55" s="780"/>
      <c r="M55" s="781"/>
      <c r="N55" s="781"/>
      <c r="O55" s="782"/>
      <c r="P55" s="1102" t="s">
        <v>49</v>
      </c>
      <c r="Q55" s="1103"/>
      <c r="R55" s="1104"/>
      <c r="S55" s="113"/>
      <c r="T55" s="114"/>
      <c r="U55" s="114"/>
      <c r="V55" s="114"/>
      <c r="W55" s="114"/>
      <c r="X55" s="114"/>
      <c r="Y55" s="115"/>
      <c r="Z55" s="113"/>
      <c r="AA55" s="114"/>
      <c r="AB55" s="114"/>
      <c r="AC55" s="114"/>
      <c r="AD55" s="114"/>
      <c r="AE55" s="114"/>
      <c r="AF55" s="115"/>
      <c r="AG55" s="113"/>
      <c r="AH55" s="114"/>
      <c r="AI55" s="114"/>
      <c r="AJ55" s="114"/>
      <c r="AK55" s="114"/>
      <c r="AL55" s="114"/>
      <c r="AM55" s="115"/>
      <c r="AN55" s="113"/>
      <c r="AO55" s="114"/>
      <c r="AP55" s="114"/>
      <c r="AQ55" s="114"/>
      <c r="AR55" s="114"/>
      <c r="AS55" s="114"/>
      <c r="AT55" s="115"/>
      <c r="AU55" s="113"/>
      <c r="AV55" s="114"/>
      <c r="AW55" s="114"/>
      <c r="AX55" s="1093"/>
      <c r="AY55" s="1094"/>
      <c r="AZ55" s="1095"/>
      <c r="BA55" s="1096"/>
      <c r="BB55" s="822"/>
      <c r="BC55" s="781"/>
      <c r="BD55" s="781"/>
      <c r="BE55" s="781"/>
      <c r="BF55" s="782"/>
    </row>
    <row r="56" spans="2:58" ht="20.25" customHeight="1">
      <c r="B56" s="1092"/>
      <c r="C56" s="872"/>
      <c r="D56" s="873"/>
      <c r="E56" s="874"/>
      <c r="F56" s="94"/>
      <c r="G56" s="774"/>
      <c r="H56" s="779"/>
      <c r="I56" s="777"/>
      <c r="J56" s="777"/>
      <c r="K56" s="778"/>
      <c r="L56" s="783"/>
      <c r="M56" s="784"/>
      <c r="N56" s="784"/>
      <c r="O56" s="785"/>
      <c r="P56" s="1027" t="s">
        <v>15</v>
      </c>
      <c r="Q56" s="1028"/>
      <c r="R56" s="1029"/>
      <c r="S56" s="236" t="str">
        <f>IF(S55="","",VLOOKUP(S55,'【記載例】シフト記号表（勤務時間帯）'!$C$6:$K$35,9,FALSE))</f>
        <v/>
      </c>
      <c r="T56" s="237" t="str">
        <f>IF(T55="","",VLOOKUP(T55,'【記載例】シフト記号表（勤務時間帯）'!$C$6:$K$35,9,FALSE))</f>
        <v/>
      </c>
      <c r="U56" s="237" t="str">
        <f>IF(U55="","",VLOOKUP(U55,'【記載例】シフト記号表（勤務時間帯）'!$C$6:$K$35,9,FALSE))</f>
        <v/>
      </c>
      <c r="V56" s="237" t="str">
        <f>IF(V55="","",VLOOKUP(V55,'【記載例】シフト記号表（勤務時間帯）'!$C$6:$K$35,9,FALSE))</f>
        <v/>
      </c>
      <c r="W56" s="237" t="str">
        <f>IF(W55="","",VLOOKUP(W55,'【記載例】シフト記号表（勤務時間帯）'!$C$6:$K$35,9,FALSE))</f>
        <v/>
      </c>
      <c r="X56" s="237" t="str">
        <f>IF(X55="","",VLOOKUP(X55,'【記載例】シフト記号表（勤務時間帯）'!$C$6:$K$35,9,FALSE))</f>
        <v/>
      </c>
      <c r="Y56" s="238" t="str">
        <f>IF(Y55="","",VLOOKUP(Y55,'【記載例】シフト記号表（勤務時間帯）'!$C$6:$K$35,9,FALSE))</f>
        <v/>
      </c>
      <c r="Z56" s="236" t="str">
        <f>IF(Z55="","",VLOOKUP(Z55,'【記載例】シフト記号表（勤務時間帯）'!$C$6:$K$35,9,FALSE))</f>
        <v/>
      </c>
      <c r="AA56" s="237" t="str">
        <f>IF(AA55="","",VLOOKUP(AA55,'【記載例】シフト記号表（勤務時間帯）'!$C$6:$K$35,9,FALSE))</f>
        <v/>
      </c>
      <c r="AB56" s="237" t="str">
        <f>IF(AB55="","",VLOOKUP(AB55,'【記載例】シフト記号表（勤務時間帯）'!$C$6:$K$35,9,FALSE))</f>
        <v/>
      </c>
      <c r="AC56" s="237" t="str">
        <f>IF(AC55="","",VLOOKUP(AC55,'【記載例】シフト記号表（勤務時間帯）'!$C$6:$K$35,9,FALSE))</f>
        <v/>
      </c>
      <c r="AD56" s="237" t="str">
        <f>IF(AD55="","",VLOOKUP(AD55,'【記載例】シフト記号表（勤務時間帯）'!$C$6:$K$35,9,FALSE))</f>
        <v/>
      </c>
      <c r="AE56" s="237" t="str">
        <f>IF(AE55="","",VLOOKUP(AE55,'【記載例】シフト記号表（勤務時間帯）'!$C$6:$K$35,9,FALSE))</f>
        <v/>
      </c>
      <c r="AF56" s="238" t="str">
        <f>IF(AF55="","",VLOOKUP(AF55,'【記載例】シフト記号表（勤務時間帯）'!$C$6:$K$35,9,FALSE))</f>
        <v/>
      </c>
      <c r="AG56" s="236" t="str">
        <f>IF(AG55="","",VLOOKUP(AG55,'【記載例】シフト記号表（勤務時間帯）'!$C$6:$K$35,9,FALSE))</f>
        <v/>
      </c>
      <c r="AH56" s="237" t="str">
        <f>IF(AH55="","",VLOOKUP(AH55,'【記載例】シフト記号表（勤務時間帯）'!$C$6:$K$35,9,FALSE))</f>
        <v/>
      </c>
      <c r="AI56" s="237" t="str">
        <f>IF(AI55="","",VLOOKUP(AI55,'【記載例】シフト記号表（勤務時間帯）'!$C$6:$K$35,9,FALSE))</f>
        <v/>
      </c>
      <c r="AJ56" s="237" t="str">
        <f>IF(AJ55="","",VLOOKUP(AJ55,'【記載例】シフト記号表（勤務時間帯）'!$C$6:$K$35,9,FALSE))</f>
        <v/>
      </c>
      <c r="AK56" s="237" t="str">
        <f>IF(AK55="","",VLOOKUP(AK55,'【記載例】シフト記号表（勤務時間帯）'!$C$6:$K$35,9,FALSE))</f>
        <v/>
      </c>
      <c r="AL56" s="237" t="str">
        <f>IF(AL55="","",VLOOKUP(AL55,'【記載例】シフト記号表（勤務時間帯）'!$C$6:$K$35,9,FALSE))</f>
        <v/>
      </c>
      <c r="AM56" s="238" t="str">
        <f>IF(AM55="","",VLOOKUP(AM55,'【記載例】シフト記号表（勤務時間帯）'!$C$6:$K$35,9,FALSE))</f>
        <v/>
      </c>
      <c r="AN56" s="236" t="str">
        <f>IF(AN55="","",VLOOKUP(AN55,'【記載例】シフト記号表（勤務時間帯）'!$C$6:$K$35,9,FALSE))</f>
        <v/>
      </c>
      <c r="AO56" s="237" t="str">
        <f>IF(AO55="","",VLOOKUP(AO55,'【記載例】シフト記号表（勤務時間帯）'!$C$6:$K$35,9,FALSE))</f>
        <v/>
      </c>
      <c r="AP56" s="237" t="str">
        <f>IF(AP55="","",VLOOKUP(AP55,'【記載例】シフト記号表（勤務時間帯）'!$C$6:$K$35,9,FALSE))</f>
        <v/>
      </c>
      <c r="AQ56" s="237" t="str">
        <f>IF(AQ55="","",VLOOKUP(AQ55,'【記載例】シフト記号表（勤務時間帯）'!$C$6:$K$35,9,FALSE))</f>
        <v/>
      </c>
      <c r="AR56" s="237" t="str">
        <f>IF(AR55="","",VLOOKUP(AR55,'【記載例】シフト記号表（勤務時間帯）'!$C$6:$K$35,9,FALSE))</f>
        <v/>
      </c>
      <c r="AS56" s="237" t="str">
        <f>IF(AS55="","",VLOOKUP(AS55,'【記載例】シフト記号表（勤務時間帯）'!$C$6:$K$35,9,FALSE))</f>
        <v/>
      </c>
      <c r="AT56" s="238" t="str">
        <f>IF(AT55="","",VLOOKUP(AT55,'【記載例】シフト記号表（勤務時間帯）'!$C$6:$K$35,9,FALSE))</f>
        <v/>
      </c>
      <c r="AU56" s="236" t="str">
        <f>IF(AU55="","",VLOOKUP(AU55,'【記載例】シフト記号表（勤務時間帯）'!$C$6:$K$35,9,FALSE))</f>
        <v/>
      </c>
      <c r="AV56" s="237" t="str">
        <f>IF(AV55="","",VLOOKUP(AV55,'【記載例】シフト記号表（勤務時間帯）'!$C$6:$K$35,9,FALSE))</f>
        <v/>
      </c>
      <c r="AW56" s="237" t="str">
        <f>IF(AW55="","",VLOOKUP(AW55,'【記載例】シフト記号表（勤務時間帯）'!$C$6:$K$35,9,FALSE))</f>
        <v/>
      </c>
      <c r="AX56" s="1030">
        <f>IF($BB$3="４週",SUM(S56:AT56),IF($BB$3="暦月",SUM(S56:AW56),""))</f>
        <v>0</v>
      </c>
      <c r="AY56" s="1031"/>
      <c r="AZ56" s="1032">
        <f>IF($BB$3="４週",AX56/4,IF($BB$3="暦月",【記載例】勤務形態!AX56/(【記載例】勤務形態!$BB$8/7),""))</f>
        <v>0</v>
      </c>
      <c r="BA56" s="1033"/>
      <c r="BB56" s="823"/>
      <c r="BC56" s="784"/>
      <c r="BD56" s="784"/>
      <c r="BE56" s="784"/>
      <c r="BF56" s="785"/>
    </row>
    <row r="57" spans="2:58" ht="20.25" customHeight="1">
      <c r="B57" s="1092"/>
      <c r="C57" s="875"/>
      <c r="D57" s="876"/>
      <c r="E57" s="877"/>
      <c r="F57" s="94">
        <f>C55</f>
        <v>0</v>
      </c>
      <c r="G57" s="775"/>
      <c r="H57" s="779"/>
      <c r="I57" s="777"/>
      <c r="J57" s="777"/>
      <c r="K57" s="778"/>
      <c r="L57" s="786"/>
      <c r="M57" s="787"/>
      <c r="N57" s="787"/>
      <c r="O57" s="788"/>
      <c r="P57" s="1034" t="s">
        <v>50</v>
      </c>
      <c r="Q57" s="1035"/>
      <c r="R57" s="1036"/>
      <c r="S57" s="239" t="str">
        <f>IF(S55="","",VLOOKUP(S55,'【記載例】シフト記号表（勤務時間帯）'!$C$6:$U$35,19,FALSE))</f>
        <v/>
      </c>
      <c r="T57" s="240" t="str">
        <f>IF(T55="","",VLOOKUP(T55,'【記載例】シフト記号表（勤務時間帯）'!$C$6:$U$35,19,FALSE))</f>
        <v/>
      </c>
      <c r="U57" s="240" t="str">
        <f>IF(U55="","",VLOOKUP(U55,'【記載例】シフト記号表（勤務時間帯）'!$C$6:$U$35,19,FALSE))</f>
        <v/>
      </c>
      <c r="V57" s="240" t="str">
        <f>IF(V55="","",VLOOKUP(V55,'【記載例】シフト記号表（勤務時間帯）'!$C$6:$U$35,19,FALSE))</f>
        <v/>
      </c>
      <c r="W57" s="240" t="str">
        <f>IF(W55="","",VLOOKUP(W55,'【記載例】シフト記号表（勤務時間帯）'!$C$6:$U$35,19,FALSE))</f>
        <v/>
      </c>
      <c r="X57" s="240" t="str">
        <f>IF(X55="","",VLOOKUP(X55,'【記載例】シフト記号表（勤務時間帯）'!$C$6:$U$35,19,FALSE))</f>
        <v/>
      </c>
      <c r="Y57" s="241" t="str">
        <f>IF(Y55="","",VLOOKUP(Y55,'【記載例】シフト記号表（勤務時間帯）'!$C$6:$U$35,19,FALSE))</f>
        <v/>
      </c>
      <c r="Z57" s="239" t="str">
        <f>IF(Z55="","",VLOOKUP(Z55,'【記載例】シフト記号表（勤務時間帯）'!$C$6:$U$35,19,FALSE))</f>
        <v/>
      </c>
      <c r="AA57" s="240" t="str">
        <f>IF(AA55="","",VLOOKUP(AA55,'【記載例】シフト記号表（勤務時間帯）'!$C$6:$U$35,19,FALSE))</f>
        <v/>
      </c>
      <c r="AB57" s="240" t="str">
        <f>IF(AB55="","",VLOOKUP(AB55,'【記載例】シフト記号表（勤務時間帯）'!$C$6:$U$35,19,FALSE))</f>
        <v/>
      </c>
      <c r="AC57" s="240" t="str">
        <f>IF(AC55="","",VLOOKUP(AC55,'【記載例】シフト記号表（勤務時間帯）'!$C$6:$U$35,19,FALSE))</f>
        <v/>
      </c>
      <c r="AD57" s="240" t="str">
        <f>IF(AD55="","",VLOOKUP(AD55,'【記載例】シフト記号表（勤務時間帯）'!$C$6:$U$35,19,FALSE))</f>
        <v/>
      </c>
      <c r="AE57" s="240" t="str">
        <f>IF(AE55="","",VLOOKUP(AE55,'【記載例】シフト記号表（勤務時間帯）'!$C$6:$U$35,19,FALSE))</f>
        <v/>
      </c>
      <c r="AF57" s="241" t="str">
        <f>IF(AF55="","",VLOOKUP(AF55,'【記載例】シフト記号表（勤務時間帯）'!$C$6:$U$35,19,FALSE))</f>
        <v/>
      </c>
      <c r="AG57" s="239" t="str">
        <f>IF(AG55="","",VLOOKUP(AG55,'【記載例】シフト記号表（勤務時間帯）'!$C$6:$U$35,19,FALSE))</f>
        <v/>
      </c>
      <c r="AH57" s="240" t="str">
        <f>IF(AH55="","",VLOOKUP(AH55,'【記載例】シフト記号表（勤務時間帯）'!$C$6:$U$35,19,FALSE))</f>
        <v/>
      </c>
      <c r="AI57" s="240" t="str">
        <f>IF(AI55="","",VLOOKUP(AI55,'【記載例】シフト記号表（勤務時間帯）'!$C$6:$U$35,19,FALSE))</f>
        <v/>
      </c>
      <c r="AJ57" s="240" t="str">
        <f>IF(AJ55="","",VLOOKUP(AJ55,'【記載例】シフト記号表（勤務時間帯）'!$C$6:$U$35,19,FALSE))</f>
        <v/>
      </c>
      <c r="AK57" s="240" t="str">
        <f>IF(AK55="","",VLOOKUP(AK55,'【記載例】シフト記号表（勤務時間帯）'!$C$6:$U$35,19,FALSE))</f>
        <v/>
      </c>
      <c r="AL57" s="240" t="str">
        <f>IF(AL55="","",VLOOKUP(AL55,'【記載例】シフト記号表（勤務時間帯）'!$C$6:$U$35,19,FALSE))</f>
        <v/>
      </c>
      <c r="AM57" s="241" t="str">
        <f>IF(AM55="","",VLOOKUP(AM55,'【記載例】シフト記号表（勤務時間帯）'!$C$6:$U$35,19,FALSE))</f>
        <v/>
      </c>
      <c r="AN57" s="239" t="str">
        <f>IF(AN55="","",VLOOKUP(AN55,'【記載例】シフト記号表（勤務時間帯）'!$C$6:$U$35,19,FALSE))</f>
        <v/>
      </c>
      <c r="AO57" s="240" t="str">
        <f>IF(AO55="","",VLOOKUP(AO55,'【記載例】シフト記号表（勤務時間帯）'!$C$6:$U$35,19,FALSE))</f>
        <v/>
      </c>
      <c r="AP57" s="240" t="str">
        <f>IF(AP55="","",VLOOKUP(AP55,'【記載例】シフト記号表（勤務時間帯）'!$C$6:$U$35,19,FALSE))</f>
        <v/>
      </c>
      <c r="AQ57" s="240" t="str">
        <f>IF(AQ55="","",VLOOKUP(AQ55,'【記載例】シフト記号表（勤務時間帯）'!$C$6:$U$35,19,FALSE))</f>
        <v/>
      </c>
      <c r="AR57" s="240" t="str">
        <f>IF(AR55="","",VLOOKUP(AR55,'【記載例】シフト記号表（勤務時間帯）'!$C$6:$U$35,19,FALSE))</f>
        <v/>
      </c>
      <c r="AS57" s="240" t="str">
        <f>IF(AS55="","",VLOOKUP(AS55,'【記載例】シフト記号表（勤務時間帯）'!$C$6:$U$35,19,FALSE))</f>
        <v/>
      </c>
      <c r="AT57" s="241" t="str">
        <f>IF(AT55="","",VLOOKUP(AT55,'【記載例】シフト記号表（勤務時間帯）'!$C$6:$U$35,19,FALSE))</f>
        <v/>
      </c>
      <c r="AU57" s="239" t="str">
        <f>IF(AU55="","",VLOOKUP(AU55,'【記載例】シフト記号表（勤務時間帯）'!$C$6:$U$35,19,FALSE))</f>
        <v/>
      </c>
      <c r="AV57" s="240" t="str">
        <f>IF(AV55="","",VLOOKUP(AV55,'【記載例】シフト記号表（勤務時間帯）'!$C$6:$U$35,19,FALSE))</f>
        <v/>
      </c>
      <c r="AW57" s="240" t="str">
        <f>IF(AW55="","",VLOOKUP(AW55,'【記載例】シフト記号表（勤務時間帯）'!$C$6:$U$35,19,FALSE))</f>
        <v/>
      </c>
      <c r="AX57" s="1037">
        <f>IF($BB$3="４週",SUM(S57:AT57),IF($BB$3="暦月",SUM(S57:AW57),""))</f>
        <v>0</v>
      </c>
      <c r="AY57" s="1038"/>
      <c r="AZ57" s="1090">
        <f>IF($BB$3="４週",AX57/4,IF($BB$3="暦月",【記載例】勤務形態!AX57/(【記載例】勤務形態!$BB$8/7),""))</f>
        <v>0</v>
      </c>
      <c r="BA57" s="1091"/>
      <c r="BB57" s="883"/>
      <c r="BC57" s="787"/>
      <c r="BD57" s="787"/>
      <c r="BE57" s="787"/>
      <c r="BF57" s="788"/>
    </row>
    <row r="58" spans="2:58" ht="20.25" customHeight="1">
      <c r="B58" s="1092">
        <f>B55+1</f>
        <v>13</v>
      </c>
      <c r="C58" s="869"/>
      <c r="D58" s="870"/>
      <c r="E58" s="871"/>
      <c r="F58" s="121"/>
      <c r="G58" s="773"/>
      <c r="H58" s="776"/>
      <c r="I58" s="777"/>
      <c r="J58" s="777"/>
      <c r="K58" s="778"/>
      <c r="L58" s="780"/>
      <c r="M58" s="781"/>
      <c r="N58" s="781"/>
      <c r="O58" s="782"/>
      <c r="P58" s="1102" t="s">
        <v>49</v>
      </c>
      <c r="Q58" s="1103"/>
      <c r="R58" s="1104"/>
      <c r="S58" s="113"/>
      <c r="T58" s="114"/>
      <c r="U58" s="114"/>
      <c r="V58" s="114"/>
      <c r="W58" s="114"/>
      <c r="X58" s="114"/>
      <c r="Y58" s="115"/>
      <c r="Z58" s="113"/>
      <c r="AA58" s="114"/>
      <c r="AB58" s="114"/>
      <c r="AC58" s="114"/>
      <c r="AD58" s="114"/>
      <c r="AE58" s="114"/>
      <c r="AF58" s="115"/>
      <c r="AG58" s="113"/>
      <c r="AH58" s="114"/>
      <c r="AI58" s="114"/>
      <c r="AJ58" s="114"/>
      <c r="AK58" s="114"/>
      <c r="AL58" s="114"/>
      <c r="AM58" s="115"/>
      <c r="AN58" s="113"/>
      <c r="AO58" s="114"/>
      <c r="AP58" s="114"/>
      <c r="AQ58" s="114"/>
      <c r="AR58" s="114"/>
      <c r="AS58" s="114"/>
      <c r="AT58" s="115"/>
      <c r="AU58" s="113"/>
      <c r="AV58" s="114"/>
      <c r="AW58" s="114"/>
      <c r="AX58" s="1093"/>
      <c r="AY58" s="1094"/>
      <c r="AZ58" s="1095"/>
      <c r="BA58" s="1096"/>
      <c r="BB58" s="822"/>
      <c r="BC58" s="781"/>
      <c r="BD58" s="781"/>
      <c r="BE58" s="781"/>
      <c r="BF58" s="782"/>
    </row>
    <row r="59" spans="2:58" ht="20.25" customHeight="1">
      <c r="B59" s="1092"/>
      <c r="C59" s="872"/>
      <c r="D59" s="873"/>
      <c r="E59" s="874"/>
      <c r="F59" s="94"/>
      <c r="G59" s="774"/>
      <c r="H59" s="779"/>
      <c r="I59" s="777"/>
      <c r="J59" s="777"/>
      <c r="K59" s="778"/>
      <c r="L59" s="783"/>
      <c r="M59" s="784"/>
      <c r="N59" s="784"/>
      <c r="O59" s="785"/>
      <c r="P59" s="1027" t="s">
        <v>15</v>
      </c>
      <c r="Q59" s="1028"/>
      <c r="R59" s="1029"/>
      <c r="S59" s="236" t="str">
        <f>IF(S58="","",VLOOKUP(S58,'【記載例】シフト記号表（勤務時間帯）'!$C$6:$K$35,9,FALSE))</f>
        <v/>
      </c>
      <c r="T59" s="237" t="str">
        <f>IF(T58="","",VLOOKUP(T58,'【記載例】シフト記号表（勤務時間帯）'!$C$6:$K$35,9,FALSE))</f>
        <v/>
      </c>
      <c r="U59" s="237" t="str">
        <f>IF(U58="","",VLOOKUP(U58,'【記載例】シフト記号表（勤務時間帯）'!$C$6:$K$35,9,FALSE))</f>
        <v/>
      </c>
      <c r="V59" s="237" t="str">
        <f>IF(V58="","",VLOOKUP(V58,'【記載例】シフト記号表（勤務時間帯）'!$C$6:$K$35,9,FALSE))</f>
        <v/>
      </c>
      <c r="W59" s="237" t="str">
        <f>IF(W58="","",VLOOKUP(W58,'【記載例】シフト記号表（勤務時間帯）'!$C$6:$K$35,9,FALSE))</f>
        <v/>
      </c>
      <c r="X59" s="237" t="str">
        <f>IF(X58="","",VLOOKUP(X58,'【記載例】シフト記号表（勤務時間帯）'!$C$6:$K$35,9,FALSE))</f>
        <v/>
      </c>
      <c r="Y59" s="238" t="str">
        <f>IF(Y58="","",VLOOKUP(Y58,'【記載例】シフト記号表（勤務時間帯）'!$C$6:$K$35,9,FALSE))</f>
        <v/>
      </c>
      <c r="Z59" s="236" t="str">
        <f>IF(Z58="","",VLOOKUP(Z58,'【記載例】シフト記号表（勤務時間帯）'!$C$6:$K$35,9,FALSE))</f>
        <v/>
      </c>
      <c r="AA59" s="237" t="str">
        <f>IF(AA58="","",VLOOKUP(AA58,'【記載例】シフト記号表（勤務時間帯）'!$C$6:$K$35,9,FALSE))</f>
        <v/>
      </c>
      <c r="AB59" s="237" t="str">
        <f>IF(AB58="","",VLOOKUP(AB58,'【記載例】シフト記号表（勤務時間帯）'!$C$6:$K$35,9,FALSE))</f>
        <v/>
      </c>
      <c r="AC59" s="237" t="str">
        <f>IF(AC58="","",VLOOKUP(AC58,'【記載例】シフト記号表（勤務時間帯）'!$C$6:$K$35,9,FALSE))</f>
        <v/>
      </c>
      <c r="AD59" s="237" t="str">
        <f>IF(AD58="","",VLOOKUP(AD58,'【記載例】シフト記号表（勤務時間帯）'!$C$6:$K$35,9,FALSE))</f>
        <v/>
      </c>
      <c r="AE59" s="237" t="str">
        <f>IF(AE58="","",VLOOKUP(AE58,'【記載例】シフト記号表（勤務時間帯）'!$C$6:$K$35,9,FALSE))</f>
        <v/>
      </c>
      <c r="AF59" s="238" t="str">
        <f>IF(AF58="","",VLOOKUP(AF58,'【記載例】シフト記号表（勤務時間帯）'!$C$6:$K$35,9,FALSE))</f>
        <v/>
      </c>
      <c r="AG59" s="236" t="str">
        <f>IF(AG58="","",VLOOKUP(AG58,'【記載例】シフト記号表（勤務時間帯）'!$C$6:$K$35,9,FALSE))</f>
        <v/>
      </c>
      <c r="AH59" s="237" t="str">
        <f>IF(AH58="","",VLOOKUP(AH58,'【記載例】シフト記号表（勤務時間帯）'!$C$6:$K$35,9,FALSE))</f>
        <v/>
      </c>
      <c r="AI59" s="237" t="str">
        <f>IF(AI58="","",VLOOKUP(AI58,'【記載例】シフト記号表（勤務時間帯）'!$C$6:$K$35,9,FALSE))</f>
        <v/>
      </c>
      <c r="AJ59" s="237" t="str">
        <f>IF(AJ58="","",VLOOKUP(AJ58,'【記載例】シフト記号表（勤務時間帯）'!$C$6:$K$35,9,FALSE))</f>
        <v/>
      </c>
      <c r="AK59" s="237" t="str">
        <f>IF(AK58="","",VLOOKUP(AK58,'【記載例】シフト記号表（勤務時間帯）'!$C$6:$K$35,9,FALSE))</f>
        <v/>
      </c>
      <c r="AL59" s="237" t="str">
        <f>IF(AL58="","",VLOOKUP(AL58,'【記載例】シフト記号表（勤務時間帯）'!$C$6:$K$35,9,FALSE))</f>
        <v/>
      </c>
      <c r="AM59" s="238" t="str">
        <f>IF(AM58="","",VLOOKUP(AM58,'【記載例】シフト記号表（勤務時間帯）'!$C$6:$K$35,9,FALSE))</f>
        <v/>
      </c>
      <c r="AN59" s="236" t="str">
        <f>IF(AN58="","",VLOOKUP(AN58,'【記載例】シフト記号表（勤務時間帯）'!$C$6:$K$35,9,FALSE))</f>
        <v/>
      </c>
      <c r="AO59" s="237" t="str">
        <f>IF(AO58="","",VLOOKUP(AO58,'【記載例】シフト記号表（勤務時間帯）'!$C$6:$K$35,9,FALSE))</f>
        <v/>
      </c>
      <c r="AP59" s="237" t="str">
        <f>IF(AP58="","",VLOOKUP(AP58,'【記載例】シフト記号表（勤務時間帯）'!$C$6:$K$35,9,FALSE))</f>
        <v/>
      </c>
      <c r="AQ59" s="237" t="str">
        <f>IF(AQ58="","",VLOOKUP(AQ58,'【記載例】シフト記号表（勤務時間帯）'!$C$6:$K$35,9,FALSE))</f>
        <v/>
      </c>
      <c r="AR59" s="237" t="str">
        <f>IF(AR58="","",VLOOKUP(AR58,'【記載例】シフト記号表（勤務時間帯）'!$C$6:$K$35,9,FALSE))</f>
        <v/>
      </c>
      <c r="AS59" s="237" t="str">
        <f>IF(AS58="","",VLOOKUP(AS58,'【記載例】シフト記号表（勤務時間帯）'!$C$6:$K$35,9,FALSE))</f>
        <v/>
      </c>
      <c r="AT59" s="238" t="str">
        <f>IF(AT58="","",VLOOKUP(AT58,'【記載例】シフト記号表（勤務時間帯）'!$C$6:$K$35,9,FALSE))</f>
        <v/>
      </c>
      <c r="AU59" s="236" t="str">
        <f>IF(AU58="","",VLOOKUP(AU58,'【記載例】シフト記号表（勤務時間帯）'!$C$6:$K$35,9,FALSE))</f>
        <v/>
      </c>
      <c r="AV59" s="237" t="str">
        <f>IF(AV58="","",VLOOKUP(AV58,'【記載例】シフト記号表（勤務時間帯）'!$C$6:$K$35,9,FALSE))</f>
        <v/>
      </c>
      <c r="AW59" s="237" t="str">
        <f>IF(AW58="","",VLOOKUP(AW58,'【記載例】シフト記号表（勤務時間帯）'!$C$6:$K$35,9,FALSE))</f>
        <v/>
      </c>
      <c r="AX59" s="1030">
        <f>IF($BB$3="４週",SUM(S59:AT59),IF($BB$3="暦月",SUM(S59:AW59),""))</f>
        <v>0</v>
      </c>
      <c r="AY59" s="1031"/>
      <c r="AZ59" s="1032">
        <f>IF($BB$3="４週",AX59/4,IF($BB$3="暦月",【記載例】勤務形態!AX59/(【記載例】勤務形態!$BB$8/7),""))</f>
        <v>0</v>
      </c>
      <c r="BA59" s="1033"/>
      <c r="BB59" s="823"/>
      <c r="BC59" s="784"/>
      <c r="BD59" s="784"/>
      <c r="BE59" s="784"/>
      <c r="BF59" s="785"/>
    </row>
    <row r="60" spans="2:58" ht="20.25" customHeight="1" thickBot="1">
      <c r="B60" s="1140"/>
      <c r="C60" s="875"/>
      <c r="D60" s="876"/>
      <c r="E60" s="877"/>
      <c r="F60" s="97">
        <f>C58</f>
        <v>0</v>
      </c>
      <c r="G60" s="878"/>
      <c r="H60" s="879"/>
      <c r="I60" s="880"/>
      <c r="J60" s="880"/>
      <c r="K60" s="881"/>
      <c r="L60" s="882"/>
      <c r="M60" s="825"/>
      <c r="N60" s="825"/>
      <c r="O60" s="826"/>
      <c r="P60" s="1107" t="s">
        <v>50</v>
      </c>
      <c r="Q60" s="1108"/>
      <c r="R60" s="1109"/>
      <c r="S60" s="239" t="str">
        <f>IF(S58="","",VLOOKUP(S58,'【記載例】シフト記号表（勤務時間帯）'!$C$6:$U$35,19,FALSE))</f>
        <v/>
      </c>
      <c r="T60" s="240" t="str">
        <f>IF(T58="","",VLOOKUP(T58,'【記載例】シフト記号表（勤務時間帯）'!$C$6:$U$35,19,FALSE))</f>
        <v/>
      </c>
      <c r="U60" s="240" t="str">
        <f>IF(U58="","",VLOOKUP(U58,'【記載例】シフト記号表（勤務時間帯）'!$C$6:$U$35,19,FALSE))</f>
        <v/>
      </c>
      <c r="V60" s="240" t="str">
        <f>IF(V58="","",VLOOKUP(V58,'【記載例】シフト記号表（勤務時間帯）'!$C$6:$U$35,19,FALSE))</f>
        <v/>
      </c>
      <c r="W60" s="240" t="str">
        <f>IF(W58="","",VLOOKUP(W58,'【記載例】シフト記号表（勤務時間帯）'!$C$6:$U$35,19,FALSE))</f>
        <v/>
      </c>
      <c r="X60" s="240" t="str">
        <f>IF(X58="","",VLOOKUP(X58,'【記載例】シフト記号表（勤務時間帯）'!$C$6:$U$35,19,FALSE))</f>
        <v/>
      </c>
      <c r="Y60" s="241" t="str">
        <f>IF(Y58="","",VLOOKUP(Y58,'【記載例】シフト記号表（勤務時間帯）'!$C$6:$U$35,19,FALSE))</f>
        <v/>
      </c>
      <c r="Z60" s="239" t="str">
        <f>IF(Z58="","",VLOOKUP(Z58,'【記載例】シフト記号表（勤務時間帯）'!$C$6:$U$35,19,FALSE))</f>
        <v/>
      </c>
      <c r="AA60" s="240" t="str">
        <f>IF(AA58="","",VLOOKUP(AA58,'【記載例】シフト記号表（勤務時間帯）'!$C$6:$U$35,19,FALSE))</f>
        <v/>
      </c>
      <c r="AB60" s="240" t="str">
        <f>IF(AB58="","",VLOOKUP(AB58,'【記載例】シフト記号表（勤務時間帯）'!$C$6:$U$35,19,FALSE))</f>
        <v/>
      </c>
      <c r="AC60" s="240" t="str">
        <f>IF(AC58="","",VLOOKUP(AC58,'【記載例】シフト記号表（勤務時間帯）'!$C$6:$U$35,19,FALSE))</f>
        <v/>
      </c>
      <c r="AD60" s="240" t="str">
        <f>IF(AD58="","",VLOOKUP(AD58,'【記載例】シフト記号表（勤務時間帯）'!$C$6:$U$35,19,FALSE))</f>
        <v/>
      </c>
      <c r="AE60" s="240" t="str">
        <f>IF(AE58="","",VLOOKUP(AE58,'【記載例】シフト記号表（勤務時間帯）'!$C$6:$U$35,19,FALSE))</f>
        <v/>
      </c>
      <c r="AF60" s="241" t="str">
        <f>IF(AF58="","",VLOOKUP(AF58,'【記載例】シフト記号表（勤務時間帯）'!$C$6:$U$35,19,FALSE))</f>
        <v/>
      </c>
      <c r="AG60" s="239" t="str">
        <f>IF(AG58="","",VLOOKUP(AG58,'【記載例】シフト記号表（勤務時間帯）'!$C$6:$U$35,19,FALSE))</f>
        <v/>
      </c>
      <c r="AH60" s="240" t="str">
        <f>IF(AH58="","",VLOOKUP(AH58,'【記載例】シフト記号表（勤務時間帯）'!$C$6:$U$35,19,FALSE))</f>
        <v/>
      </c>
      <c r="AI60" s="240" t="str">
        <f>IF(AI58="","",VLOOKUP(AI58,'【記載例】シフト記号表（勤務時間帯）'!$C$6:$U$35,19,FALSE))</f>
        <v/>
      </c>
      <c r="AJ60" s="240" t="str">
        <f>IF(AJ58="","",VLOOKUP(AJ58,'【記載例】シフト記号表（勤務時間帯）'!$C$6:$U$35,19,FALSE))</f>
        <v/>
      </c>
      <c r="AK60" s="240" t="str">
        <f>IF(AK58="","",VLOOKUP(AK58,'【記載例】シフト記号表（勤務時間帯）'!$C$6:$U$35,19,FALSE))</f>
        <v/>
      </c>
      <c r="AL60" s="240" t="str">
        <f>IF(AL58="","",VLOOKUP(AL58,'【記載例】シフト記号表（勤務時間帯）'!$C$6:$U$35,19,FALSE))</f>
        <v/>
      </c>
      <c r="AM60" s="241" t="str">
        <f>IF(AM58="","",VLOOKUP(AM58,'【記載例】シフト記号表（勤務時間帯）'!$C$6:$U$35,19,FALSE))</f>
        <v/>
      </c>
      <c r="AN60" s="239" t="str">
        <f>IF(AN58="","",VLOOKUP(AN58,'【記載例】シフト記号表（勤務時間帯）'!$C$6:$U$35,19,FALSE))</f>
        <v/>
      </c>
      <c r="AO60" s="240" t="str">
        <f>IF(AO58="","",VLOOKUP(AO58,'【記載例】シフト記号表（勤務時間帯）'!$C$6:$U$35,19,FALSE))</f>
        <v/>
      </c>
      <c r="AP60" s="240" t="str">
        <f>IF(AP58="","",VLOOKUP(AP58,'【記載例】シフト記号表（勤務時間帯）'!$C$6:$U$35,19,FALSE))</f>
        <v/>
      </c>
      <c r="AQ60" s="240" t="str">
        <f>IF(AQ58="","",VLOOKUP(AQ58,'【記載例】シフト記号表（勤務時間帯）'!$C$6:$U$35,19,FALSE))</f>
        <v/>
      </c>
      <c r="AR60" s="240" t="str">
        <f>IF(AR58="","",VLOOKUP(AR58,'【記載例】シフト記号表（勤務時間帯）'!$C$6:$U$35,19,FALSE))</f>
        <v/>
      </c>
      <c r="AS60" s="240" t="str">
        <f>IF(AS58="","",VLOOKUP(AS58,'【記載例】シフト記号表（勤務時間帯）'!$C$6:$U$35,19,FALSE))</f>
        <v/>
      </c>
      <c r="AT60" s="241" t="str">
        <f>IF(AT58="","",VLOOKUP(AT58,'【記載例】シフト記号表（勤務時間帯）'!$C$6:$U$35,19,FALSE))</f>
        <v/>
      </c>
      <c r="AU60" s="239" t="str">
        <f>IF(AU58="","",VLOOKUP(AU58,'【記載例】シフト記号表（勤務時間帯）'!$C$6:$U$35,19,FALSE))</f>
        <v/>
      </c>
      <c r="AV60" s="240" t="str">
        <f>IF(AV58="","",VLOOKUP(AV58,'【記載例】シフト記号表（勤務時間帯）'!$C$6:$U$35,19,FALSE))</f>
        <v/>
      </c>
      <c r="AW60" s="240" t="str">
        <f>IF(AW58="","",VLOOKUP(AW58,'【記載例】シフト記号表（勤務時間帯）'!$C$6:$U$35,19,FALSE))</f>
        <v/>
      </c>
      <c r="AX60" s="1037">
        <f>IF($BB$3="４週",SUM(S60:AT60),IF($BB$3="暦月",SUM(S60:AW60),""))</f>
        <v>0</v>
      </c>
      <c r="AY60" s="1038"/>
      <c r="AZ60" s="1090">
        <f>IF($BB$3="４週",AX60/4,IF($BB$3="暦月",【記載例】勤務形態!AX60/(【記載例】勤務形態!$BB$8/7),""))</f>
        <v>0</v>
      </c>
      <c r="BA60" s="1091"/>
      <c r="BB60" s="824"/>
      <c r="BC60" s="825"/>
      <c r="BD60" s="825"/>
      <c r="BE60" s="825"/>
      <c r="BF60" s="826"/>
    </row>
    <row r="61" spans="2:58" s="194" customFormat="1" ht="6" customHeight="1" thickBot="1">
      <c r="B61" s="187"/>
      <c r="C61" s="188"/>
      <c r="D61" s="188"/>
      <c r="E61" s="188"/>
      <c r="F61" s="189"/>
      <c r="G61" s="189"/>
      <c r="H61" s="190"/>
      <c r="I61" s="190"/>
      <c r="J61" s="190"/>
      <c r="K61" s="190"/>
      <c r="L61" s="189"/>
      <c r="M61" s="189"/>
      <c r="N61" s="189"/>
      <c r="O61" s="189"/>
      <c r="P61" s="191"/>
      <c r="Q61" s="191"/>
      <c r="R61" s="191"/>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2"/>
      <c r="AY61" s="192"/>
      <c r="AZ61" s="192"/>
      <c r="BA61" s="192"/>
      <c r="BB61" s="189"/>
      <c r="BC61" s="189"/>
      <c r="BD61" s="189"/>
      <c r="BE61" s="189"/>
      <c r="BF61" s="193"/>
    </row>
    <row r="62" spans="2:58" ht="20.100000000000001" customHeight="1">
      <c r="B62" s="195"/>
      <c r="C62" s="196"/>
      <c r="D62" s="196"/>
      <c r="E62" s="196"/>
      <c r="F62" s="196"/>
      <c r="G62" s="1141" t="s">
        <v>182</v>
      </c>
      <c r="H62" s="1141"/>
      <c r="I62" s="1141"/>
      <c r="J62" s="1141"/>
      <c r="K62" s="1141"/>
      <c r="L62" s="1141"/>
      <c r="M62" s="1141"/>
      <c r="N62" s="1141"/>
      <c r="O62" s="1141"/>
      <c r="P62" s="1141"/>
      <c r="Q62" s="1141"/>
      <c r="R62" s="1142"/>
      <c r="S62" s="242">
        <f>IF(SUMIF($F$22:$F$60, "生活相談員", S22:S60)=0,"",SUMIF($F$22:$F$60,"生活相談員",S22:S60))</f>
        <v>7</v>
      </c>
      <c r="T62" s="243">
        <f t="shared" ref="T62:AW62" si="1">IF(SUMIF($F$22:$F$60, "生活相談員", T22:T60)=0,"",SUMIF($F$22:$F$60,"生活相談員",T22:T60))</f>
        <v>7</v>
      </c>
      <c r="U62" s="243">
        <f t="shared" si="1"/>
        <v>7</v>
      </c>
      <c r="V62" s="243">
        <f t="shared" si="1"/>
        <v>7</v>
      </c>
      <c r="W62" s="243">
        <f t="shared" si="1"/>
        <v>7</v>
      </c>
      <c r="X62" s="243">
        <f t="shared" si="1"/>
        <v>7</v>
      </c>
      <c r="Y62" s="244">
        <f t="shared" si="1"/>
        <v>7</v>
      </c>
      <c r="Z62" s="242">
        <f t="shared" si="1"/>
        <v>7</v>
      </c>
      <c r="AA62" s="243">
        <f t="shared" si="1"/>
        <v>7</v>
      </c>
      <c r="AB62" s="243">
        <f t="shared" si="1"/>
        <v>7</v>
      </c>
      <c r="AC62" s="243">
        <f t="shared" si="1"/>
        <v>7</v>
      </c>
      <c r="AD62" s="243">
        <f t="shared" si="1"/>
        <v>7</v>
      </c>
      <c r="AE62" s="243">
        <f t="shared" si="1"/>
        <v>7</v>
      </c>
      <c r="AF62" s="244">
        <f t="shared" si="1"/>
        <v>7</v>
      </c>
      <c r="AG62" s="242">
        <f t="shared" si="1"/>
        <v>7</v>
      </c>
      <c r="AH62" s="243">
        <f t="shared" si="1"/>
        <v>7</v>
      </c>
      <c r="AI62" s="243">
        <f t="shared" si="1"/>
        <v>7</v>
      </c>
      <c r="AJ62" s="243">
        <f t="shared" si="1"/>
        <v>7</v>
      </c>
      <c r="AK62" s="243">
        <f t="shared" si="1"/>
        <v>7</v>
      </c>
      <c r="AL62" s="243">
        <f t="shared" si="1"/>
        <v>7</v>
      </c>
      <c r="AM62" s="244">
        <f t="shared" si="1"/>
        <v>7</v>
      </c>
      <c r="AN62" s="242">
        <f t="shared" si="1"/>
        <v>7</v>
      </c>
      <c r="AO62" s="243">
        <f t="shared" si="1"/>
        <v>7</v>
      </c>
      <c r="AP62" s="243">
        <f t="shared" si="1"/>
        <v>7</v>
      </c>
      <c r="AQ62" s="243">
        <f t="shared" si="1"/>
        <v>7</v>
      </c>
      <c r="AR62" s="243">
        <f t="shared" si="1"/>
        <v>7</v>
      </c>
      <c r="AS62" s="243">
        <f t="shared" si="1"/>
        <v>7</v>
      </c>
      <c r="AT62" s="244">
        <f t="shared" si="1"/>
        <v>7</v>
      </c>
      <c r="AU62" s="242" t="str">
        <f t="shared" si="1"/>
        <v/>
      </c>
      <c r="AV62" s="243" t="str">
        <f t="shared" si="1"/>
        <v/>
      </c>
      <c r="AW62" s="244" t="str">
        <f t="shared" si="1"/>
        <v/>
      </c>
      <c r="AX62" s="1123">
        <f>IF(SUMIF($F$22:$F$60, "生活相談員", AX22:AY60)=0,"",SUMIF($F$22:$F$60,"生活相談員",AX22:AY60))</f>
        <v>196</v>
      </c>
      <c r="AY62" s="1124"/>
      <c r="AZ62" s="1125">
        <f>IF(AX62="","",IF($BB$3="４週",AX62/4,IF($BB$3="暦月",AX62/(【記載例】勤務形態!$BB$8/7),"")))</f>
        <v>49</v>
      </c>
      <c r="BA62" s="1126"/>
      <c r="BB62" s="1110"/>
      <c r="BC62" s="1111"/>
      <c r="BD62" s="1111"/>
      <c r="BE62" s="1111"/>
      <c r="BF62" s="1112"/>
    </row>
    <row r="63" spans="2:58" ht="20.25" customHeight="1">
      <c r="B63" s="197"/>
      <c r="C63" s="198"/>
      <c r="D63" s="198"/>
      <c r="E63" s="198"/>
      <c r="F63" s="198"/>
      <c r="G63" s="1105" t="s">
        <v>183</v>
      </c>
      <c r="H63" s="1105"/>
      <c r="I63" s="1105"/>
      <c r="J63" s="1105"/>
      <c r="K63" s="1105"/>
      <c r="L63" s="1105"/>
      <c r="M63" s="1105"/>
      <c r="N63" s="1105"/>
      <c r="O63" s="1105"/>
      <c r="P63" s="1105"/>
      <c r="Q63" s="1105"/>
      <c r="R63" s="1106"/>
      <c r="S63" s="245">
        <f t="shared" ref="S63:AW63" si="2">IF(SUMIF($F$22:$F$60, "介護職員", S22:S60)=0,"",SUMIF($F$22:$F$60, "介護職員", S22:S60))</f>
        <v>14</v>
      </c>
      <c r="T63" s="246">
        <f t="shared" si="2"/>
        <v>14</v>
      </c>
      <c r="U63" s="246">
        <f t="shared" si="2"/>
        <v>14</v>
      </c>
      <c r="V63" s="246">
        <f t="shared" si="2"/>
        <v>14</v>
      </c>
      <c r="W63" s="246">
        <f t="shared" si="2"/>
        <v>14</v>
      </c>
      <c r="X63" s="246">
        <f t="shared" si="2"/>
        <v>14</v>
      </c>
      <c r="Y63" s="247">
        <f t="shared" si="2"/>
        <v>14</v>
      </c>
      <c r="Z63" s="245">
        <f t="shared" si="2"/>
        <v>14</v>
      </c>
      <c r="AA63" s="246">
        <f t="shared" si="2"/>
        <v>14</v>
      </c>
      <c r="AB63" s="246">
        <f t="shared" si="2"/>
        <v>14</v>
      </c>
      <c r="AC63" s="246">
        <f t="shared" si="2"/>
        <v>14</v>
      </c>
      <c r="AD63" s="246">
        <f t="shared" si="2"/>
        <v>14</v>
      </c>
      <c r="AE63" s="246">
        <f t="shared" si="2"/>
        <v>14</v>
      </c>
      <c r="AF63" s="247">
        <f t="shared" si="2"/>
        <v>14</v>
      </c>
      <c r="AG63" s="245">
        <f t="shared" si="2"/>
        <v>14</v>
      </c>
      <c r="AH63" s="246">
        <f t="shared" si="2"/>
        <v>14</v>
      </c>
      <c r="AI63" s="246">
        <f t="shared" si="2"/>
        <v>14</v>
      </c>
      <c r="AJ63" s="246">
        <f t="shared" si="2"/>
        <v>14</v>
      </c>
      <c r="AK63" s="246">
        <f t="shared" si="2"/>
        <v>14</v>
      </c>
      <c r="AL63" s="246">
        <f t="shared" si="2"/>
        <v>14</v>
      </c>
      <c r="AM63" s="247">
        <f t="shared" si="2"/>
        <v>14</v>
      </c>
      <c r="AN63" s="245">
        <f t="shared" si="2"/>
        <v>14</v>
      </c>
      <c r="AO63" s="246">
        <f t="shared" si="2"/>
        <v>14</v>
      </c>
      <c r="AP63" s="246">
        <f t="shared" si="2"/>
        <v>14</v>
      </c>
      <c r="AQ63" s="246">
        <f t="shared" si="2"/>
        <v>14</v>
      </c>
      <c r="AR63" s="246">
        <f t="shared" si="2"/>
        <v>14</v>
      </c>
      <c r="AS63" s="246">
        <f t="shared" si="2"/>
        <v>14</v>
      </c>
      <c r="AT63" s="247">
        <f t="shared" si="2"/>
        <v>14</v>
      </c>
      <c r="AU63" s="245" t="str">
        <f t="shared" si="2"/>
        <v/>
      </c>
      <c r="AV63" s="246" t="str">
        <f t="shared" si="2"/>
        <v/>
      </c>
      <c r="AW63" s="247" t="str">
        <f t="shared" si="2"/>
        <v/>
      </c>
      <c r="AX63" s="1127">
        <f>IF(SUMIF($F$22:$F$60, "介護職員", AX22:AX60)=0,"",SUMIF($F$22:$F$60, "介護職員", AX22:AX60))</f>
        <v>392</v>
      </c>
      <c r="AY63" s="1128"/>
      <c r="AZ63" s="1129">
        <f>IF(AX63="","",IF($BB$3="４週",AX63/4,IF($BB$3="暦月",AX63/(【記載例】勤務形態!$BB$8/7),"")))</f>
        <v>98</v>
      </c>
      <c r="BA63" s="1130"/>
      <c r="BB63" s="1113"/>
      <c r="BC63" s="1114"/>
      <c r="BD63" s="1114"/>
      <c r="BE63" s="1114"/>
      <c r="BF63" s="1115"/>
    </row>
    <row r="64" spans="2:58" ht="20.25" customHeight="1">
      <c r="B64" s="197"/>
      <c r="C64" s="198"/>
      <c r="D64" s="198"/>
      <c r="E64" s="198"/>
      <c r="F64" s="198"/>
      <c r="G64" s="1105" t="s">
        <v>185</v>
      </c>
      <c r="H64" s="1105"/>
      <c r="I64" s="1105"/>
      <c r="J64" s="1105"/>
      <c r="K64" s="1105"/>
      <c r="L64" s="1105"/>
      <c r="M64" s="1105"/>
      <c r="N64" s="1105"/>
      <c r="O64" s="1105"/>
      <c r="P64" s="1105"/>
      <c r="Q64" s="1105"/>
      <c r="R64" s="1106"/>
      <c r="S64" s="248">
        <v>20</v>
      </c>
      <c r="T64" s="249">
        <v>20</v>
      </c>
      <c r="U64" s="249">
        <v>20</v>
      </c>
      <c r="V64" s="249">
        <v>20</v>
      </c>
      <c r="W64" s="249">
        <v>20</v>
      </c>
      <c r="X64" s="249">
        <v>20</v>
      </c>
      <c r="Y64" s="250">
        <v>20</v>
      </c>
      <c r="Z64" s="248">
        <v>20</v>
      </c>
      <c r="AA64" s="249">
        <v>20</v>
      </c>
      <c r="AB64" s="249">
        <v>20</v>
      </c>
      <c r="AC64" s="249">
        <v>20</v>
      </c>
      <c r="AD64" s="249">
        <v>20</v>
      </c>
      <c r="AE64" s="249">
        <v>20</v>
      </c>
      <c r="AF64" s="250">
        <v>20</v>
      </c>
      <c r="AG64" s="248">
        <v>20</v>
      </c>
      <c r="AH64" s="249">
        <v>20</v>
      </c>
      <c r="AI64" s="249">
        <v>20</v>
      </c>
      <c r="AJ64" s="249">
        <v>20</v>
      </c>
      <c r="AK64" s="249">
        <v>20</v>
      </c>
      <c r="AL64" s="249">
        <v>20</v>
      </c>
      <c r="AM64" s="250">
        <v>20</v>
      </c>
      <c r="AN64" s="248">
        <v>20</v>
      </c>
      <c r="AO64" s="249">
        <v>20</v>
      </c>
      <c r="AP64" s="249">
        <v>20</v>
      </c>
      <c r="AQ64" s="249">
        <v>20</v>
      </c>
      <c r="AR64" s="249">
        <v>20</v>
      </c>
      <c r="AS64" s="249">
        <v>20</v>
      </c>
      <c r="AT64" s="250">
        <v>20</v>
      </c>
      <c r="AU64" s="248"/>
      <c r="AV64" s="249"/>
      <c r="AW64" s="250"/>
      <c r="AX64" s="1131"/>
      <c r="AY64" s="1132"/>
      <c r="AZ64" s="1132"/>
      <c r="BA64" s="1133"/>
      <c r="BB64" s="1113"/>
      <c r="BC64" s="1114"/>
      <c r="BD64" s="1114"/>
      <c r="BE64" s="1114"/>
      <c r="BF64" s="1115"/>
    </row>
    <row r="65" spans="1:73" ht="20.25" customHeight="1">
      <c r="B65" s="197"/>
      <c r="C65" s="198"/>
      <c r="D65" s="198"/>
      <c r="E65" s="198"/>
      <c r="F65" s="198"/>
      <c r="G65" s="1105" t="s">
        <v>186</v>
      </c>
      <c r="H65" s="1105"/>
      <c r="I65" s="1105"/>
      <c r="J65" s="1105"/>
      <c r="K65" s="1105"/>
      <c r="L65" s="1105"/>
      <c r="M65" s="1105"/>
      <c r="N65" s="1105"/>
      <c r="O65" s="1105"/>
      <c r="P65" s="1105"/>
      <c r="Q65" s="1105"/>
      <c r="R65" s="1106"/>
      <c r="S65" s="248">
        <v>7</v>
      </c>
      <c r="T65" s="249">
        <v>7</v>
      </c>
      <c r="U65" s="249">
        <v>7</v>
      </c>
      <c r="V65" s="249">
        <v>7</v>
      </c>
      <c r="W65" s="249">
        <v>7</v>
      </c>
      <c r="X65" s="249">
        <v>7</v>
      </c>
      <c r="Y65" s="250">
        <v>7</v>
      </c>
      <c r="Z65" s="248">
        <v>7</v>
      </c>
      <c r="AA65" s="249">
        <v>7</v>
      </c>
      <c r="AB65" s="249">
        <v>7</v>
      </c>
      <c r="AC65" s="249">
        <v>7</v>
      </c>
      <c r="AD65" s="249">
        <v>7</v>
      </c>
      <c r="AE65" s="249">
        <v>7</v>
      </c>
      <c r="AF65" s="250">
        <v>7</v>
      </c>
      <c r="AG65" s="248">
        <v>7</v>
      </c>
      <c r="AH65" s="249">
        <v>7</v>
      </c>
      <c r="AI65" s="249">
        <v>7</v>
      </c>
      <c r="AJ65" s="249">
        <v>7</v>
      </c>
      <c r="AK65" s="249">
        <v>7</v>
      </c>
      <c r="AL65" s="249">
        <v>7</v>
      </c>
      <c r="AM65" s="250">
        <v>7</v>
      </c>
      <c r="AN65" s="248">
        <v>7</v>
      </c>
      <c r="AO65" s="249">
        <v>7</v>
      </c>
      <c r="AP65" s="249">
        <v>7</v>
      </c>
      <c r="AQ65" s="249">
        <v>7</v>
      </c>
      <c r="AR65" s="249">
        <v>7</v>
      </c>
      <c r="AS65" s="249">
        <v>7</v>
      </c>
      <c r="AT65" s="250">
        <v>7</v>
      </c>
      <c r="AU65" s="248"/>
      <c r="AV65" s="249"/>
      <c r="AW65" s="250"/>
      <c r="AX65" s="1134"/>
      <c r="AY65" s="1135"/>
      <c r="AZ65" s="1135"/>
      <c r="BA65" s="1136"/>
      <c r="BB65" s="1113"/>
      <c r="BC65" s="1114"/>
      <c r="BD65" s="1114"/>
      <c r="BE65" s="1114"/>
      <c r="BF65" s="1115"/>
    </row>
    <row r="66" spans="1:73" ht="20.25" customHeight="1" thickBot="1">
      <c r="B66" s="199"/>
      <c r="C66" s="200"/>
      <c r="D66" s="200"/>
      <c r="E66" s="200"/>
      <c r="F66" s="200"/>
      <c r="G66" s="1011" t="s">
        <v>187</v>
      </c>
      <c r="H66" s="1011"/>
      <c r="I66" s="1011"/>
      <c r="J66" s="1011"/>
      <c r="K66" s="1011"/>
      <c r="L66" s="1011"/>
      <c r="M66" s="1011"/>
      <c r="N66" s="1011"/>
      <c r="O66" s="1011"/>
      <c r="P66" s="1011"/>
      <c r="Q66" s="1011"/>
      <c r="R66" s="1012"/>
      <c r="S66" s="251">
        <f>IF(S65&lt;&gt;"",IF(S64&gt;15,((S64-15)/5+1)*S65,S65),"")</f>
        <v>14</v>
      </c>
      <c r="T66" s="252">
        <f t="shared" ref="T66:AW66" si="3">IF(T65&lt;&gt;"",IF(T64&gt;15,((T64-15)/5+1)*T65,T65),"")</f>
        <v>14</v>
      </c>
      <c r="U66" s="252">
        <f t="shared" si="3"/>
        <v>14</v>
      </c>
      <c r="V66" s="252">
        <f t="shared" si="3"/>
        <v>14</v>
      </c>
      <c r="W66" s="252">
        <f t="shared" si="3"/>
        <v>14</v>
      </c>
      <c r="X66" s="252">
        <f t="shared" si="3"/>
        <v>14</v>
      </c>
      <c r="Y66" s="253">
        <f t="shared" si="3"/>
        <v>14</v>
      </c>
      <c r="Z66" s="251">
        <f t="shared" si="3"/>
        <v>14</v>
      </c>
      <c r="AA66" s="252">
        <f t="shared" si="3"/>
        <v>14</v>
      </c>
      <c r="AB66" s="252">
        <f t="shared" si="3"/>
        <v>14</v>
      </c>
      <c r="AC66" s="252">
        <f t="shared" si="3"/>
        <v>14</v>
      </c>
      <c r="AD66" s="252">
        <f t="shared" si="3"/>
        <v>14</v>
      </c>
      <c r="AE66" s="252">
        <f t="shared" si="3"/>
        <v>14</v>
      </c>
      <c r="AF66" s="253">
        <f t="shared" si="3"/>
        <v>14</v>
      </c>
      <c r="AG66" s="251">
        <f t="shared" si="3"/>
        <v>14</v>
      </c>
      <c r="AH66" s="252">
        <f t="shared" si="3"/>
        <v>14</v>
      </c>
      <c r="AI66" s="252">
        <f t="shared" si="3"/>
        <v>14</v>
      </c>
      <c r="AJ66" s="252">
        <f t="shared" si="3"/>
        <v>14</v>
      </c>
      <c r="AK66" s="252">
        <f t="shared" si="3"/>
        <v>14</v>
      </c>
      <c r="AL66" s="252">
        <f t="shared" si="3"/>
        <v>14</v>
      </c>
      <c r="AM66" s="253">
        <f t="shared" si="3"/>
        <v>14</v>
      </c>
      <c r="AN66" s="251">
        <f t="shared" si="3"/>
        <v>14</v>
      </c>
      <c r="AO66" s="252">
        <f t="shared" si="3"/>
        <v>14</v>
      </c>
      <c r="AP66" s="252">
        <f t="shared" si="3"/>
        <v>14</v>
      </c>
      <c r="AQ66" s="252">
        <f t="shared" si="3"/>
        <v>14</v>
      </c>
      <c r="AR66" s="252">
        <f t="shared" si="3"/>
        <v>14</v>
      </c>
      <c r="AS66" s="252">
        <f t="shared" si="3"/>
        <v>14</v>
      </c>
      <c r="AT66" s="253">
        <f t="shared" si="3"/>
        <v>14</v>
      </c>
      <c r="AU66" s="245" t="str">
        <f t="shared" si="3"/>
        <v/>
      </c>
      <c r="AV66" s="246" t="str">
        <f t="shared" si="3"/>
        <v/>
      </c>
      <c r="AW66" s="247" t="str">
        <f t="shared" si="3"/>
        <v/>
      </c>
      <c r="AX66" s="1134"/>
      <c r="AY66" s="1135"/>
      <c r="AZ66" s="1135"/>
      <c r="BA66" s="1136"/>
      <c r="BB66" s="1113"/>
      <c r="BC66" s="1114"/>
      <c r="BD66" s="1114"/>
      <c r="BE66" s="1114"/>
      <c r="BF66" s="1115"/>
    </row>
    <row r="67" spans="1:73" ht="18.75" customHeight="1">
      <c r="B67" s="1021" t="s">
        <v>188</v>
      </c>
      <c r="C67" s="1022"/>
      <c r="D67" s="1022"/>
      <c r="E67" s="1022"/>
      <c r="F67" s="1022"/>
      <c r="G67" s="1022"/>
      <c r="H67" s="1022"/>
      <c r="I67" s="1022"/>
      <c r="J67" s="1022"/>
      <c r="K67" s="1023"/>
      <c r="L67" s="1119" t="s">
        <v>60</v>
      </c>
      <c r="M67" s="1119"/>
      <c r="N67" s="1119"/>
      <c r="O67" s="1119"/>
      <c r="P67" s="1119"/>
      <c r="Q67" s="1119"/>
      <c r="R67" s="1120"/>
      <c r="S67" s="254">
        <f>IF($L67="","",IF(COUNTIFS($F$22:$F$60,$L67,S$22:S$60,"&gt;0")=0,"",COUNTIFS($F$22:$F$60,$L67,S$22:S$60,"&gt;0")))</f>
        <v>1</v>
      </c>
      <c r="T67" s="255">
        <f t="shared" ref="T67:AW71" si="4">IF($L67="","",IF(COUNTIFS($F$22:$F$60,$L67,T$22:T$60,"&gt;0")=0,"",COUNTIFS($F$22:$F$60,$L67,T$22:T$60,"&gt;0")))</f>
        <v>1</v>
      </c>
      <c r="U67" s="255">
        <f t="shared" si="4"/>
        <v>1</v>
      </c>
      <c r="V67" s="255">
        <f t="shared" si="4"/>
        <v>1</v>
      </c>
      <c r="W67" s="255">
        <f t="shared" si="4"/>
        <v>1</v>
      </c>
      <c r="X67" s="255">
        <f t="shared" si="4"/>
        <v>1</v>
      </c>
      <c r="Y67" s="256">
        <f t="shared" si="4"/>
        <v>1</v>
      </c>
      <c r="Z67" s="257">
        <f t="shared" si="4"/>
        <v>1</v>
      </c>
      <c r="AA67" s="255">
        <f t="shared" si="4"/>
        <v>1</v>
      </c>
      <c r="AB67" s="255">
        <f t="shared" si="4"/>
        <v>1</v>
      </c>
      <c r="AC67" s="255">
        <f t="shared" si="4"/>
        <v>1</v>
      </c>
      <c r="AD67" s="255">
        <f t="shared" si="4"/>
        <v>1</v>
      </c>
      <c r="AE67" s="255">
        <f t="shared" si="4"/>
        <v>1</v>
      </c>
      <c r="AF67" s="256">
        <f t="shared" si="4"/>
        <v>1</v>
      </c>
      <c r="AG67" s="255">
        <f t="shared" si="4"/>
        <v>1</v>
      </c>
      <c r="AH67" s="255">
        <f t="shared" si="4"/>
        <v>1</v>
      </c>
      <c r="AI67" s="255">
        <f t="shared" si="4"/>
        <v>1</v>
      </c>
      <c r="AJ67" s="255">
        <f t="shared" si="4"/>
        <v>1</v>
      </c>
      <c r="AK67" s="255">
        <f t="shared" si="4"/>
        <v>1</v>
      </c>
      <c r="AL67" s="255">
        <f t="shared" si="4"/>
        <v>1</v>
      </c>
      <c r="AM67" s="256">
        <f t="shared" si="4"/>
        <v>1</v>
      </c>
      <c r="AN67" s="255">
        <f t="shared" si="4"/>
        <v>1</v>
      </c>
      <c r="AO67" s="255">
        <f t="shared" si="4"/>
        <v>1</v>
      </c>
      <c r="AP67" s="255">
        <f t="shared" si="4"/>
        <v>1</v>
      </c>
      <c r="AQ67" s="255">
        <f t="shared" si="4"/>
        <v>1</v>
      </c>
      <c r="AR67" s="255">
        <f t="shared" si="4"/>
        <v>1</v>
      </c>
      <c r="AS67" s="255">
        <f t="shared" si="4"/>
        <v>1</v>
      </c>
      <c r="AT67" s="256">
        <f t="shared" si="4"/>
        <v>1</v>
      </c>
      <c r="AU67" s="255" t="str">
        <f t="shared" si="4"/>
        <v/>
      </c>
      <c r="AV67" s="255" t="str">
        <f t="shared" si="4"/>
        <v/>
      </c>
      <c r="AW67" s="256" t="str">
        <f t="shared" si="4"/>
        <v/>
      </c>
      <c r="AX67" s="1134"/>
      <c r="AY67" s="1135"/>
      <c r="AZ67" s="1135"/>
      <c r="BA67" s="1136"/>
      <c r="BB67" s="1113"/>
      <c r="BC67" s="1114"/>
      <c r="BD67" s="1114"/>
      <c r="BE67" s="1114"/>
      <c r="BF67" s="1115"/>
    </row>
    <row r="68" spans="1:73" ht="18.75" customHeight="1">
      <c r="B68" s="1021"/>
      <c r="C68" s="1022"/>
      <c r="D68" s="1022"/>
      <c r="E68" s="1022"/>
      <c r="F68" s="1022"/>
      <c r="G68" s="1022"/>
      <c r="H68" s="1022"/>
      <c r="I68" s="1022"/>
      <c r="J68" s="1022"/>
      <c r="K68" s="1023"/>
      <c r="L68" s="1121" t="s">
        <v>5</v>
      </c>
      <c r="M68" s="1121"/>
      <c r="N68" s="1121"/>
      <c r="O68" s="1121"/>
      <c r="P68" s="1121"/>
      <c r="Q68" s="1121"/>
      <c r="R68" s="1122"/>
      <c r="S68" s="245">
        <f t="shared" ref="S68:AH71" si="5">IF($L68="","",IF(COUNTIFS($F$22:$F$60,$L68,S$22:S$60,"&gt;0")=0,"",COUNTIFS($F$22:$F$60,$L68,S$22:S$60,"&gt;0")))</f>
        <v>1</v>
      </c>
      <c r="T68" s="246">
        <f>IF($L68="","",IF(COUNTIFS($F$22:$F$60,$L68,T$22:T$60,"&gt;0")=0,"",COUNTIFS($F$22:$F$60,$L68,T$22:T$60,"&gt;0")))</f>
        <v>1</v>
      </c>
      <c r="U68" s="246">
        <f t="shared" si="5"/>
        <v>1</v>
      </c>
      <c r="V68" s="246">
        <f t="shared" si="5"/>
        <v>1</v>
      </c>
      <c r="W68" s="246">
        <f t="shared" si="5"/>
        <v>1</v>
      </c>
      <c r="X68" s="246">
        <f t="shared" si="5"/>
        <v>1</v>
      </c>
      <c r="Y68" s="247">
        <f t="shared" si="5"/>
        <v>1</v>
      </c>
      <c r="Z68" s="258">
        <f t="shared" si="5"/>
        <v>1</v>
      </c>
      <c r="AA68" s="246">
        <f t="shared" si="5"/>
        <v>1</v>
      </c>
      <c r="AB68" s="246">
        <f t="shared" si="5"/>
        <v>1</v>
      </c>
      <c r="AC68" s="246">
        <f t="shared" si="5"/>
        <v>1</v>
      </c>
      <c r="AD68" s="246">
        <f t="shared" si="5"/>
        <v>1</v>
      </c>
      <c r="AE68" s="246">
        <f t="shared" si="5"/>
        <v>1</v>
      </c>
      <c r="AF68" s="247">
        <f t="shared" si="5"/>
        <v>1</v>
      </c>
      <c r="AG68" s="246">
        <f t="shared" si="5"/>
        <v>1</v>
      </c>
      <c r="AH68" s="246">
        <f t="shared" si="5"/>
        <v>1</v>
      </c>
      <c r="AI68" s="246">
        <f t="shared" si="4"/>
        <v>1</v>
      </c>
      <c r="AJ68" s="246">
        <f t="shared" si="4"/>
        <v>1</v>
      </c>
      <c r="AK68" s="246">
        <f t="shared" si="4"/>
        <v>1</v>
      </c>
      <c r="AL68" s="246">
        <f t="shared" si="4"/>
        <v>1</v>
      </c>
      <c r="AM68" s="247">
        <f t="shared" si="4"/>
        <v>1</v>
      </c>
      <c r="AN68" s="246">
        <f t="shared" si="4"/>
        <v>1</v>
      </c>
      <c r="AO68" s="246">
        <f t="shared" si="4"/>
        <v>1</v>
      </c>
      <c r="AP68" s="246">
        <f t="shared" si="4"/>
        <v>1</v>
      </c>
      <c r="AQ68" s="246">
        <f t="shared" si="4"/>
        <v>1</v>
      </c>
      <c r="AR68" s="246">
        <f t="shared" si="4"/>
        <v>1</v>
      </c>
      <c r="AS68" s="246">
        <f t="shared" si="4"/>
        <v>1</v>
      </c>
      <c r="AT68" s="247">
        <f t="shared" si="4"/>
        <v>1</v>
      </c>
      <c r="AU68" s="246" t="str">
        <f t="shared" si="4"/>
        <v/>
      </c>
      <c r="AV68" s="246" t="str">
        <f t="shared" si="4"/>
        <v/>
      </c>
      <c r="AW68" s="247" t="str">
        <f t="shared" si="4"/>
        <v/>
      </c>
      <c r="AX68" s="1134"/>
      <c r="AY68" s="1135"/>
      <c r="AZ68" s="1135"/>
      <c r="BA68" s="1136"/>
      <c r="BB68" s="1113"/>
      <c r="BC68" s="1114"/>
      <c r="BD68" s="1114"/>
      <c r="BE68" s="1114"/>
      <c r="BF68" s="1115"/>
    </row>
    <row r="69" spans="1:73" ht="18.75" customHeight="1">
      <c r="B69" s="1021"/>
      <c r="C69" s="1022"/>
      <c r="D69" s="1022"/>
      <c r="E69" s="1022"/>
      <c r="F69" s="1022"/>
      <c r="G69" s="1022"/>
      <c r="H69" s="1022"/>
      <c r="I69" s="1022"/>
      <c r="J69" s="1022"/>
      <c r="K69" s="1023"/>
      <c r="L69" s="1121" t="s">
        <v>61</v>
      </c>
      <c r="M69" s="1121"/>
      <c r="N69" s="1121"/>
      <c r="O69" s="1121"/>
      <c r="P69" s="1121"/>
      <c r="Q69" s="1121"/>
      <c r="R69" s="1122"/>
      <c r="S69" s="245">
        <f t="shared" si="5"/>
        <v>2</v>
      </c>
      <c r="T69" s="246">
        <f t="shared" si="4"/>
        <v>2</v>
      </c>
      <c r="U69" s="246">
        <f t="shared" si="4"/>
        <v>2</v>
      </c>
      <c r="V69" s="246">
        <f t="shared" si="4"/>
        <v>2</v>
      </c>
      <c r="W69" s="246">
        <f t="shared" si="4"/>
        <v>2</v>
      </c>
      <c r="X69" s="246">
        <f>IF($L69="","",IF(COUNTIFS($F$22:$F$60,$L69,X$22:X$60,"&gt;0")=0,"",COUNTIFS($F$22:$F$60,$L69,X$22:X$60,"&gt;0")))</f>
        <v>2</v>
      </c>
      <c r="Y69" s="247">
        <f t="shared" si="4"/>
        <v>2</v>
      </c>
      <c r="Z69" s="258">
        <f t="shared" si="4"/>
        <v>2</v>
      </c>
      <c r="AA69" s="246">
        <f t="shared" si="4"/>
        <v>2</v>
      </c>
      <c r="AB69" s="246">
        <f t="shared" si="4"/>
        <v>2</v>
      </c>
      <c r="AC69" s="246">
        <f t="shared" si="4"/>
        <v>2</v>
      </c>
      <c r="AD69" s="246">
        <f t="shared" si="4"/>
        <v>2</v>
      </c>
      <c r="AE69" s="246">
        <f t="shared" si="4"/>
        <v>2</v>
      </c>
      <c r="AF69" s="247">
        <f t="shared" si="4"/>
        <v>2</v>
      </c>
      <c r="AG69" s="246">
        <f t="shared" si="4"/>
        <v>2</v>
      </c>
      <c r="AH69" s="246">
        <f t="shared" si="4"/>
        <v>2</v>
      </c>
      <c r="AI69" s="246">
        <f t="shared" si="4"/>
        <v>2</v>
      </c>
      <c r="AJ69" s="246">
        <f t="shared" si="4"/>
        <v>2</v>
      </c>
      <c r="AK69" s="246">
        <f t="shared" si="4"/>
        <v>2</v>
      </c>
      <c r="AL69" s="246">
        <f t="shared" si="4"/>
        <v>2</v>
      </c>
      <c r="AM69" s="247">
        <f t="shared" si="4"/>
        <v>2</v>
      </c>
      <c r="AN69" s="246">
        <f t="shared" si="4"/>
        <v>2</v>
      </c>
      <c r="AO69" s="246">
        <f t="shared" si="4"/>
        <v>2</v>
      </c>
      <c r="AP69" s="246">
        <f t="shared" si="4"/>
        <v>2</v>
      </c>
      <c r="AQ69" s="246">
        <f t="shared" si="4"/>
        <v>2</v>
      </c>
      <c r="AR69" s="246">
        <f t="shared" si="4"/>
        <v>2</v>
      </c>
      <c r="AS69" s="246">
        <f t="shared" si="4"/>
        <v>2</v>
      </c>
      <c r="AT69" s="247">
        <f t="shared" si="4"/>
        <v>2</v>
      </c>
      <c r="AU69" s="246" t="str">
        <f t="shared" si="4"/>
        <v/>
      </c>
      <c r="AV69" s="246" t="str">
        <f t="shared" si="4"/>
        <v/>
      </c>
      <c r="AW69" s="247" t="str">
        <f t="shared" si="4"/>
        <v/>
      </c>
      <c r="AX69" s="1134"/>
      <c r="AY69" s="1135"/>
      <c r="AZ69" s="1135"/>
      <c r="BA69" s="1136"/>
      <c r="BB69" s="1113"/>
      <c r="BC69" s="1114"/>
      <c r="BD69" s="1114"/>
      <c r="BE69" s="1114"/>
      <c r="BF69" s="1115"/>
    </row>
    <row r="70" spans="1:73" ht="18.75" customHeight="1">
      <c r="B70" s="1021"/>
      <c r="C70" s="1022"/>
      <c r="D70" s="1022"/>
      <c r="E70" s="1022"/>
      <c r="F70" s="1022"/>
      <c r="G70" s="1022"/>
      <c r="H70" s="1022"/>
      <c r="I70" s="1022"/>
      <c r="J70" s="1022"/>
      <c r="K70" s="1023"/>
      <c r="L70" s="1121" t="s">
        <v>62</v>
      </c>
      <c r="M70" s="1121"/>
      <c r="N70" s="1121"/>
      <c r="O70" s="1121"/>
      <c r="P70" s="1121"/>
      <c r="Q70" s="1121"/>
      <c r="R70" s="1122"/>
      <c r="S70" s="245">
        <f t="shared" si="5"/>
        <v>1</v>
      </c>
      <c r="T70" s="246">
        <f t="shared" si="4"/>
        <v>1</v>
      </c>
      <c r="U70" s="246">
        <f t="shared" si="4"/>
        <v>1</v>
      </c>
      <c r="V70" s="246">
        <f t="shared" si="4"/>
        <v>1</v>
      </c>
      <c r="W70" s="246">
        <f t="shared" si="4"/>
        <v>1</v>
      </c>
      <c r="X70" s="246">
        <f t="shared" si="4"/>
        <v>1</v>
      </c>
      <c r="Y70" s="247">
        <f t="shared" si="4"/>
        <v>1</v>
      </c>
      <c r="Z70" s="258">
        <f t="shared" si="4"/>
        <v>1</v>
      </c>
      <c r="AA70" s="246">
        <f t="shared" si="4"/>
        <v>1</v>
      </c>
      <c r="AB70" s="246">
        <f t="shared" si="4"/>
        <v>1</v>
      </c>
      <c r="AC70" s="246">
        <f t="shared" si="4"/>
        <v>1</v>
      </c>
      <c r="AD70" s="246">
        <f t="shared" si="4"/>
        <v>1</v>
      </c>
      <c r="AE70" s="246">
        <f t="shared" si="4"/>
        <v>1</v>
      </c>
      <c r="AF70" s="247">
        <f t="shared" si="4"/>
        <v>1</v>
      </c>
      <c r="AG70" s="246">
        <f t="shared" si="4"/>
        <v>1</v>
      </c>
      <c r="AH70" s="246">
        <f t="shared" si="4"/>
        <v>1</v>
      </c>
      <c r="AI70" s="246">
        <f t="shared" si="4"/>
        <v>1</v>
      </c>
      <c r="AJ70" s="246">
        <f t="shared" si="4"/>
        <v>1</v>
      </c>
      <c r="AK70" s="246">
        <f t="shared" si="4"/>
        <v>1</v>
      </c>
      <c r="AL70" s="246">
        <f t="shared" si="4"/>
        <v>1</v>
      </c>
      <c r="AM70" s="247">
        <f t="shared" si="4"/>
        <v>1</v>
      </c>
      <c r="AN70" s="246">
        <f t="shared" si="4"/>
        <v>1</v>
      </c>
      <c r="AO70" s="246">
        <f t="shared" si="4"/>
        <v>1</v>
      </c>
      <c r="AP70" s="246">
        <f t="shared" si="4"/>
        <v>1</v>
      </c>
      <c r="AQ70" s="246">
        <f t="shared" si="4"/>
        <v>1</v>
      </c>
      <c r="AR70" s="246">
        <f t="shared" si="4"/>
        <v>1</v>
      </c>
      <c r="AS70" s="246">
        <f t="shared" si="4"/>
        <v>1</v>
      </c>
      <c r="AT70" s="247">
        <f t="shared" si="4"/>
        <v>1</v>
      </c>
      <c r="AU70" s="246" t="str">
        <f t="shared" si="4"/>
        <v/>
      </c>
      <c r="AV70" s="246" t="str">
        <f t="shared" si="4"/>
        <v/>
      </c>
      <c r="AW70" s="247" t="str">
        <f t="shared" si="4"/>
        <v/>
      </c>
      <c r="AX70" s="1134"/>
      <c r="AY70" s="1135"/>
      <c r="AZ70" s="1135"/>
      <c r="BA70" s="1136"/>
      <c r="BB70" s="1113"/>
      <c r="BC70" s="1114"/>
      <c r="BD70" s="1114"/>
      <c r="BE70" s="1114"/>
      <c r="BF70" s="1115"/>
    </row>
    <row r="71" spans="1:73" ht="18.75" customHeight="1" thickBot="1">
      <c r="B71" s="1024"/>
      <c r="C71" s="1025"/>
      <c r="D71" s="1025"/>
      <c r="E71" s="1025"/>
      <c r="F71" s="1025"/>
      <c r="G71" s="1025"/>
      <c r="H71" s="1025"/>
      <c r="I71" s="1025"/>
      <c r="J71" s="1025"/>
      <c r="K71" s="1026"/>
      <c r="L71" s="853"/>
      <c r="M71" s="853"/>
      <c r="N71" s="853"/>
      <c r="O71" s="853"/>
      <c r="P71" s="853"/>
      <c r="Q71" s="853"/>
      <c r="R71" s="854"/>
      <c r="S71" s="259" t="str">
        <f t="shared" si="5"/>
        <v/>
      </c>
      <c r="T71" s="260" t="str">
        <f t="shared" si="4"/>
        <v/>
      </c>
      <c r="U71" s="260" t="str">
        <f t="shared" si="4"/>
        <v/>
      </c>
      <c r="V71" s="260" t="str">
        <f t="shared" si="4"/>
        <v/>
      </c>
      <c r="W71" s="260" t="str">
        <f t="shared" si="4"/>
        <v/>
      </c>
      <c r="X71" s="260" t="str">
        <f t="shared" si="4"/>
        <v/>
      </c>
      <c r="Y71" s="261" t="str">
        <f t="shared" si="4"/>
        <v/>
      </c>
      <c r="Z71" s="262" t="str">
        <f t="shared" si="4"/>
        <v/>
      </c>
      <c r="AA71" s="260" t="str">
        <f t="shared" si="4"/>
        <v/>
      </c>
      <c r="AB71" s="260" t="str">
        <f t="shared" si="4"/>
        <v/>
      </c>
      <c r="AC71" s="260" t="str">
        <f t="shared" si="4"/>
        <v/>
      </c>
      <c r="AD71" s="260" t="str">
        <f t="shared" si="4"/>
        <v/>
      </c>
      <c r="AE71" s="260" t="str">
        <f t="shared" si="4"/>
        <v/>
      </c>
      <c r="AF71" s="261" t="str">
        <f t="shared" si="4"/>
        <v/>
      </c>
      <c r="AG71" s="260" t="str">
        <f t="shared" si="4"/>
        <v/>
      </c>
      <c r="AH71" s="260" t="str">
        <f t="shared" si="4"/>
        <v/>
      </c>
      <c r="AI71" s="260" t="str">
        <f t="shared" si="4"/>
        <v/>
      </c>
      <c r="AJ71" s="260" t="str">
        <f t="shared" si="4"/>
        <v/>
      </c>
      <c r="AK71" s="260" t="str">
        <f t="shared" si="4"/>
        <v/>
      </c>
      <c r="AL71" s="260" t="str">
        <f t="shared" si="4"/>
        <v/>
      </c>
      <c r="AM71" s="261" t="str">
        <f t="shared" si="4"/>
        <v/>
      </c>
      <c r="AN71" s="260" t="str">
        <f t="shared" si="4"/>
        <v/>
      </c>
      <c r="AO71" s="260" t="str">
        <f t="shared" si="4"/>
        <v/>
      </c>
      <c r="AP71" s="260" t="str">
        <f t="shared" si="4"/>
        <v/>
      </c>
      <c r="AQ71" s="260" t="str">
        <f t="shared" si="4"/>
        <v/>
      </c>
      <c r="AR71" s="260" t="str">
        <f t="shared" si="4"/>
        <v/>
      </c>
      <c r="AS71" s="260" t="str">
        <f t="shared" si="4"/>
        <v/>
      </c>
      <c r="AT71" s="261" t="str">
        <f t="shared" si="4"/>
        <v/>
      </c>
      <c r="AU71" s="260" t="str">
        <f t="shared" si="4"/>
        <v/>
      </c>
      <c r="AV71" s="260" t="str">
        <f t="shared" si="4"/>
        <v/>
      </c>
      <c r="AW71" s="261" t="str">
        <f t="shared" si="4"/>
        <v/>
      </c>
      <c r="AX71" s="1137"/>
      <c r="AY71" s="1138"/>
      <c r="AZ71" s="1138"/>
      <c r="BA71" s="1139"/>
      <c r="BB71" s="1116"/>
      <c r="BC71" s="1117"/>
      <c r="BD71" s="1117"/>
      <c r="BE71" s="1117"/>
      <c r="BF71" s="1118"/>
    </row>
    <row r="72" spans="1:73" ht="13.5" customHeight="1">
      <c r="C72" s="201"/>
      <c r="D72" s="201"/>
      <c r="E72" s="201"/>
      <c r="F72" s="201"/>
      <c r="G72" s="202"/>
      <c r="H72" s="203"/>
      <c r="AF72" s="172"/>
    </row>
    <row r="73" spans="1:73" ht="11.45" customHeight="1">
      <c r="A73" s="204"/>
      <c r="B73" s="204"/>
      <c r="C73" s="204"/>
      <c r="D73" s="204"/>
      <c r="E73" s="204"/>
      <c r="F73" s="204"/>
      <c r="G73" s="204"/>
      <c r="H73" s="205"/>
      <c r="I73" s="205"/>
      <c r="J73" s="205"/>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6"/>
      <c r="AS73" s="206"/>
      <c r="AT73" s="206"/>
      <c r="AU73" s="206"/>
      <c r="AV73" s="206"/>
      <c r="AW73" s="206"/>
      <c r="AX73" s="206"/>
      <c r="AY73" s="206"/>
      <c r="AZ73" s="206"/>
      <c r="BA73" s="206"/>
    </row>
    <row r="74" spans="1:73" ht="20.25" customHeight="1">
      <c r="A74" s="207"/>
      <c r="B74" s="207"/>
      <c r="C74" s="204"/>
      <c r="D74" s="204"/>
      <c r="E74" s="204"/>
      <c r="F74" s="204"/>
      <c r="G74" s="207"/>
      <c r="H74" s="207"/>
      <c r="I74" s="207"/>
      <c r="J74" s="207"/>
      <c r="K74" s="207"/>
      <c r="L74" s="207"/>
      <c r="M74" s="207"/>
      <c r="N74" s="207"/>
      <c r="O74" s="207"/>
      <c r="P74" s="207"/>
      <c r="Q74" s="207"/>
      <c r="R74" s="207"/>
      <c r="S74" s="207"/>
      <c r="T74" s="207"/>
      <c r="U74" s="207"/>
      <c r="V74" s="207"/>
      <c r="W74" s="207"/>
      <c r="X74" s="207"/>
      <c r="Y74" s="207"/>
      <c r="Z74" s="207"/>
      <c r="AA74" s="207"/>
      <c r="AB74" s="207"/>
      <c r="AC74" s="207"/>
      <c r="AD74" s="207"/>
      <c r="AE74" s="207"/>
      <c r="AF74" s="207"/>
      <c r="AG74" s="207"/>
      <c r="AH74" s="207"/>
      <c r="AI74" s="207"/>
      <c r="AJ74" s="207"/>
      <c r="AK74" s="207"/>
      <c r="AL74" s="207"/>
      <c r="AM74" s="207"/>
      <c r="AN74" s="207"/>
      <c r="AO74" s="207"/>
      <c r="AP74" s="207"/>
      <c r="AQ74" s="207"/>
      <c r="AR74" s="208"/>
      <c r="AS74" s="208"/>
      <c r="AT74" s="208"/>
      <c r="AU74" s="208"/>
      <c r="AV74" s="208"/>
      <c r="BN74" s="209"/>
      <c r="BO74" s="210"/>
      <c r="BP74" s="209"/>
      <c r="BQ74" s="209"/>
      <c r="BR74" s="209"/>
      <c r="BS74" s="211"/>
      <c r="BT74" s="212"/>
      <c r="BU74" s="212"/>
    </row>
    <row r="75" spans="1:73" ht="20.25" customHeight="1">
      <c r="A75" s="204"/>
      <c r="B75" s="204"/>
      <c r="C75" s="213"/>
      <c r="D75" s="213"/>
      <c r="E75" s="213"/>
      <c r="F75" s="213"/>
      <c r="G75" s="213"/>
      <c r="H75" s="214"/>
      <c r="I75" s="214"/>
      <c r="J75" s="204"/>
      <c r="K75" s="204"/>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row>
    <row r="76" spans="1:73" ht="20.25" customHeight="1">
      <c r="A76" s="204"/>
      <c r="B76" s="204"/>
      <c r="C76" s="213"/>
      <c r="D76" s="213"/>
      <c r="E76" s="213"/>
      <c r="F76" s="213"/>
      <c r="G76" s="213"/>
      <c r="H76" s="214"/>
      <c r="I76" s="214"/>
      <c r="J76" s="204"/>
      <c r="K76" s="204"/>
      <c r="L76" s="204"/>
      <c r="M76" s="204"/>
      <c r="N76" s="204"/>
      <c r="O76" s="204"/>
      <c r="P76" s="204"/>
      <c r="Q76" s="204"/>
      <c r="R76" s="204"/>
      <c r="S76" s="204"/>
      <c r="T76" s="204"/>
      <c r="U76" s="204"/>
      <c r="V76" s="204"/>
      <c r="W76" s="204"/>
      <c r="X76" s="204"/>
      <c r="Y76" s="204"/>
      <c r="Z76" s="204"/>
      <c r="AA76" s="204"/>
      <c r="AB76" s="204"/>
      <c r="AC76" s="204"/>
      <c r="AD76" s="204"/>
      <c r="AE76" s="204"/>
      <c r="AF76" s="204"/>
      <c r="AG76" s="204"/>
      <c r="AH76" s="204"/>
      <c r="AI76" s="204"/>
      <c r="AJ76" s="204"/>
      <c r="AK76" s="204"/>
      <c r="AL76" s="204"/>
      <c r="AM76" s="204"/>
      <c r="AN76" s="204"/>
      <c r="AO76" s="204"/>
      <c r="AP76" s="204"/>
      <c r="AQ76" s="204"/>
    </row>
    <row r="77" spans="1:73" ht="20.25" customHeight="1">
      <c r="A77" s="204"/>
      <c r="B77" s="204"/>
      <c r="C77" s="214"/>
      <c r="D77" s="214"/>
      <c r="E77" s="214"/>
      <c r="F77" s="214"/>
      <c r="G77" s="214"/>
      <c r="H77" s="204"/>
      <c r="I77" s="204"/>
      <c r="J77" s="204"/>
      <c r="K77" s="204"/>
      <c r="L77" s="204"/>
      <c r="M77" s="204"/>
      <c r="N77" s="204"/>
      <c r="O77" s="204"/>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4"/>
      <c r="AQ77" s="204"/>
    </row>
    <row r="78" spans="1:73" ht="20.25" customHeight="1">
      <c r="A78" s="204"/>
      <c r="B78" s="204"/>
      <c r="C78" s="214"/>
      <c r="D78" s="214"/>
      <c r="E78" s="214"/>
      <c r="F78" s="214"/>
      <c r="G78" s="214"/>
      <c r="H78" s="204"/>
      <c r="I78" s="204"/>
      <c r="J78" s="204"/>
      <c r="K78" s="204"/>
      <c r="L78" s="204"/>
      <c r="M78" s="204"/>
      <c r="N78" s="204"/>
      <c r="O78" s="204"/>
      <c r="P78" s="204"/>
      <c r="Q78" s="204"/>
      <c r="R78" s="204"/>
      <c r="S78" s="204"/>
      <c r="T78" s="204"/>
      <c r="U78" s="204"/>
      <c r="V78" s="204"/>
      <c r="W78" s="204"/>
      <c r="X78" s="204"/>
      <c r="Y78" s="204"/>
      <c r="Z78" s="204"/>
      <c r="AA78" s="204"/>
      <c r="AB78" s="204"/>
      <c r="AC78" s="204"/>
      <c r="AD78" s="204"/>
      <c r="AE78" s="204"/>
      <c r="AF78" s="204"/>
      <c r="AG78" s="204"/>
      <c r="AH78" s="204"/>
      <c r="AI78" s="204"/>
      <c r="AJ78" s="204"/>
      <c r="AK78" s="204"/>
      <c r="AL78" s="204"/>
      <c r="AM78" s="204"/>
      <c r="AN78" s="204"/>
      <c r="AO78" s="204"/>
      <c r="AP78" s="204"/>
      <c r="AQ78" s="204"/>
    </row>
    <row r="79" spans="1:73" ht="20.25" customHeight="1">
      <c r="A79" s="204"/>
      <c r="B79" s="204"/>
      <c r="C79" s="214"/>
      <c r="D79" s="214"/>
      <c r="E79" s="214"/>
      <c r="F79" s="214"/>
      <c r="G79" s="214"/>
      <c r="H79" s="204"/>
      <c r="I79" s="204"/>
      <c r="J79" s="204"/>
      <c r="K79" s="204"/>
      <c r="L79" s="204"/>
      <c r="M79" s="204"/>
      <c r="N79" s="204"/>
      <c r="O79" s="204"/>
      <c r="P79" s="204"/>
      <c r="Q79" s="204"/>
      <c r="R79" s="204"/>
      <c r="S79" s="204"/>
      <c r="T79" s="204"/>
      <c r="U79" s="204"/>
      <c r="V79" s="204"/>
      <c r="W79" s="204"/>
      <c r="X79" s="204"/>
      <c r="Y79" s="204"/>
      <c r="Z79" s="204"/>
      <c r="AA79" s="204"/>
      <c r="AB79" s="204"/>
      <c r="AC79" s="204"/>
      <c r="AD79" s="204"/>
      <c r="AE79" s="204"/>
      <c r="AF79" s="204"/>
      <c r="AG79" s="204"/>
      <c r="AH79" s="204"/>
      <c r="AI79" s="204"/>
      <c r="AJ79" s="204"/>
      <c r="AK79" s="204"/>
      <c r="AL79" s="204"/>
      <c r="AM79" s="204"/>
      <c r="AN79" s="204"/>
      <c r="AO79" s="204"/>
      <c r="AP79" s="204"/>
      <c r="AQ79" s="204"/>
    </row>
    <row r="80" spans="1:73" ht="20.25" customHeight="1">
      <c r="C80" s="172"/>
      <c r="D80" s="172"/>
      <c r="E80" s="172"/>
      <c r="F80" s="172"/>
      <c r="G80" s="172"/>
    </row>
  </sheetData>
  <sheetProtection sheet="1" formatCells="0" formatColumns="0" formatRows="0" insertColumns="0" insertRows="0" insertHyperlinks="0" deleteColumns="0" deleteRows="0" sort="0" autoFilter="0" pivotTables="0"/>
  <mergeCells count="243">
    <mergeCell ref="AX6:AY6"/>
    <mergeCell ref="BB6:BC6"/>
    <mergeCell ref="C58:E60"/>
    <mergeCell ref="BB62:BF71"/>
    <mergeCell ref="B67:K71"/>
    <mergeCell ref="L67:R67"/>
    <mergeCell ref="L68:R68"/>
    <mergeCell ref="L69:R69"/>
    <mergeCell ref="L70:R70"/>
    <mergeCell ref="L71:R71"/>
    <mergeCell ref="AX60:AY60"/>
    <mergeCell ref="AZ60:BA60"/>
    <mergeCell ref="AX62:AY62"/>
    <mergeCell ref="AZ62:BA62"/>
    <mergeCell ref="AX63:AY63"/>
    <mergeCell ref="AZ63:BA63"/>
    <mergeCell ref="AX64:BA71"/>
    <mergeCell ref="B58:B60"/>
    <mergeCell ref="G58:G60"/>
    <mergeCell ref="H58:K60"/>
    <mergeCell ref="L58:O60"/>
    <mergeCell ref="P58:R58"/>
    <mergeCell ref="G62:R62"/>
    <mergeCell ref="G63:R63"/>
    <mergeCell ref="G64:R64"/>
    <mergeCell ref="G65:R65"/>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B55:B57"/>
    <mergeCell ref="G55:G57"/>
    <mergeCell ref="H55:K57"/>
    <mergeCell ref="L55:O57"/>
    <mergeCell ref="P55:R55"/>
    <mergeCell ref="AX55:AY55"/>
    <mergeCell ref="AZ55:BA55"/>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G66:R66"/>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7:BF21"/>
    <mergeCell ref="BB22:BF24"/>
    <mergeCell ref="P23:R23"/>
    <mergeCell ref="AX23:AY23"/>
    <mergeCell ref="AZ23:BA23"/>
    <mergeCell ref="P24:R24"/>
    <mergeCell ref="AX24:AY24"/>
    <mergeCell ref="G22:G24"/>
    <mergeCell ref="H22:K24"/>
  </mergeCells>
  <phoneticPr fontId="2"/>
  <conditionalFormatting sqref="S23:BA24">
    <cfRule type="expression" dxfId="14" priority="275">
      <formula>INDIRECT(ADDRESS(ROW(),COLUMN()))=TRUNC(INDIRECT(ADDRESS(ROW(),COLUMN())))</formula>
    </cfRule>
  </conditionalFormatting>
  <conditionalFormatting sqref="S26:BA27">
    <cfRule type="expression" dxfId="13" priority="234">
      <formula>INDIRECT(ADDRESS(ROW(),COLUMN()))=TRUNC(INDIRECT(ADDRESS(ROW(),COLUMN())))</formula>
    </cfRule>
  </conditionalFormatting>
  <conditionalFormatting sqref="S29:BA30">
    <cfRule type="expression" dxfId="12" priority="213">
      <formula>INDIRECT(ADDRESS(ROW(),COLUMN()))=TRUNC(INDIRECT(ADDRESS(ROW(),COLUMN())))</formula>
    </cfRule>
  </conditionalFormatting>
  <conditionalFormatting sqref="S32:BA33">
    <cfRule type="expression" dxfId="11" priority="192">
      <formula>INDIRECT(ADDRESS(ROW(),COLUMN()))=TRUNC(INDIRECT(ADDRESS(ROW(),COLUMN())))</formula>
    </cfRule>
  </conditionalFormatting>
  <conditionalFormatting sqref="S35:BA36">
    <cfRule type="expression" dxfId="10" priority="171">
      <formula>INDIRECT(ADDRESS(ROW(),COLUMN()))=TRUNC(INDIRECT(ADDRESS(ROW(),COLUMN())))</formula>
    </cfRule>
  </conditionalFormatting>
  <conditionalFormatting sqref="S38:BA39">
    <cfRule type="expression" dxfId="9" priority="150">
      <formula>INDIRECT(ADDRESS(ROW(),COLUMN()))=TRUNC(INDIRECT(ADDRESS(ROW(),COLUMN())))</formula>
    </cfRule>
  </conditionalFormatting>
  <conditionalFormatting sqref="S41:BA42">
    <cfRule type="expression" dxfId="8" priority="129">
      <formula>INDIRECT(ADDRESS(ROW(),COLUMN()))=TRUNC(INDIRECT(ADDRESS(ROW(),COLUMN())))</formula>
    </cfRule>
  </conditionalFormatting>
  <conditionalFormatting sqref="S44:BA45">
    <cfRule type="expression" dxfId="7" priority="108">
      <formula>INDIRECT(ADDRESS(ROW(),COLUMN()))=TRUNC(INDIRECT(ADDRESS(ROW(),COLUMN())))</formula>
    </cfRule>
  </conditionalFormatting>
  <conditionalFormatting sqref="S47:BA48">
    <cfRule type="expression" dxfId="6" priority="87">
      <formula>INDIRECT(ADDRESS(ROW(),COLUMN()))=TRUNC(INDIRECT(ADDRESS(ROW(),COLUMN())))</formula>
    </cfRule>
  </conditionalFormatting>
  <conditionalFormatting sqref="S50:BA51">
    <cfRule type="expression" dxfId="5" priority="66">
      <formula>INDIRECT(ADDRESS(ROW(),COLUMN()))=TRUNC(INDIRECT(ADDRESS(ROW(),COLUMN())))</formula>
    </cfRule>
  </conditionalFormatting>
  <conditionalFormatting sqref="S53:BA54">
    <cfRule type="expression" dxfId="4" priority="45">
      <formula>INDIRECT(ADDRESS(ROW(),COLUMN()))=TRUNC(INDIRECT(ADDRESS(ROW(),COLUMN())))</formula>
    </cfRule>
  </conditionalFormatting>
  <conditionalFormatting sqref="S56:BA57">
    <cfRule type="expression" dxfId="3" priority="24">
      <formula>INDIRECT(ADDRESS(ROW(),COLUMN()))=TRUNC(INDIRECT(ADDRESS(ROW(),COLUMN())))</formula>
    </cfRule>
  </conditionalFormatting>
  <conditionalFormatting sqref="S59:BA60">
    <cfRule type="expression" dxfId="2" priority="3">
      <formula>INDIRECT(ADDRESS(ROW(),COLUMN()))=TRUNC(INDIRECT(ADDRESS(ROW(),COLUMN())))</formula>
    </cfRule>
  </conditionalFormatting>
  <conditionalFormatting sqref="S62:BA71">
    <cfRule type="expression" dxfId="1" priority="295">
      <formula>INDIRECT(ADDRESS(ROW(),COLUMN()))=TRUNC(INDIRECT(ADDRESS(ROW(),COLUMN())))</formula>
    </cfRule>
  </conditionalFormatting>
  <conditionalFormatting sqref="BC14:BD14">
    <cfRule type="expression" dxfId="0" priority="1">
      <formula>INDIRECT(ADDRESS(ROW(),COLUMN()))=TRUNC(INDIRECT(ADDRESS(ROW(),COLUMN())))</formula>
    </cfRule>
  </conditionalFormatting>
  <dataValidations count="8">
    <dataValidation type="list" allowBlank="1" showInputMessage="1" showErrorMessage="1" sqref="AC3" xr:uid="{00000000-0002-0000-0500-000000000000}">
      <formula1>#REF!</formula1>
    </dataValidation>
    <dataValidation type="list" allowBlank="1" showInputMessage="1" showErrorMessage="1" sqref="BB3:BE3" xr:uid="{00000000-0002-0000-0500-000001000000}">
      <formula1>"４週,暦月"</formula1>
    </dataValidation>
    <dataValidation type="list" errorStyle="warning" allowBlank="1" showInputMessage="1" error="リストにない場合のみ、入力してください。" sqref="H22:K60" xr:uid="{00000000-0002-0000-0500-000002000000}">
      <formula1>INDIRECT(C22)</formula1>
    </dataValidation>
    <dataValidation type="list" allowBlank="1" showInputMessage="1" sqref="S58:AW58 S22:AW22 S25:AW25 S28:AW28 S31:AW31 S34:AW34 S37:AW37 S40:AW40 S43:AW43 S46:AW46 S49:AW49 S52:AW52 S55:AW55" xr:uid="{00000000-0002-0000-0500-000003000000}">
      <formula1>【記載例】シフト記号</formula1>
    </dataValidation>
    <dataValidation type="list" allowBlank="1" showInputMessage="1" showErrorMessage="1" sqref="BB4:BE4" xr:uid="{00000000-0002-0000-0500-000004000000}">
      <formula1>"予定,実績,予定・実績"</formula1>
    </dataValidation>
    <dataValidation type="list" allowBlank="1" showInputMessage="1" sqref="C22:E60" xr:uid="{00000000-0002-0000-0500-000005000000}">
      <formula1>職種</formula1>
    </dataValidation>
    <dataValidation type="list" allowBlank="1" showInputMessage="1" sqref="G22:G60" xr:uid="{00000000-0002-0000-0500-000006000000}">
      <formula1>"A, B, C, D"</formula1>
    </dataValidation>
    <dataValidation type="decimal" allowBlank="1" showInputMessage="1" showErrorMessage="1" error="入力可能範囲　32～40" sqref="AX6" xr:uid="{00000000-0002-0000-05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500-000008000000}">
          <x14:formula1>
            <xm:f>プルダウン・リスト!$C$4:$C$8</xm:f>
          </x14:formula1>
          <xm:sqref>AP1:BE1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B1:W42"/>
  <sheetViews>
    <sheetView zoomScale="60" zoomScaleNormal="60" workbookViewId="0"/>
  </sheetViews>
  <sheetFormatPr defaultRowHeight="25.5"/>
  <cols>
    <col min="1" max="1" width="1.625" style="82" customWidth="1"/>
    <col min="2" max="2" width="5.625" style="81" customWidth="1"/>
    <col min="3" max="3" width="10.625" style="81" customWidth="1"/>
    <col min="4" max="4" width="3.375" style="81" bestFit="1" customWidth="1"/>
    <col min="5" max="5" width="15.625" style="82" customWidth="1"/>
    <col min="6" max="6" width="3.375" style="82" bestFit="1" customWidth="1"/>
    <col min="7" max="7" width="15.625" style="82" customWidth="1"/>
    <col min="8" max="8" width="3.375" style="82" bestFit="1" customWidth="1"/>
    <col min="9" max="9" width="15.625" style="81" customWidth="1"/>
    <col min="10" max="10" width="3.375" style="82" bestFit="1" customWidth="1"/>
    <col min="11" max="11" width="15.625" style="82" customWidth="1"/>
    <col min="12" max="12" width="3.375" style="82" customWidth="1"/>
    <col min="13" max="13" width="15.625" style="82" customWidth="1"/>
    <col min="14" max="14" width="3.375" style="82" customWidth="1"/>
    <col min="15" max="15" width="15.625" style="82" customWidth="1"/>
    <col min="16" max="16" width="3.375" style="82" customWidth="1"/>
    <col min="17" max="17" width="15.625" style="82" customWidth="1"/>
    <col min="18" max="18" width="3.375" style="82" customWidth="1"/>
    <col min="19" max="19" width="15.625" style="82" customWidth="1"/>
    <col min="20" max="20" width="3.375" style="82" customWidth="1"/>
    <col min="21" max="21" width="15.625" style="82" customWidth="1"/>
    <col min="22" max="22" width="3.375" style="82" customWidth="1"/>
    <col min="23" max="23" width="50.625" style="82" customWidth="1"/>
    <col min="24" max="16384" width="9" style="82"/>
  </cols>
  <sheetData>
    <row r="1" spans="2:23">
      <c r="B1" s="80" t="s">
        <v>69</v>
      </c>
    </row>
    <row r="2" spans="2:23">
      <c r="B2" s="83" t="s">
        <v>70</v>
      </c>
      <c r="E2" s="84"/>
      <c r="I2" s="85"/>
    </row>
    <row r="3" spans="2:23">
      <c r="B3" s="85" t="s">
        <v>145</v>
      </c>
      <c r="E3" s="84" t="s">
        <v>149</v>
      </c>
      <c r="I3" s="85"/>
    </row>
    <row r="4" spans="2:23">
      <c r="B4" s="83"/>
      <c r="E4" s="1006" t="s">
        <v>52</v>
      </c>
      <c r="F4" s="1006"/>
      <c r="G4" s="1006"/>
      <c r="H4" s="1006"/>
      <c r="I4" s="1006"/>
      <c r="J4" s="1006"/>
      <c r="K4" s="1006"/>
      <c r="M4" s="1006" t="s">
        <v>51</v>
      </c>
      <c r="N4" s="1006"/>
      <c r="O4" s="1006"/>
      <c r="Q4" s="1006" t="s">
        <v>82</v>
      </c>
      <c r="R4" s="1006"/>
      <c r="S4" s="1006"/>
      <c r="T4" s="1006"/>
      <c r="U4" s="1006"/>
      <c r="W4" s="1006" t="s">
        <v>148</v>
      </c>
    </row>
    <row r="5" spans="2:23">
      <c r="B5" s="81" t="s">
        <v>98</v>
      </c>
      <c r="C5" s="81" t="s">
        <v>7</v>
      </c>
      <c r="E5" s="81" t="s">
        <v>144</v>
      </c>
      <c r="F5" s="81"/>
      <c r="G5" s="81" t="s">
        <v>143</v>
      </c>
      <c r="I5" s="81" t="s">
        <v>71</v>
      </c>
      <c r="K5" s="81" t="s">
        <v>52</v>
      </c>
      <c r="M5" s="81" t="s">
        <v>146</v>
      </c>
      <c r="O5" s="81" t="s">
        <v>147</v>
      </c>
      <c r="Q5" s="81" t="s">
        <v>146</v>
      </c>
      <c r="S5" s="81" t="s">
        <v>147</v>
      </c>
      <c r="U5" s="81" t="s">
        <v>52</v>
      </c>
      <c r="W5" s="1006"/>
    </row>
    <row r="6" spans="2:23">
      <c r="B6" s="81">
        <v>1</v>
      </c>
      <c r="C6" s="78" t="s">
        <v>33</v>
      </c>
      <c r="D6" s="81" t="s">
        <v>73</v>
      </c>
      <c r="E6" s="77">
        <v>0.375</v>
      </c>
      <c r="F6" s="81" t="s">
        <v>2</v>
      </c>
      <c r="G6" s="77">
        <v>0.75</v>
      </c>
      <c r="H6" s="82" t="s">
        <v>75</v>
      </c>
      <c r="I6" s="77">
        <v>4.1666666666666664E-2</v>
      </c>
      <c r="J6" s="82" t="s">
        <v>66</v>
      </c>
      <c r="K6" s="86">
        <f t="shared" ref="K6:K8" si="0">(G6-E6-I6)*24</f>
        <v>8</v>
      </c>
      <c r="M6" s="77">
        <v>0.39583333333333331</v>
      </c>
      <c r="N6" s="81" t="s">
        <v>2</v>
      </c>
      <c r="O6" s="77">
        <v>0.6875</v>
      </c>
      <c r="Q6" s="76">
        <f>IF(E6&lt;M6,M6,E6)</f>
        <v>0.39583333333333331</v>
      </c>
      <c r="R6" s="81" t="s">
        <v>2</v>
      </c>
      <c r="S6" s="76">
        <f t="shared" ref="S6:S8" si="1">IF(G6&gt;O6,O6,G6)</f>
        <v>0.6875</v>
      </c>
      <c r="U6" s="87">
        <f t="shared" ref="U6:U8" si="2">(S6-Q6)*24</f>
        <v>7</v>
      </c>
      <c r="W6" s="92"/>
    </row>
    <row r="7" spans="2:23">
      <c r="B7" s="81">
        <v>2</v>
      </c>
      <c r="C7" s="78" t="s">
        <v>36</v>
      </c>
      <c r="D7" s="81" t="s">
        <v>73</v>
      </c>
      <c r="E7" s="77"/>
      <c r="F7" s="81" t="s">
        <v>2</v>
      </c>
      <c r="G7" s="77"/>
      <c r="H7" s="82" t="s">
        <v>75</v>
      </c>
      <c r="I7" s="77">
        <v>0</v>
      </c>
      <c r="J7" s="82" t="s">
        <v>66</v>
      </c>
      <c r="K7" s="86">
        <f t="shared" si="0"/>
        <v>0</v>
      </c>
      <c r="M7" s="77"/>
      <c r="N7" s="81" t="s">
        <v>2</v>
      </c>
      <c r="O7" s="77"/>
      <c r="Q7" s="76">
        <f t="shared" ref="Q7:Q8" si="3">IF(E7&lt;M7,M7,E7)</f>
        <v>0</v>
      </c>
      <c r="R7" s="81" t="s">
        <v>2</v>
      </c>
      <c r="S7" s="76">
        <f t="shared" si="1"/>
        <v>0</v>
      </c>
      <c r="U7" s="87">
        <f t="shared" si="2"/>
        <v>0</v>
      </c>
      <c r="W7" s="92"/>
    </row>
    <row r="8" spans="2:23">
      <c r="B8" s="81">
        <v>3</v>
      </c>
      <c r="C8" s="78" t="s">
        <v>34</v>
      </c>
      <c r="D8" s="81" t="s">
        <v>73</v>
      </c>
      <c r="E8" s="77"/>
      <c r="F8" s="81" t="s">
        <v>2</v>
      </c>
      <c r="G8" s="77"/>
      <c r="H8" s="82" t="s">
        <v>75</v>
      </c>
      <c r="I8" s="77">
        <v>0</v>
      </c>
      <c r="J8" s="82" t="s">
        <v>66</v>
      </c>
      <c r="K8" s="86">
        <f t="shared" si="0"/>
        <v>0</v>
      </c>
      <c r="M8" s="77"/>
      <c r="N8" s="81" t="s">
        <v>2</v>
      </c>
      <c r="O8" s="77"/>
      <c r="Q8" s="76">
        <f t="shared" si="3"/>
        <v>0</v>
      </c>
      <c r="R8" s="81" t="s">
        <v>2</v>
      </c>
      <c r="S8" s="76">
        <f t="shared" si="1"/>
        <v>0</v>
      </c>
      <c r="U8" s="87">
        <f t="shared" si="2"/>
        <v>0</v>
      </c>
      <c r="W8" s="92"/>
    </row>
    <row r="9" spans="2:23">
      <c r="B9" s="81">
        <v>4</v>
      </c>
      <c r="C9" s="78" t="s">
        <v>41</v>
      </c>
      <c r="D9" s="81" t="s">
        <v>73</v>
      </c>
      <c r="E9" s="77"/>
      <c r="F9" s="81" t="s">
        <v>2</v>
      </c>
      <c r="G9" s="77"/>
      <c r="H9" s="82" t="s">
        <v>75</v>
      </c>
      <c r="I9" s="77">
        <v>0</v>
      </c>
      <c r="J9" s="82" t="s">
        <v>66</v>
      </c>
      <c r="K9" s="86">
        <f>(G9-E9-I9)*24</f>
        <v>0</v>
      </c>
      <c r="M9" s="77"/>
      <c r="N9" s="81" t="s">
        <v>2</v>
      </c>
      <c r="O9" s="77"/>
      <c r="Q9" s="76">
        <f>IF(E9&lt;M9,M9,E9)</f>
        <v>0</v>
      </c>
      <c r="R9" s="81" t="s">
        <v>2</v>
      </c>
      <c r="S9" s="76">
        <f>IF(G9&gt;O9,O9,G9)</f>
        <v>0</v>
      </c>
      <c r="U9" s="87">
        <f>(S9-Q9)*24</f>
        <v>0</v>
      </c>
      <c r="W9" s="92"/>
    </row>
    <row r="10" spans="2:23">
      <c r="B10" s="81">
        <v>5</v>
      </c>
      <c r="C10" s="78" t="s">
        <v>37</v>
      </c>
      <c r="D10" s="81" t="s">
        <v>73</v>
      </c>
      <c r="E10" s="77"/>
      <c r="F10" s="81" t="s">
        <v>2</v>
      </c>
      <c r="G10" s="77"/>
      <c r="H10" s="82" t="s">
        <v>75</v>
      </c>
      <c r="I10" s="77">
        <v>0</v>
      </c>
      <c r="J10" s="82" t="s">
        <v>66</v>
      </c>
      <c r="K10" s="86">
        <f>(G10-E10-I10)*24</f>
        <v>0</v>
      </c>
      <c r="M10" s="77"/>
      <c r="N10" s="81" t="s">
        <v>2</v>
      </c>
      <c r="O10" s="77"/>
      <c r="Q10" s="76">
        <f t="shared" ref="Q10:Q25" si="4">IF(E10&lt;M10,M10,E10)</f>
        <v>0</v>
      </c>
      <c r="R10" s="81" t="s">
        <v>2</v>
      </c>
      <c r="S10" s="76">
        <f t="shared" ref="S10:S25" si="5">IF(G10&gt;O10,O10,G10)</f>
        <v>0</v>
      </c>
      <c r="U10" s="87">
        <f t="shared" ref="U10:U25" si="6">(S10-Q10)*24</f>
        <v>0</v>
      </c>
      <c r="W10" s="92"/>
    </row>
    <row r="11" spans="2:23">
      <c r="B11" s="81">
        <v>6</v>
      </c>
      <c r="C11" s="78" t="s">
        <v>38</v>
      </c>
      <c r="D11" s="81" t="s">
        <v>73</v>
      </c>
      <c r="E11" s="77"/>
      <c r="F11" s="81" t="s">
        <v>2</v>
      </c>
      <c r="G11" s="77"/>
      <c r="H11" s="82" t="s">
        <v>75</v>
      </c>
      <c r="I11" s="77">
        <v>0</v>
      </c>
      <c r="J11" s="82" t="s">
        <v>66</v>
      </c>
      <c r="K11" s="86">
        <f t="shared" ref="K11:K25" si="7">(G11-E11-I11)*24</f>
        <v>0</v>
      </c>
      <c r="M11" s="77"/>
      <c r="N11" s="81" t="s">
        <v>2</v>
      </c>
      <c r="O11" s="77"/>
      <c r="Q11" s="76">
        <f t="shared" si="4"/>
        <v>0</v>
      </c>
      <c r="R11" s="81" t="s">
        <v>2</v>
      </c>
      <c r="S11" s="76">
        <f t="shared" si="5"/>
        <v>0</v>
      </c>
      <c r="U11" s="87">
        <f t="shared" si="6"/>
        <v>0</v>
      </c>
      <c r="W11" s="92"/>
    </row>
    <row r="12" spans="2:23">
      <c r="B12" s="81">
        <v>7</v>
      </c>
      <c r="C12" s="78" t="s">
        <v>42</v>
      </c>
      <c r="D12" s="81" t="s">
        <v>73</v>
      </c>
      <c r="E12" s="77"/>
      <c r="F12" s="81" t="s">
        <v>2</v>
      </c>
      <c r="G12" s="77"/>
      <c r="H12" s="82" t="s">
        <v>75</v>
      </c>
      <c r="I12" s="77">
        <v>0</v>
      </c>
      <c r="J12" s="82" t="s">
        <v>66</v>
      </c>
      <c r="K12" s="86">
        <f t="shared" si="7"/>
        <v>0</v>
      </c>
      <c r="M12" s="77"/>
      <c r="N12" s="81" t="s">
        <v>2</v>
      </c>
      <c r="O12" s="77"/>
      <c r="Q12" s="76">
        <f t="shared" si="4"/>
        <v>0</v>
      </c>
      <c r="R12" s="81" t="s">
        <v>2</v>
      </c>
      <c r="S12" s="76">
        <f t="shared" si="5"/>
        <v>0</v>
      </c>
      <c r="U12" s="87">
        <f t="shared" si="6"/>
        <v>0</v>
      </c>
      <c r="W12" s="92"/>
    </row>
    <row r="13" spans="2:23">
      <c r="B13" s="81">
        <v>8</v>
      </c>
      <c r="C13" s="78" t="s">
        <v>35</v>
      </c>
      <c r="D13" s="81" t="s">
        <v>73</v>
      </c>
      <c r="E13" s="77"/>
      <c r="F13" s="81" t="s">
        <v>2</v>
      </c>
      <c r="G13" s="77"/>
      <c r="H13" s="82" t="s">
        <v>75</v>
      </c>
      <c r="I13" s="77">
        <v>0</v>
      </c>
      <c r="J13" s="82" t="s">
        <v>66</v>
      </c>
      <c r="K13" s="86">
        <f t="shared" si="7"/>
        <v>0</v>
      </c>
      <c r="M13" s="77"/>
      <c r="N13" s="81" t="s">
        <v>2</v>
      </c>
      <c r="O13" s="77"/>
      <c r="Q13" s="76">
        <f t="shared" si="4"/>
        <v>0</v>
      </c>
      <c r="R13" s="81" t="s">
        <v>2</v>
      </c>
      <c r="S13" s="76">
        <f t="shared" si="5"/>
        <v>0</v>
      </c>
      <c r="U13" s="87">
        <f t="shared" si="6"/>
        <v>0</v>
      </c>
      <c r="W13" s="92"/>
    </row>
    <row r="14" spans="2:23">
      <c r="B14" s="81">
        <v>9</v>
      </c>
      <c r="C14" s="78" t="s">
        <v>43</v>
      </c>
      <c r="D14" s="81" t="s">
        <v>73</v>
      </c>
      <c r="E14" s="77"/>
      <c r="F14" s="81" t="s">
        <v>2</v>
      </c>
      <c r="G14" s="77"/>
      <c r="H14" s="82" t="s">
        <v>75</v>
      </c>
      <c r="I14" s="77">
        <v>0</v>
      </c>
      <c r="J14" s="82" t="s">
        <v>66</v>
      </c>
      <c r="K14" s="86">
        <f t="shared" si="7"/>
        <v>0</v>
      </c>
      <c r="M14" s="77"/>
      <c r="N14" s="81" t="s">
        <v>2</v>
      </c>
      <c r="O14" s="77"/>
      <c r="Q14" s="76">
        <f t="shared" si="4"/>
        <v>0</v>
      </c>
      <c r="R14" s="81" t="s">
        <v>2</v>
      </c>
      <c r="S14" s="76">
        <f t="shared" si="5"/>
        <v>0</v>
      </c>
      <c r="U14" s="87">
        <f t="shared" si="6"/>
        <v>0</v>
      </c>
      <c r="W14" s="92"/>
    </row>
    <row r="15" spans="2:23">
      <c r="B15" s="81">
        <v>10</v>
      </c>
      <c r="C15" s="78" t="s">
        <v>44</v>
      </c>
      <c r="D15" s="81" t="s">
        <v>73</v>
      </c>
      <c r="E15" s="77"/>
      <c r="F15" s="81" t="s">
        <v>2</v>
      </c>
      <c r="G15" s="77"/>
      <c r="H15" s="82" t="s">
        <v>75</v>
      </c>
      <c r="I15" s="77">
        <v>0</v>
      </c>
      <c r="J15" s="82" t="s">
        <v>66</v>
      </c>
      <c r="K15" s="86">
        <f t="shared" si="7"/>
        <v>0</v>
      </c>
      <c r="M15" s="77"/>
      <c r="N15" s="81" t="s">
        <v>2</v>
      </c>
      <c r="O15" s="77"/>
      <c r="Q15" s="76">
        <f t="shared" si="4"/>
        <v>0</v>
      </c>
      <c r="R15" s="81" t="s">
        <v>2</v>
      </c>
      <c r="S15" s="76">
        <f>IF(G15&gt;O15,O15,G15)</f>
        <v>0</v>
      </c>
      <c r="U15" s="87">
        <f t="shared" si="6"/>
        <v>0</v>
      </c>
      <c r="W15" s="92"/>
    </row>
    <row r="16" spans="2:23">
      <c r="B16" s="81">
        <v>11</v>
      </c>
      <c r="C16" s="78" t="s">
        <v>45</v>
      </c>
      <c r="D16" s="81" t="s">
        <v>73</v>
      </c>
      <c r="E16" s="77"/>
      <c r="F16" s="81" t="s">
        <v>2</v>
      </c>
      <c r="G16" s="77"/>
      <c r="H16" s="82" t="s">
        <v>75</v>
      </c>
      <c r="I16" s="77">
        <v>0</v>
      </c>
      <c r="J16" s="82" t="s">
        <v>66</v>
      </c>
      <c r="K16" s="86">
        <f t="shared" si="7"/>
        <v>0</v>
      </c>
      <c r="M16" s="77"/>
      <c r="N16" s="81" t="s">
        <v>2</v>
      </c>
      <c r="O16" s="77"/>
      <c r="Q16" s="76">
        <f t="shared" si="4"/>
        <v>0</v>
      </c>
      <c r="R16" s="81" t="s">
        <v>2</v>
      </c>
      <c r="S16" s="76">
        <f t="shared" si="5"/>
        <v>0</v>
      </c>
      <c r="U16" s="87">
        <f t="shared" si="6"/>
        <v>0</v>
      </c>
      <c r="W16" s="92"/>
    </row>
    <row r="17" spans="2:23">
      <c r="B17" s="81">
        <v>12</v>
      </c>
      <c r="C17" s="78" t="s">
        <v>46</v>
      </c>
      <c r="D17" s="81" t="s">
        <v>73</v>
      </c>
      <c r="E17" s="77"/>
      <c r="F17" s="81" t="s">
        <v>2</v>
      </c>
      <c r="G17" s="77"/>
      <c r="H17" s="82" t="s">
        <v>75</v>
      </c>
      <c r="I17" s="77">
        <v>0</v>
      </c>
      <c r="J17" s="82" t="s">
        <v>66</v>
      </c>
      <c r="K17" s="86">
        <f t="shared" si="7"/>
        <v>0</v>
      </c>
      <c r="M17" s="77"/>
      <c r="N17" s="81" t="s">
        <v>2</v>
      </c>
      <c r="O17" s="77"/>
      <c r="Q17" s="76">
        <f t="shared" si="4"/>
        <v>0</v>
      </c>
      <c r="R17" s="81" t="s">
        <v>2</v>
      </c>
      <c r="S17" s="76">
        <f t="shared" si="5"/>
        <v>0</v>
      </c>
      <c r="U17" s="87">
        <f t="shared" si="6"/>
        <v>0</v>
      </c>
      <c r="W17" s="92"/>
    </row>
    <row r="18" spans="2:23">
      <c r="B18" s="81">
        <v>13</v>
      </c>
      <c r="C18" s="78" t="s">
        <v>47</v>
      </c>
      <c r="D18" s="81" t="s">
        <v>73</v>
      </c>
      <c r="E18" s="77"/>
      <c r="F18" s="81" t="s">
        <v>2</v>
      </c>
      <c r="G18" s="77"/>
      <c r="H18" s="82" t="s">
        <v>75</v>
      </c>
      <c r="I18" s="77">
        <v>0</v>
      </c>
      <c r="J18" s="82" t="s">
        <v>66</v>
      </c>
      <c r="K18" s="86">
        <f t="shared" si="7"/>
        <v>0</v>
      </c>
      <c r="M18" s="77"/>
      <c r="N18" s="81" t="s">
        <v>2</v>
      </c>
      <c r="O18" s="77"/>
      <c r="Q18" s="76">
        <f t="shared" si="4"/>
        <v>0</v>
      </c>
      <c r="R18" s="81" t="s">
        <v>2</v>
      </c>
      <c r="S18" s="76">
        <f t="shared" si="5"/>
        <v>0</v>
      </c>
      <c r="U18" s="87">
        <f t="shared" si="6"/>
        <v>0</v>
      </c>
      <c r="W18" s="92"/>
    </row>
    <row r="19" spans="2:23">
      <c r="B19" s="81">
        <v>14</v>
      </c>
      <c r="C19" s="78" t="s">
        <v>48</v>
      </c>
      <c r="D19" s="81" t="s">
        <v>73</v>
      </c>
      <c r="E19" s="77"/>
      <c r="F19" s="81" t="s">
        <v>2</v>
      </c>
      <c r="G19" s="77"/>
      <c r="H19" s="82" t="s">
        <v>75</v>
      </c>
      <c r="I19" s="77">
        <v>0</v>
      </c>
      <c r="J19" s="82" t="s">
        <v>66</v>
      </c>
      <c r="K19" s="86">
        <f t="shared" si="7"/>
        <v>0</v>
      </c>
      <c r="M19" s="77"/>
      <c r="N19" s="81" t="s">
        <v>2</v>
      </c>
      <c r="O19" s="77"/>
      <c r="Q19" s="76">
        <f t="shared" si="4"/>
        <v>0</v>
      </c>
      <c r="R19" s="81" t="s">
        <v>2</v>
      </c>
      <c r="S19" s="76">
        <f t="shared" si="5"/>
        <v>0</v>
      </c>
      <c r="U19" s="87">
        <f t="shared" si="6"/>
        <v>0</v>
      </c>
      <c r="W19" s="92"/>
    </row>
    <row r="20" spans="2:23">
      <c r="B20" s="81">
        <v>15</v>
      </c>
      <c r="C20" s="78" t="s">
        <v>39</v>
      </c>
      <c r="D20" s="81" t="s">
        <v>73</v>
      </c>
      <c r="E20" s="77"/>
      <c r="F20" s="81" t="s">
        <v>2</v>
      </c>
      <c r="G20" s="77"/>
      <c r="H20" s="82" t="s">
        <v>75</v>
      </c>
      <c r="I20" s="77">
        <v>0</v>
      </c>
      <c r="J20" s="82" t="s">
        <v>66</v>
      </c>
      <c r="K20" s="88">
        <f t="shared" si="7"/>
        <v>0</v>
      </c>
      <c r="M20" s="77"/>
      <c r="N20" s="81" t="s">
        <v>2</v>
      </c>
      <c r="O20" s="77"/>
      <c r="Q20" s="76">
        <f t="shared" si="4"/>
        <v>0</v>
      </c>
      <c r="R20" s="81" t="s">
        <v>2</v>
      </c>
      <c r="S20" s="76">
        <f t="shared" si="5"/>
        <v>0</v>
      </c>
      <c r="U20" s="87">
        <f t="shared" si="6"/>
        <v>0</v>
      </c>
      <c r="W20" s="92"/>
    </row>
    <row r="21" spans="2:23">
      <c r="B21" s="81">
        <v>16</v>
      </c>
      <c r="C21" s="78" t="s">
        <v>55</v>
      </c>
      <c r="D21" s="81" t="s">
        <v>73</v>
      </c>
      <c r="E21" s="77"/>
      <c r="F21" s="81" t="s">
        <v>2</v>
      </c>
      <c r="G21" s="77"/>
      <c r="H21" s="82" t="s">
        <v>75</v>
      </c>
      <c r="I21" s="77">
        <v>0</v>
      </c>
      <c r="J21" s="82" t="s">
        <v>66</v>
      </c>
      <c r="K21" s="86">
        <f t="shared" si="7"/>
        <v>0</v>
      </c>
      <c r="M21" s="77"/>
      <c r="N21" s="81" t="s">
        <v>2</v>
      </c>
      <c r="O21" s="77"/>
      <c r="Q21" s="76">
        <f t="shared" si="4"/>
        <v>0</v>
      </c>
      <c r="R21" s="81" t="s">
        <v>2</v>
      </c>
      <c r="S21" s="76">
        <f t="shared" si="5"/>
        <v>0</v>
      </c>
      <c r="U21" s="87">
        <f t="shared" si="6"/>
        <v>0</v>
      </c>
      <c r="W21" s="92"/>
    </row>
    <row r="22" spans="2:23">
      <c r="B22" s="81">
        <v>17</v>
      </c>
      <c r="C22" s="78" t="s">
        <v>56</v>
      </c>
      <c r="D22" s="81" t="s">
        <v>73</v>
      </c>
      <c r="E22" s="77"/>
      <c r="F22" s="81" t="s">
        <v>2</v>
      </c>
      <c r="G22" s="77"/>
      <c r="H22" s="82" t="s">
        <v>75</v>
      </c>
      <c r="I22" s="77">
        <v>0</v>
      </c>
      <c r="J22" s="82" t="s">
        <v>66</v>
      </c>
      <c r="K22" s="86">
        <f t="shared" ref="K22:K24" si="8">(G22-E22-I22)*24</f>
        <v>0</v>
      </c>
      <c r="M22" s="77"/>
      <c r="N22" s="81" t="s">
        <v>2</v>
      </c>
      <c r="O22" s="77"/>
      <c r="Q22" s="76">
        <f t="shared" ref="Q22:Q24" si="9">IF(E22&lt;M22,M22,E22)</f>
        <v>0</v>
      </c>
      <c r="R22" s="81" t="s">
        <v>2</v>
      </c>
      <c r="S22" s="76">
        <f t="shared" ref="S22:S24" si="10">IF(G22&gt;O22,O22,G22)</f>
        <v>0</v>
      </c>
      <c r="U22" s="87">
        <f t="shared" ref="U22:U24" si="11">(S22-Q22)*24</f>
        <v>0</v>
      </c>
      <c r="W22" s="92"/>
    </row>
    <row r="23" spans="2:23">
      <c r="B23" s="81">
        <v>18</v>
      </c>
      <c r="C23" s="78" t="s">
        <v>57</v>
      </c>
      <c r="D23" s="81" t="s">
        <v>73</v>
      </c>
      <c r="E23" s="77"/>
      <c r="F23" s="81" t="s">
        <v>2</v>
      </c>
      <c r="G23" s="77"/>
      <c r="H23" s="82" t="s">
        <v>75</v>
      </c>
      <c r="I23" s="77">
        <v>0</v>
      </c>
      <c r="J23" s="82" t="s">
        <v>66</v>
      </c>
      <c r="K23" s="86">
        <f t="shared" si="8"/>
        <v>0</v>
      </c>
      <c r="M23" s="77"/>
      <c r="N23" s="81" t="s">
        <v>2</v>
      </c>
      <c r="O23" s="77"/>
      <c r="Q23" s="76">
        <f t="shared" si="9"/>
        <v>0</v>
      </c>
      <c r="R23" s="81" t="s">
        <v>2</v>
      </c>
      <c r="S23" s="76">
        <f t="shared" si="10"/>
        <v>0</v>
      </c>
      <c r="U23" s="87">
        <f t="shared" si="11"/>
        <v>0</v>
      </c>
      <c r="W23" s="92"/>
    </row>
    <row r="24" spans="2:23">
      <c r="B24" s="81">
        <v>19</v>
      </c>
      <c r="C24" s="78" t="s">
        <v>76</v>
      </c>
      <c r="D24" s="81" t="s">
        <v>73</v>
      </c>
      <c r="E24" s="77"/>
      <c r="F24" s="81" t="s">
        <v>2</v>
      </c>
      <c r="G24" s="77"/>
      <c r="H24" s="82" t="s">
        <v>75</v>
      </c>
      <c r="I24" s="77">
        <v>0</v>
      </c>
      <c r="J24" s="82" t="s">
        <v>66</v>
      </c>
      <c r="K24" s="86">
        <f t="shared" si="8"/>
        <v>0</v>
      </c>
      <c r="M24" s="77"/>
      <c r="N24" s="81" t="s">
        <v>2</v>
      </c>
      <c r="O24" s="77"/>
      <c r="Q24" s="76">
        <f t="shared" si="9"/>
        <v>0</v>
      </c>
      <c r="R24" s="81" t="s">
        <v>2</v>
      </c>
      <c r="S24" s="76">
        <f t="shared" si="10"/>
        <v>0</v>
      </c>
      <c r="U24" s="87">
        <f t="shared" si="11"/>
        <v>0</v>
      </c>
      <c r="W24" s="92"/>
    </row>
    <row r="25" spans="2:23">
      <c r="B25" s="81">
        <v>20</v>
      </c>
      <c r="C25" s="78" t="s">
        <v>77</v>
      </c>
      <c r="D25" s="81" t="s">
        <v>73</v>
      </c>
      <c r="E25" s="77"/>
      <c r="F25" s="81" t="s">
        <v>2</v>
      </c>
      <c r="G25" s="77"/>
      <c r="H25" s="82" t="s">
        <v>75</v>
      </c>
      <c r="I25" s="77">
        <v>0</v>
      </c>
      <c r="J25" s="82" t="s">
        <v>66</v>
      </c>
      <c r="K25" s="86">
        <f t="shared" si="7"/>
        <v>0</v>
      </c>
      <c r="M25" s="77"/>
      <c r="N25" s="81" t="s">
        <v>2</v>
      </c>
      <c r="O25" s="77"/>
      <c r="Q25" s="76">
        <f t="shared" si="4"/>
        <v>0</v>
      </c>
      <c r="R25" s="81" t="s">
        <v>2</v>
      </c>
      <c r="S25" s="76">
        <f t="shared" si="5"/>
        <v>0</v>
      </c>
      <c r="U25" s="87">
        <f t="shared" si="6"/>
        <v>0</v>
      </c>
      <c r="W25" s="92"/>
    </row>
    <row r="26" spans="2:23">
      <c r="B26" s="81">
        <v>21</v>
      </c>
      <c r="C26" s="78" t="s">
        <v>78</v>
      </c>
      <c r="D26" s="81" t="s">
        <v>73</v>
      </c>
      <c r="E26" s="89"/>
      <c r="F26" s="81" t="s">
        <v>2</v>
      </c>
      <c r="G26" s="89"/>
      <c r="H26" s="82" t="s">
        <v>75</v>
      </c>
      <c r="I26" s="89"/>
      <c r="J26" s="82" t="s">
        <v>66</v>
      </c>
      <c r="K26" s="78">
        <v>1</v>
      </c>
      <c r="M26" s="86"/>
      <c r="N26" s="81" t="s">
        <v>2</v>
      </c>
      <c r="O26" s="86"/>
      <c r="Q26" s="86"/>
      <c r="R26" s="81" t="s">
        <v>2</v>
      </c>
      <c r="S26" s="86"/>
      <c r="U26" s="78">
        <v>1</v>
      </c>
      <c r="W26" s="92"/>
    </row>
    <row r="27" spans="2:23">
      <c r="B27" s="81">
        <v>22</v>
      </c>
      <c r="C27" s="78" t="s">
        <v>79</v>
      </c>
      <c r="D27" s="81" t="s">
        <v>73</v>
      </c>
      <c r="E27" s="89"/>
      <c r="F27" s="81" t="s">
        <v>2</v>
      </c>
      <c r="G27" s="89"/>
      <c r="H27" s="82" t="s">
        <v>75</v>
      </c>
      <c r="I27" s="89"/>
      <c r="J27" s="82" t="s">
        <v>66</v>
      </c>
      <c r="K27" s="78">
        <v>2</v>
      </c>
      <c r="M27" s="86"/>
      <c r="N27" s="81" t="s">
        <v>2</v>
      </c>
      <c r="O27" s="86"/>
      <c r="Q27" s="86"/>
      <c r="R27" s="81" t="s">
        <v>2</v>
      </c>
      <c r="S27" s="86"/>
      <c r="U27" s="78">
        <v>2</v>
      </c>
      <c r="W27" s="92"/>
    </row>
    <row r="28" spans="2:23">
      <c r="B28" s="81">
        <v>23</v>
      </c>
      <c r="C28" s="78" t="s">
        <v>80</v>
      </c>
      <c r="D28" s="81" t="s">
        <v>73</v>
      </c>
      <c r="E28" s="89"/>
      <c r="F28" s="81" t="s">
        <v>2</v>
      </c>
      <c r="G28" s="89"/>
      <c r="H28" s="82" t="s">
        <v>75</v>
      </c>
      <c r="I28" s="89"/>
      <c r="J28" s="82" t="s">
        <v>66</v>
      </c>
      <c r="K28" s="78">
        <v>3</v>
      </c>
      <c r="M28" s="86"/>
      <c r="N28" s="81" t="s">
        <v>2</v>
      </c>
      <c r="O28" s="86"/>
      <c r="Q28" s="86"/>
      <c r="R28" s="81" t="s">
        <v>2</v>
      </c>
      <c r="S28" s="86"/>
      <c r="U28" s="78">
        <v>3</v>
      </c>
      <c r="W28" s="92"/>
    </row>
    <row r="29" spans="2:23">
      <c r="B29" s="81">
        <v>24</v>
      </c>
      <c r="C29" s="78" t="s">
        <v>81</v>
      </c>
      <c r="D29" s="81" t="s">
        <v>73</v>
      </c>
      <c r="E29" s="89"/>
      <c r="F29" s="81" t="s">
        <v>2</v>
      </c>
      <c r="G29" s="89"/>
      <c r="H29" s="82" t="s">
        <v>75</v>
      </c>
      <c r="I29" s="89"/>
      <c r="J29" s="82" t="s">
        <v>66</v>
      </c>
      <c r="K29" s="78">
        <v>4</v>
      </c>
      <c r="M29" s="86"/>
      <c r="N29" s="81" t="s">
        <v>2</v>
      </c>
      <c r="O29" s="86"/>
      <c r="Q29" s="86"/>
      <c r="R29" s="81" t="s">
        <v>2</v>
      </c>
      <c r="S29" s="86"/>
      <c r="U29" s="78">
        <v>4</v>
      </c>
      <c r="W29" s="92"/>
    </row>
    <row r="30" spans="2:23">
      <c r="B30" s="81">
        <v>25</v>
      </c>
      <c r="C30" s="78" t="s">
        <v>58</v>
      </c>
      <c r="D30" s="81" t="s">
        <v>73</v>
      </c>
      <c r="E30" s="89"/>
      <c r="F30" s="81" t="s">
        <v>2</v>
      </c>
      <c r="G30" s="89"/>
      <c r="H30" s="82" t="s">
        <v>75</v>
      </c>
      <c r="I30" s="89"/>
      <c r="J30" s="82" t="s">
        <v>66</v>
      </c>
      <c r="K30" s="78">
        <v>4</v>
      </c>
      <c r="M30" s="86"/>
      <c r="N30" s="81" t="s">
        <v>2</v>
      </c>
      <c r="O30" s="86"/>
      <c r="Q30" s="86"/>
      <c r="R30" s="81" t="s">
        <v>2</v>
      </c>
      <c r="S30" s="86"/>
      <c r="U30" s="78">
        <v>3</v>
      </c>
      <c r="W30" s="92"/>
    </row>
    <row r="31" spans="2:23">
      <c r="B31" s="81">
        <v>26</v>
      </c>
      <c r="C31" s="78" t="s">
        <v>59</v>
      </c>
      <c r="D31" s="81" t="s">
        <v>73</v>
      </c>
      <c r="E31" s="89"/>
      <c r="F31" s="81" t="s">
        <v>2</v>
      </c>
      <c r="G31" s="89"/>
      <c r="H31" s="82" t="s">
        <v>75</v>
      </c>
      <c r="I31" s="89"/>
      <c r="J31" s="82" t="s">
        <v>66</v>
      </c>
      <c r="K31" s="78">
        <v>5</v>
      </c>
      <c r="M31" s="86"/>
      <c r="N31" s="81" t="s">
        <v>2</v>
      </c>
      <c r="O31" s="86"/>
      <c r="Q31" s="86"/>
      <c r="R31" s="81" t="s">
        <v>2</v>
      </c>
      <c r="S31" s="86"/>
      <c r="U31" s="78">
        <v>5</v>
      </c>
      <c r="W31" s="92"/>
    </row>
    <row r="32" spans="2:23">
      <c r="B32" s="81">
        <v>27</v>
      </c>
      <c r="C32" s="78" t="s">
        <v>72</v>
      </c>
      <c r="D32" s="81" t="s">
        <v>73</v>
      </c>
      <c r="E32" s="89"/>
      <c r="F32" s="81" t="s">
        <v>2</v>
      </c>
      <c r="G32" s="89"/>
      <c r="H32" s="82" t="s">
        <v>75</v>
      </c>
      <c r="I32" s="89"/>
      <c r="J32" s="82" t="s">
        <v>66</v>
      </c>
      <c r="K32" s="78">
        <v>0</v>
      </c>
      <c r="M32" s="86"/>
      <c r="N32" s="81" t="s">
        <v>2</v>
      </c>
      <c r="O32" s="86"/>
      <c r="Q32" s="86"/>
      <c r="R32" s="81" t="s">
        <v>2</v>
      </c>
      <c r="S32" s="86"/>
      <c r="U32" s="78">
        <v>0</v>
      </c>
      <c r="W32" s="92" t="s">
        <v>156</v>
      </c>
    </row>
    <row r="33" spans="2:23">
      <c r="B33" s="81">
        <v>28</v>
      </c>
      <c r="C33" s="78" t="s">
        <v>74</v>
      </c>
      <c r="D33" s="81" t="s">
        <v>73</v>
      </c>
      <c r="E33" s="89"/>
      <c r="F33" s="81" t="s">
        <v>2</v>
      </c>
      <c r="G33" s="89"/>
      <c r="H33" s="82" t="s">
        <v>75</v>
      </c>
      <c r="I33" s="89"/>
      <c r="J33" s="82" t="s">
        <v>66</v>
      </c>
      <c r="K33" s="78"/>
      <c r="M33" s="86"/>
      <c r="N33" s="81" t="s">
        <v>2</v>
      </c>
      <c r="O33" s="86"/>
      <c r="Q33" s="86"/>
      <c r="R33" s="81" t="s">
        <v>2</v>
      </c>
      <c r="S33" s="86"/>
      <c r="U33" s="78"/>
      <c r="W33" s="92"/>
    </row>
    <row r="34" spans="2:23">
      <c r="B34" s="81">
        <v>29</v>
      </c>
      <c r="C34" s="78" t="s">
        <v>74</v>
      </c>
      <c r="D34" s="81" t="s">
        <v>73</v>
      </c>
      <c r="E34" s="89"/>
      <c r="F34" s="81" t="s">
        <v>2</v>
      </c>
      <c r="G34" s="89"/>
      <c r="H34" s="82" t="s">
        <v>75</v>
      </c>
      <c r="I34" s="89"/>
      <c r="J34" s="82" t="s">
        <v>66</v>
      </c>
      <c r="K34" s="78"/>
      <c r="M34" s="86"/>
      <c r="N34" s="81" t="s">
        <v>2</v>
      </c>
      <c r="O34" s="86"/>
      <c r="Q34" s="86"/>
      <c r="R34" s="81" t="s">
        <v>2</v>
      </c>
      <c r="S34" s="86"/>
      <c r="U34" s="78"/>
      <c r="W34" s="92"/>
    </row>
    <row r="35" spans="2:23">
      <c r="B35" s="81">
        <v>30</v>
      </c>
      <c r="C35" s="78" t="s">
        <v>74</v>
      </c>
      <c r="D35" s="81" t="s">
        <v>73</v>
      </c>
      <c r="E35" s="89"/>
      <c r="F35" s="81" t="s">
        <v>2</v>
      </c>
      <c r="G35" s="89"/>
      <c r="H35" s="82" t="s">
        <v>75</v>
      </c>
      <c r="I35" s="89"/>
      <c r="J35" s="82" t="s">
        <v>66</v>
      </c>
      <c r="K35" s="78"/>
      <c r="M35" s="86"/>
      <c r="N35" s="81" t="s">
        <v>2</v>
      </c>
      <c r="O35" s="86"/>
      <c r="Q35" s="86"/>
      <c r="R35" s="81" t="s">
        <v>2</v>
      </c>
      <c r="S35" s="86"/>
      <c r="U35" s="78"/>
      <c r="W35" s="92"/>
    </row>
    <row r="36" spans="2:23">
      <c r="C36" s="90"/>
    </row>
    <row r="37" spans="2:23">
      <c r="C37" s="91" t="s">
        <v>160</v>
      </c>
    </row>
    <row r="38" spans="2:23">
      <c r="C38" s="91" t="s">
        <v>161</v>
      </c>
    </row>
    <row r="39" spans="2:23">
      <c r="C39" s="91" t="s">
        <v>162</v>
      </c>
    </row>
    <row r="40" spans="2:23">
      <c r="C40" s="91" t="s">
        <v>163</v>
      </c>
    </row>
    <row r="41" spans="2:23">
      <c r="C41" s="83" t="s">
        <v>209</v>
      </c>
    </row>
    <row r="42" spans="2:23">
      <c r="C42" s="83" t="s">
        <v>205</v>
      </c>
    </row>
  </sheetData>
  <sheetProtection sheet="1" formatCells="0" formatColumns="0" formatRows="0" insertColumns="0" insertRows="0" insertHyperlinks="0" deleteColumns="0" deleteRows="0" sort="0" autoFilter="0" pivotTable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F2C4D-29BB-410E-A11A-AAE27B8A1164}">
  <sheetPr>
    <pageSetUpPr fitToPage="1"/>
  </sheetPr>
  <dimension ref="A1:M19"/>
  <sheetViews>
    <sheetView showGridLines="0" view="pageBreakPreview" zoomScaleNormal="100" zoomScaleSheetLayoutView="100" workbookViewId="0">
      <selection activeCell="G8" sqref="G8:H8"/>
    </sheetView>
  </sheetViews>
  <sheetFormatPr defaultColWidth="9" defaultRowHeight="13.5"/>
  <cols>
    <col min="1" max="2" width="9" style="380"/>
    <col min="3" max="3" width="13" style="380" customWidth="1"/>
    <col min="4" max="4" width="15.625" style="380" customWidth="1"/>
    <col min="5" max="8" width="10.625" style="380" customWidth="1"/>
    <col min="9" max="9" width="9" style="380"/>
    <col min="10" max="12" width="5.625" style="380" customWidth="1"/>
    <col min="13" max="16384" width="9" style="380"/>
  </cols>
  <sheetData>
    <row r="1" spans="1:13" ht="18.75">
      <c r="A1" s="389"/>
      <c r="B1" s="389" t="s">
        <v>337</v>
      </c>
      <c r="C1" s="389"/>
      <c r="D1" s="389"/>
      <c r="E1" s="389"/>
      <c r="F1" s="389"/>
      <c r="G1" s="389"/>
      <c r="H1" s="389"/>
      <c r="I1" s="389"/>
      <c r="J1" s="389"/>
      <c r="K1" s="389"/>
      <c r="L1" s="389"/>
      <c r="M1" s="389"/>
    </row>
    <row r="2" spans="1:13" ht="18" customHeight="1">
      <c r="A2" s="389"/>
      <c r="B2" s="389" t="s">
        <v>327</v>
      </c>
      <c r="C2" s="389"/>
      <c r="D2" s="389"/>
      <c r="E2" s="389"/>
      <c r="F2" s="389"/>
      <c r="G2" s="389"/>
      <c r="H2" s="389"/>
      <c r="I2" s="389"/>
      <c r="J2" s="389"/>
      <c r="K2" s="389"/>
      <c r="L2" s="389"/>
      <c r="M2" s="389"/>
    </row>
    <row r="3" spans="1:13" ht="25.5" customHeight="1">
      <c r="A3" s="389"/>
      <c r="B3" s="1145" t="s">
        <v>338</v>
      </c>
      <c r="C3" s="1145"/>
      <c r="D3" s="1145"/>
      <c r="E3" s="1145"/>
      <c r="F3" s="1145"/>
      <c r="G3" s="1145"/>
      <c r="H3" s="1145"/>
      <c r="I3" s="389"/>
      <c r="J3" s="389"/>
      <c r="K3" s="389"/>
      <c r="L3" s="389"/>
      <c r="M3" s="389"/>
    </row>
    <row r="4" spans="1:13" ht="19.5" thickBot="1">
      <c r="A4" s="389"/>
      <c r="B4" s="389"/>
      <c r="C4" s="389"/>
      <c r="D4" s="389"/>
      <c r="E4" s="389"/>
      <c r="F4" s="389"/>
      <c r="G4" s="389"/>
      <c r="H4" s="389"/>
      <c r="I4" s="389"/>
      <c r="J4" s="389"/>
      <c r="K4" s="389"/>
      <c r="L4" s="389"/>
      <c r="M4" s="389"/>
    </row>
    <row r="5" spans="1:13" ht="28.5" customHeight="1">
      <c r="A5" s="389"/>
      <c r="B5" s="390"/>
      <c r="C5" s="391"/>
      <c r="D5" s="391"/>
      <c r="E5" s="391"/>
      <c r="F5" s="391"/>
      <c r="G5" s="391"/>
      <c r="H5" s="391"/>
      <c r="I5" s="391"/>
      <c r="J5" s="391"/>
      <c r="K5" s="391"/>
      <c r="L5" s="391"/>
      <c r="M5" s="392"/>
    </row>
    <row r="6" spans="1:13" ht="22.5" customHeight="1">
      <c r="A6" s="389"/>
      <c r="B6" s="393"/>
      <c r="C6" s="389"/>
      <c r="D6" s="389"/>
      <c r="E6" s="389"/>
      <c r="F6" s="389"/>
      <c r="G6" s="1143"/>
      <c r="H6" s="1143"/>
      <c r="I6" s="1143"/>
      <c r="J6" s="1143"/>
      <c r="K6" s="1143"/>
      <c r="L6" s="1143"/>
      <c r="M6" s="394"/>
    </row>
    <row r="7" spans="1:13" ht="22.5" customHeight="1">
      <c r="A7" s="389"/>
      <c r="B7" s="393"/>
      <c r="C7" s="389"/>
      <c r="D7" s="389"/>
      <c r="E7" s="389"/>
      <c r="F7" s="389"/>
      <c r="G7" s="1144"/>
      <c r="H7" s="1144"/>
      <c r="I7" s="389"/>
      <c r="J7" s="389"/>
      <c r="K7" s="389"/>
      <c r="L7" s="389"/>
      <c r="M7" s="394"/>
    </row>
    <row r="8" spans="1:13" ht="22.5" customHeight="1">
      <c r="A8" s="389"/>
      <c r="B8" s="393"/>
      <c r="C8" s="389"/>
      <c r="D8" s="389"/>
      <c r="E8" s="389"/>
      <c r="F8" s="389"/>
      <c r="G8" s="1144"/>
      <c r="H8" s="1144"/>
      <c r="I8" s="389"/>
      <c r="J8" s="389"/>
      <c r="K8" s="389"/>
      <c r="L8" s="389"/>
      <c r="M8" s="394"/>
    </row>
    <row r="9" spans="1:13" ht="22.5" customHeight="1">
      <c r="A9" s="389"/>
      <c r="B9" s="393"/>
      <c r="C9" s="389"/>
      <c r="D9" s="389"/>
      <c r="E9" s="389"/>
      <c r="F9" s="389"/>
      <c r="G9" s="1143"/>
      <c r="H9" s="1143"/>
      <c r="I9" s="389"/>
      <c r="J9" s="389"/>
      <c r="K9" s="389"/>
      <c r="L9" s="389"/>
      <c r="M9" s="394"/>
    </row>
    <row r="10" spans="1:13" ht="22.5" customHeight="1">
      <c r="A10" s="389"/>
      <c r="B10" s="393"/>
      <c r="C10" s="389"/>
      <c r="D10" s="389"/>
      <c r="E10" s="389"/>
      <c r="F10" s="389"/>
      <c r="G10" s="389"/>
      <c r="H10" s="389"/>
      <c r="I10" s="389"/>
      <c r="J10" s="389"/>
      <c r="K10" s="389"/>
      <c r="L10" s="389"/>
      <c r="M10" s="394"/>
    </row>
    <row r="11" spans="1:13" ht="22.5" customHeight="1">
      <c r="A11" s="389"/>
      <c r="B11" s="393"/>
      <c r="C11" s="389"/>
      <c r="D11" s="389"/>
      <c r="E11" s="389"/>
      <c r="F11" s="389"/>
      <c r="G11" s="389"/>
      <c r="H11" s="389"/>
      <c r="I11" s="389"/>
      <c r="J11" s="389"/>
      <c r="K11" s="389"/>
      <c r="L11" s="389"/>
      <c r="M11" s="394"/>
    </row>
    <row r="12" spans="1:13" ht="22.5" customHeight="1">
      <c r="A12" s="389"/>
      <c r="B12" s="393"/>
      <c r="C12" s="389"/>
      <c r="D12" s="389"/>
      <c r="E12" s="389"/>
      <c r="F12" s="389"/>
      <c r="G12" s="389"/>
      <c r="H12" s="389"/>
      <c r="I12" s="389"/>
      <c r="J12" s="1143"/>
      <c r="K12" s="1143"/>
      <c r="L12" s="1143"/>
      <c r="M12" s="394"/>
    </row>
    <row r="13" spans="1:13" ht="22.5" customHeight="1">
      <c r="A13" s="389"/>
      <c r="B13" s="393"/>
      <c r="C13" s="389"/>
      <c r="D13" s="389"/>
      <c r="E13" s="389"/>
      <c r="F13" s="389"/>
      <c r="G13" s="389"/>
      <c r="H13" s="389"/>
      <c r="I13" s="389"/>
      <c r="J13" s="1143"/>
      <c r="K13" s="1143"/>
      <c r="L13" s="1143"/>
      <c r="M13" s="394"/>
    </row>
    <row r="14" spans="1:13" ht="22.5" customHeight="1">
      <c r="A14" s="389"/>
      <c r="B14" s="393"/>
      <c r="C14" s="389"/>
      <c r="D14" s="389"/>
      <c r="E14" s="389"/>
      <c r="F14" s="389"/>
      <c r="G14" s="389"/>
      <c r="H14" s="389"/>
      <c r="I14" s="389"/>
      <c r="J14" s="1143"/>
      <c r="K14" s="1143"/>
      <c r="L14" s="1143"/>
      <c r="M14" s="394"/>
    </row>
    <row r="15" spans="1:13" ht="22.5" customHeight="1">
      <c r="A15" s="389"/>
      <c r="B15" s="393"/>
      <c r="C15" s="389"/>
      <c r="D15" s="389"/>
      <c r="E15" s="389"/>
      <c r="F15" s="389"/>
      <c r="G15" s="389"/>
      <c r="H15" s="389"/>
      <c r="I15" s="389"/>
      <c r="J15" s="1143"/>
      <c r="K15" s="1143"/>
      <c r="L15" s="1143"/>
      <c r="M15" s="394"/>
    </row>
    <row r="16" spans="1:13" ht="71.25" customHeight="1" thickBot="1">
      <c r="A16" s="389"/>
      <c r="B16" s="395"/>
      <c r="C16" s="396"/>
      <c r="D16" s="396"/>
      <c r="E16" s="396"/>
      <c r="F16" s="396"/>
      <c r="G16" s="396"/>
      <c r="H16" s="396"/>
      <c r="I16" s="396"/>
      <c r="J16" s="396"/>
      <c r="K16" s="396"/>
      <c r="L16" s="396"/>
      <c r="M16" s="397"/>
    </row>
    <row r="17" spans="1:13" ht="22.5" customHeight="1">
      <c r="A17" s="389"/>
      <c r="B17" s="398" t="s">
        <v>339</v>
      </c>
      <c r="C17" s="389" t="s">
        <v>340</v>
      </c>
      <c r="D17" s="389"/>
      <c r="E17" s="389"/>
      <c r="F17" s="389"/>
      <c r="G17" s="389"/>
      <c r="H17" s="389"/>
      <c r="I17" s="389"/>
      <c r="J17" s="389"/>
      <c r="K17" s="389"/>
      <c r="L17" s="389"/>
      <c r="M17" s="389"/>
    </row>
    <row r="18" spans="1:13" ht="22.5" customHeight="1">
      <c r="A18" s="389"/>
      <c r="B18" s="389">
        <v>2</v>
      </c>
      <c r="C18" s="389" t="s">
        <v>341</v>
      </c>
      <c r="D18" s="389"/>
      <c r="E18" s="389"/>
      <c r="F18" s="389"/>
      <c r="G18" s="389"/>
      <c r="H18" s="389"/>
      <c r="I18" s="389"/>
      <c r="J18" s="389"/>
      <c r="K18" s="389"/>
      <c r="L18" s="389"/>
      <c r="M18" s="389"/>
    </row>
    <row r="19" spans="1:13" ht="22.5" customHeight="1">
      <c r="A19" s="389"/>
      <c r="B19" s="389">
        <v>3</v>
      </c>
      <c r="C19" s="389" t="s">
        <v>342</v>
      </c>
      <c r="D19" s="389"/>
      <c r="E19" s="389"/>
      <c r="F19" s="389"/>
      <c r="G19" s="389"/>
      <c r="H19" s="389"/>
      <c r="I19" s="389"/>
      <c r="J19" s="389"/>
      <c r="K19" s="389"/>
      <c r="L19" s="389"/>
      <c r="M19" s="389"/>
    </row>
  </sheetData>
  <sheetProtection sheet="1" formatCells="0" formatColumns="0" formatRows="0" insertColumns="0" insertRows="0" insertHyperlinks="0" deleteColumns="0" deleteRows="0" sort="0" autoFilter="0" pivotTables="0"/>
  <mergeCells count="11">
    <mergeCell ref="G8:H8"/>
    <mergeCell ref="B3:D3"/>
    <mergeCell ref="E3:H3"/>
    <mergeCell ref="G6:H6"/>
    <mergeCell ref="I6:L6"/>
    <mergeCell ref="G7:H7"/>
    <mergeCell ref="G9:H9"/>
    <mergeCell ref="J12:L12"/>
    <mergeCell ref="J13:L13"/>
    <mergeCell ref="J14:L14"/>
    <mergeCell ref="J15:L15"/>
  </mergeCells>
  <phoneticPr fontId="2"/>
  <printOptions verticalCentered="1"/>
  <pageMargins left="0.70866141732283472" right="0.70866141732283472" top="0.74803149606299213" bottom="0.74803149606299213" header="0.31496062992125984" footer="0.31496062992125984"/>
  <pageSetup paperSize="9" scale="91"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283AE-13D8-45F7-968E-37C035C23D60}">
  <sheetPr>
    <pageSetUpPr fitToPage="1"/>
  </sheetPr>
  <dimension ref="A1:M19"/>
  <sheetViews>
    <sheetView showGridLines="0" view="pageBreakPreview" zoomScaleNormal="100" zoomScaleSheetLayoutView="100" workbookViewId="0">
      <selection activeCell="N8" sqref="N8"/>
    </sheetView>
  </sheetViews>
  <sheetFormatPr defaultRowHeight="13.5"/>
  <cols>
    <col min="1" max="2" width="9" style="380"/>
    <col min="3" max="3" width="13" style="380" customWidth="1"/>
    <col min="4" max="4" width="15.625" style="380" customWidth="1"/>
    <col min="5" max="8" width="10.625" style="380" customWidth="1"/>
    <col min="9" max="9" width="9" style="380"/>
    <col min="10" max="12" width="5.625" style="380" customWidth="1"/>
    <col min="13" max="16384" width="9" style="380"/>
  </cols>
  <sheetData>
    <row r="1" spans="1:13" ht="18.75">
      <c r="A1" s="389"/>
      <c r="B1" s="389" t="s">
        <v>337</v>
      </c>
      <c r="C1" s="389"/>
      <c r="D1" s="389"/>
      <c r="E1" s="389"/>
      <c r="F1" s="389"/>
      <c r="G1" s="389"/>
      <c r="H1" s="389"/>
      <c r="I1" s="389"/>
      <c r="J1" s="389"/>
      <c r="K1" s="389"/>
      <c r="L1" s="389"/>
      <c r="M1" s="389"/>
    </row>
    <row r="2" spans="1:13" ht="18.75">
      <c r="A2" s="389"/>
      <c r="B2" s="389" t="s">
        <v>327</v>
      </c>
      <c r="C2" s="389"/>
      <c r="D2" s="389"/>
      <c r="E2" s="389"/>
      <c r="F2" s="389"/>
      <c r="G2" s="389"/>
      <c r="H2" s="389"/>
      <c r="I2" s="389"/>
      <c r="J2" s="389"/>
      <c r="K2" s="389"/>
      <c r="L2" s="389"/>
      <c r="M2" s="389"/>
    </row>
    <row r="3" spans="1:13" ht="25.5" customHeight="1">
      <c r="A3" s="389"/>
      <c r="B3" s="1155" t="s">
        <v>387</v>
      </c>
      <c r="C3" s="1156"/>
      <c r="D3" s="1157"/>
      <c r="E3" s="1145"/>
      <c r="F3" s="1145"/>
      <c r="G3" s="1145"/>
      <c r="H3" s="1145"/>
      <c r="I3" s="389"/>
      <c r="J3" s="389"/>
      <c r="K3" s="389"/>
      <c r="L3" s="389"/>
      <c r="M3" s="389"/>
    </row>
    <row r="4" spans="1:13" ht="19.5" thickBot="1">
      <c r="A4" s="389"/>
      <c r="B4" s="389"/>
      <c r="C4" s="389"/>
      <c r="D4" s="389"/>
      <c r="E4" s="389"/>
      <c r="F4" s="389"/>
      <c r="G4" s="389"/>
      <c r="H4" s="389"/>
      <c r="I4" s="389"/>
      <c r="J4" s="389"/>
      <c r="K4" s="389"/>
      <c r="L4" s="389"/>
      <c r="M4" s="389"/>
    </row>
    <row r="5" spans="1:13" ht="28.5" customHeight="1">
      <c r="A5" s="389"/>
      <c r="B5" s="390"/>
      <c r="C5" s="391"/>
      <c r="D5" s="391"/>
      <c r="E5" s="391"/>
      <c r="F5" s="391"/>
      <c r="G5" s="391"/>
      <c r="H5" s="391"/>
      <c r="I5" s="391"/>
      <c r="J5" s="391"/>
      <c r="K5" s="391"/>
      <c r="L5" s="391"/>
      <c r="M5" s="392"/>
    </row>
    <row r="6" spans="1:13" ht="22.5" customHeight="1">
      <c r="A6" s="389"/>
      <c r="B6" s="393"/>
      <c r="C6" s="399"/>
      <c r="D6" s="400"/>
      <c r="E6" s="399"/>
      <c r="F6" s="401"/>
      <c r="G6" s="1148"/>
      <c r="H6" s="1150"/>
      <c r="I6" s="1145" t="s">
        <v>343</v>
      </c>
      <c r="J6" s="1145"/>
      <c r="K6" s="1145"/>
      <c r="L6" s="1145"/>
      <c r="M6" s="394"/>
    </row>
    <row r="7" spans="1:13" ht="22.5" customHeight="1">
      <c r="A7" s="389"/>
      <c r="B7" s="393"/>
      <c r="C7" s="402"/>
      <c r="D7" s="403" t="s">
        <v>344</v>
      </c>
      <c r="E7" s="404" t="s">
        <v>345</v>
      </c>
      <c r="F7" s="405" t="s">
        <v>346</v>
      </c>
      <c r="G7" s="1154" t="s">
        <v>347</v>
      </c>
      <c r="H7" s="1152"/>
      <c r="I7" s="389"/>
      <c r="J7" s="389"/>
      <c r="K7" s="389"/>
      <c r="L7" s="406"/>
      <c r="M7" s="394"/>
    </row>
    <row r="8" spans="1:13" ht="22.5" customHeight="1">
      <c r="A8" s="389"/>
      <c r="B8" s="393"/>
      <c r="C8" s="402"/>
      <c r="D8" s="403" t="s">
        <v>348</v>
      </c>
      <c r="E8" s="404" t="s">
        <v>349</v>
      </c>
      <c r="F8" s="405" t="s">
        <v>349</v>
      </c>
      <c r="G8" s="1154" t="s">
        <v>350</v>
      </c>
      <c r="H8" s="1152"/>
      <c r="I8" s="389"/>
      <c r="J8" s="389"/>
      <c r="K8" s="389"/>
      <c r="L8" s="407"/>
      <c r="M8" s="394"/>
    </row>
    <row r="9" spans="1:13" ht="22.5" customHeight="1">
      <c r="A9" s="389"/>
      <c r="B9" s="393"/>
      <c r="C9" s="402"/>
      <c r="D9" s="408"/>
      <c r="E9" s="409"/>
      <c r="F9" s="410"/>
      <c r="G9" s="1146"/>
      <c r="H9" s="1147"/>
      <c r="I9" s="389"/>
      <c r="J9" s="389"/>
      <c r="K9" s="389" t="s">
        <v>351</v>
      </c>
      <c r="L9" s="389"/>
      <c r="M9" s="394"/>
    </row>
    <row r="10" spans="1:13" ht="22.5" customHeight="1">
      <c r="A10" s="389"/>
      <c r="B10" s="393"/>
      <c r="C10" s="411"/>
      <c r="D10" s="407"/>
      <c r="E10" s="389"/>
      <c r="F10" s="389"/>
      <c r="G10" s="389"/>
      <c r="H10" s="389"/>
      <c r="I10" s="389"/>
      <c r="J10" s="389"/>
      <c r="K10" s="389"/>
      <c r="L10" s="407"/>
      <c r="M10" s="394"/>
    </row>
    <row r="11" spans="1:13" ht="22.5" customHeight="1">
      <c r="A11" s="389"/>
      <c r="B11" s="393"/>
      <c r="C11" s="411" t="s">
        <v>352</v>
      </c>
      <c r="D11" s="407"/>
      <c r="E11" s="389"/>
      <c r="F11" s="389"/>
      <c r="G11" s="389"/>
      <c r="H11" s="389"/>
      <c r="I11" s="389"/>
      <c r="J11" s="389"/>
      <c r="K11" s="389"/>
      <c r="L11" s="412"/>
      <c r="M11" s="394"/>
    </row>
    <row r="12" spans="1:13" ht="22.5" customHeight="1">
      <c r="A12" s="389"/>
      <c r="B12" s="393"/>
      <c r="C12" s="411" t="s">
        <v>353</v>
      </c>
      <c r="D12" s="407"/>
      <c r="E12" s="399"/>
      <c r="F12" s="401"/>
      <c r="G12" s="401"/>
      <c r="H12" s="406"/>
      <c r="I12" s="389"/>
      <c r="J12" s="1148"/>
      <c r="K12" s="1149"/>
      <c r="L12" s="1150"/>
      <c r="M12" s="394"/>
    </row>
    <row r="13" spans="1:13" ht="22.5" customHeight="1">
      <c r="A13" s="389"/>
      <c r="B13" s="393"/>
      <c r="C13" s="411"/>
      <c r="D13" s="407"/>
      <c r="E13" s="404" t="s">
        <v>354</v>
      </c>
      <c r="F13" s="389"/>
      <c r="G13" s="389" t="s">
        <v>355</v>
      </c>
      <c r="H13" s="407"/>
      <c r="I13" s="389"/>
      <c r="J13" s="1151" t="s">
        <v>356</v>
      </c>
      <c r="K13" s="1143"/>
      <c r="L13" s="1152"/>
      <c r="M13" s="394"/>
    </row>
    <row r="14" spans="1:13" ht="22.5" customHeight="1">
      <c r="A14" s="389"/>
      <c r="B14" s="393"/>
      <c r="C14" s="411"/>
      <c r="D14" s="407"/>
      <c r="E14" s="404" t="s">
        <v>349</v>
      </c>
      <c r="F14" s="389"/>
      <c r="G14" s="389"/>
      <c r="H14" s="407"/>
      <c r="I14" s="389"/>
      <c r="J14" s="1151"/>
      <c r="K14" s="1143"/>
      <c r="L14" s="1152"/>
      <c r="M14" s="394"/>
    </row>
    <row r="15" spans="1:13" ht="22.5" customHeight="1">
      <c r="A15" s="389"/>
      <c r="B15" s="393"/>
      <c r="C15" s="408"/>
      <c r="D15" s="412"/>
      <c r="E15" s="409"/>
      <c r="F15" s="410"/>
      <c r="G15" s="410"/>
      <c r="H15" s="412"/>
      <c r="I15" s="409"/>
      <c r="J15" s="1146"/>
      <c r="K15" s="1153"/>
      <c r="L15" s="1147"/>
      <c r="M15" s="394"/>
    </row>
    <row r="16" spans="1:13" ht="71.25" customHeight="1" thickBot="1">
      <c r="A16" s="389"/>
      <c r="B16" s="395"/>
      <c r="C16" s="396"/>
      <c r="D16" s="396"/>
      <c r="E16" s="396"/>
      <c r="F16" s="396"/>
      <c r="G16" s="396"/>
      <c r="H16" s="396"/>
      <c r="I16" s="396"/>
      <c r="J16" s="396"/>
      <c r="K16" s="396"/>
      <c r="L16" s="396"/>
      <c r="M16" s="397"/>
    </row>
    <row r="17" spans="1:13" ht="22.5" customHeight="1">
      <c r="A17" s="389"/>
      <c r="B17" s="398" t="s">
        <v>339</v>
      </c>
      <c r="C17" s="389" t="s">
        <v>340</v>
      </c>
      <c r="D17" s="389"/>
      <c r="E17" s="389"/>
      <c r="F17" s="389"/>
      <c r="G17" s="389"/>
      <c r="H17" s="389"/>
      <c r="I17" s="389"/>
      <c r="J17" s="389"/>
      <c r="K17" s="389"/>
      <c r="L17" s="389"/>
      <c r="M17" s="389"/>
    </row>
    <row r="18" spans="1:13" ht="22.5" customHeight="1">
      <c r="A18" s="389"/>
      <c r="B18" s="389">
        <v>2</v>
      </c>
      <c r="C18" s="389" t="s">
        <v>341</v>
      </c>
      <c r="D18" s="389"/>
      <c r="E18" s="389"/>
      <c r="F18" s="389"/>
      <c r="G18" s="389"/>
      <c r="H18" s="389"/>
      <c r="I18" s="389"/>
      <c r="J18" s="389"/>
      <c r="K18" s="389"/>
      <c r="L18" s="389"/>
      <c r="M18" s="389"/>
    </row>
    <row r="19" spans="1:13" ht="22.5" customHeight="1">
      <c r="A19" s="389"/>
      <c r="B19" s="389">
        <v>3</v>
      </c>
      <c r="C19" s="389" t="s">
        <v>342</v>
      </c>
      <c r="D19" s="389"/>
      <c r="E19" s="389"/>
      <c r="F19" s="389"/>
      <c r="G19" s="389"/>
      <c r="H19" s="389"/>
      <c r="I19" s="389"/>
      <c r="J19" s="389"/>
      <c r="K19" s="389"/>
      <c r="L19" s="389"/>
      <c r="M19" s="389"/>
    </row>
  </sheetData>
  <sheetProtection sheet="1" formatCells="0" formatColumns="0" formatRows="0" insertColumns="0" insertRows="0" insertHyperlinks="0" deleteColumns="0" deleteRows="0" sort="0" autoFilter="0" pivotTables="0"/>
  <mergeCells count="11">
    <mergeCell ref="G8:H8"/>
    <mergeCell ref="B3:D3"/>
    <mergeCell ref="E3:H3"/>
    <mergeCell ref="G6:H6"/>
    <mergeCell ref="I6:L6"/>
    <mergeCell ref="G7:H7"/>
    <mergeCell ref="G9:H9"/>
    <mergeCell ref="J12:L12"/>
    <mergeCell ref="J13:L13"/>
    <mergeCell ref="J14:L14"/>
    <mergeCell ref="J15:L15"/>
  </mergeCells>
  <phoneticPr fontId="2"/>
  <printOptions verticalCentered="1"/>
  <pageMargins left="0.70866141732283472" right="0.70866141732283472" top="0.74803149606299213" bottom="0.74803149606299213" header="0.31496062992125984" footer="0.31496062992125984"/>
  <pageSetup paperSize="9" scale="91"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4A2E7-4AB8-40A4-9BD5-108FC432C401}">
  <sheetPr>
    <pageSetUpPr fitToPage="1"/>
  </sheetPr>
  <dimension ref="A1:U23"/>
  <sheetViews>
    <sheetView view="pageBreakPreview" zoomScaleNormal="100" zoomScaleSheetLayoutView="100" workbookViewId="0">
      <selection activeCell="C8" sqref="C8:H8"/>
    </sheetView>
  </sheetViews>
  <sheetFormatPr defaultColWidth="6.625" defaultRowHeight="16.5"/>
  <cols>
    <col min="1" max="20" width="4.375" style="364" customWidth="1"/>
    <col min="21" max="16384" width="6.625" style="364"/>
  </cols>
  <sheetData>
    <row r="1" spans="1:21" ht="17.649999999999999" customHeight="1">
      <c r="A1" s="1172" t="s">
        <v>357</v>
      </c>
      <c r="B1" s="1172"/>
      <c r="C1" s="1172"/>
      <c r="D1" s="1172"/>
      <c r="E1" s="1172"/>
      <c r="F1" s="1172"/>
      <c r="G1" s="1172"/>
      <c r="H1" s="1172"/>
      <c r="I1" s="1172"/>
      <c r="J1" s="1172"/>
      <c r="K1" s="1172"/>
      <c r="L1" s="1172"/>
      <c r="M1" s="1172"/>
      <c r="N1" s="1172"/>
      <c r="O1" s="1172"/>
      <c r="P1" s="1172"/>
      <c r="Q1" s="1172"/>
      <c r="R1" s="1172"/>
      <c r="S1" s="1172"/>
      <c r="T1" s="1172"/>
      <c r="U1" s="381"/>
    </row>
    <row r="2" spans="1:21" ht="19.149999999999999" customHeight="1">
      <c r="A2" s="1173" t="s">
        <v>358</v>
      </c>
      <c r="B2" s="1173"/>
      <c r="C2" s="1173"/>
      <c r="D2" s="1173"/>
      <c r="E2" s="1173"/>
      <c r="F2" s="1173"/>
      <c r="G2" s="1173"/>
      <c r="H2" s="1173"/>
      <c r="I2" s="1173"/>
      <c r="J2" s="1173"/>
      <c r="K2" s="1173"/>
      <c r="L2" s="1173"/>
      <c r="M2" s="1173"/>
      <c r="N2" s="1173"/>
      <c r="O2" s="1173"/>
      <c r="P2" s="1173"/>
      <c r="Q2" s="1173"/>
      <c r="R2" s="1173"/>
      <c r="S2" s="1173"/>
      <c r="T2" s="1173"/>
      <c r="U2" s="381"/>
    </row>
    <row r="3" spans="1:21" ht="16.899999999999999" customHeight="1">
      <c r="A3" s="413"/>
      <c r="B3" s="413"/>
      <c r="C3" s="413"/>
      <c r="D3" s="413"/>
      <c r="E3" s="413"/>
      <c r="F3" s="413"/>
      <c r="G3" s="413"/>
      <c r="H3" s="413"/>
      <c r="I3" s="413"/>
      <c r="J3" s="414" t="s">
        <v>359</v>
      </c>
      <c r="K3" s="1174"/>
      <c r="L3" s="1174"/>
      <c r="M3" s="1174"/>
      <c r="N3" s="1174"/>
      <c r="O3" s="1174"/>
      <c r="P3" s="1174"/>
      <c r="Q3" s="1174"/>
      <c r="R3" s="1174"/>
      <c r="S3" s="1174"/>
      <c r="T3" s="413" t="s">
        <v>264</v>
      </c>
      <c r="U3" s="381"/>
    </row>
    <row r="4" spans="1:21" ht="16.899999999999999" customHeight="1">
      <c r="A4" s="413"/>
      <c r="B4" s="413"/>
      <c r="C4" s="413"/>
      <c r="D4" s="413"/>
      <c r="E4" s="413"/>
      <c r="F4" s="413"/>
      <c r="G4" s="413"/>
      <c r="H4" s="413"/>
      <c r="I4" s="413"/>
      <c r="J4" s="414" t="s">
        <v>360</v>
      </c>
      <c r="K4" s="1174"/>
      <c r="L4" s="1174"/>
      <c r="M4" s="1174"/>
      <c r="N4" s="1174"/>
      <c r="O4" s="1174"/>
      <c r="P4" s="1174"/>
      <c r="Q4" s="1174"/>
      <c r="R4" s="1174"/>
      <c r="S4" s="1174"/>
      <c r="T4" s="413" t="s">
        <v>264</v>
      </c>
      <c r="U4" s="381"/>
    </row>
    <row r="5" spans="1:21" ht="16.899999999999999" customHeight="1" thickBot="1">
      <c r="A5" s="413"/>
      <c r="B5" s="413"/>
      <c r="C5" s="413"/>
      <c r="D5" s="413"/>
      <c r="E5" s="413"/>
      <c r="F5" s="413"/>
      <c r="G5" s="413"/>
      <c r="H5" s="413"/>
      <c r="I5" s="413"/>
      <c r="J5" s="413"/>
      <c r="K5" s="413"/>
      <c r="L5" s="413"/>
      <c r="M5" s="413"/>
      <c r="N5" s="413"/>
      <c r="O5" s="413"/>
      <c r="P5" s="413"/>
      <c r="Q5" s="413"/>
      <c r="R5" s="413"/>
      <c r="S5" s="413"/>
      <c r="T5" s="413"/>
      <c r="U5" s="381"/>
    </row>
    <row r="6" spans="1:21" ht="35.1" customHeight="1">
      <c r="A6" s="1175" t="s">
        <v>361</v>
      </c>
      <c r="B6" s="1176"/>
      <c r="C6" s="1177" t="s">
        <v>362</v>
      </c>
      <c r="D6" s="1177"/>
      <c r="E6" s="1177"/>
      <c r="F6" s="1177"/>
      <c r="G6" s="1177"/>
      <c r="H6" s="1177"/>
      <c r="I6" s="1177" t="s">
        <v>363</v>
      </c>
      <c r="J6" s="1177"/>
      <c r="K6" s="1177"/>
      <c r="L6" s="1177"/>
      <c r="M6" s="1177"/>
      <c r="N6" s="1177"/>
      <c r="O6" s="1177"/>
      <c r="P6" s="1177"/>
      <c r="Q6" s="1177"/>
      <c r="R6" s="1177"/>
      <c r="S6" s="1177"/>
      <c r="T6" s="1178"/>
      <c r="U6" s="381"/>
    </row>
    <row r="7" spans="1:21" s="379" customFormat="1" ht="35.1" customHeight="1">
      <c r="A7" s="1160"/>
      <c r="B7" s="1161"/>
      <c r="C7" s="1162" t="s">
        <v>364</v>
      </c>
      <c r="D7" s="1163"/>
      <c r="E7" s="1163"/>
      <c r="F7" s="1163"/>
      <c r="G7" s="1163"/>
      <c r="H7" s="1164"/>
      <c r="I7" s="1162"/>
      <c r="J7" s="1163"/>
      <c r="K7" s="1163"/>
      <c r="L7" s="1163"/>
      <c r="M7" s="1163"/>
      <c r="N7" s="1163"/>
      <c r="O7" s="1163"/>
      <c r="P7" s="1163"/>
      <c r="Q7" s="1163"/>
      <c r="R7" s="1163"/>
      <c r="S7" s="1163"/>
      <c r="T7" s="1165"/>
      <c r="U7" s="382"/>
    </row>
    <row r="8" spans="1:21" s="379" customFormat="1" ht="35.1" customHeight="1">
      <c r="A8" s="1160"/>
      <c r="B8" s="1161"/>
      <c r="C8" s="1162"/>
      <c r="D8" s="1163"/>
      <c r="E8" s="1163"/>
      <c r="F8" s="1163"/>
      <c r="G8" s="1163"/>
      <c r="H8" s="1164"/>
      <c r="I8" s="1162"/>
      <c r="J8" s="1163"/>
      <c r="K8" s="1163"/>
      <c r="L8" s="1163"/>
      <c r="M8" s="1163"/>
      <c r="N8" s="1163"/>
      <c r="O8" s="1163"/>
      <c r="P8" s="1163"/>
      <c r="Q8" s="1163"/>
      <c r="R8" s="1163"/>
      <c r="S8" s="1163"/>
      <c r="T8" s="1165"/>
      <c r="U8" s="382"/>
    </row>
    <row r="9" spans="1:21" s="379" customFormat="1" ht="35.1" customHeight="1">
      <c r="A9" s="1160"/>
      <c r="B9" s="1161"/>
      <c r="C9" s="1162"/>
      <c r="D9" s="1163"/>
      <c r="E9" s="1163"/>
      <c r="F9" s="1163"/>
      <c r="G9" s="1163"/>
      <c r="H9" s="1164"/>
      <c r="I9" s="1162"/>
      <c r="J9" s="1163"/>
      <c r="K9" s="1163"/>
      <c r="L9" s="1163"/>
      <c r="M9" s="1163"/>
      <c r="N9" s="1163"/>
      <c r="O9" s="1163"/>
      <c r="P9" s="1163"/>
      <c r="Q9" s="1163"/>
      <c r="R9" s="1163"/>
      <c r="S9" s="1163"/>
      <c r="T9" s="1165"/>
      <c r="U9" s="382"/>
    </row>
    <row r="10" spans="1:21" s="379" customFormat="1" ht="35.1" customHeight="1">
      <c r="A10" s="1160"/>
      <c r="B10" s="1161"/>
      <c r="C10" s="1162"/>
      <c r="D10" s="1163"/>
      <c r="E10" s="1163"/>
      <c r="F10" s="1163"/>
      <c r="G10" s="1163"/>
      <c r="H10" s="1164"/>
      <c r="I10" s="1162"/>
      <c r="J10" s="1163"/>
      <c r="K10" s="1163"/>
      <c r="L10" s="1163"/>
      <c r="M10" s="1163"/>
      <c r="N10" s="1163"/>
      <c r="O10" s="1163"/>
      <c r="P10" s="1163"/>
      <c r="Q10" s="1163"/>
      <c r="R10" s="1163"/>
      <c r="S10" s="1163"/>
      <c r="T10" s="1165"/>
      <c r="U10" s="382"/>
    </row>
    <row r="11" spans="1:21" s="379" customFormat="1" ht="35.1" customHeight="1">
      <c r="A11" s="1160"/>
      <c r="B11" s="1161"/>
      <c r="C11" s="1162"/>
      <c r="D11" s="1163"/>
      <c r="E11" s="1163"/>
      <c r="F11" s="1163"/>
      <c r="G11" s="1163"/>
      <c r="H11" s="1164"/>
      <c r="I11" s="1162"/>
      <c r="J11" s="1163"/>
      <c r="K11" s="1163"/>
      <c r="L11" s="1163"/>
      <c r="M11" s="1163"/>
      <c r="N11" s="1163"/>
      <c r="O11" s="1163"/>
      <c r="P11" s="1163"/>
      <c r="Q11" s="1163"/>
      <c r="R11" s="1163"/>
      <c r="S11" s="1163"/>
      <c r="T11" s="1165"/>
      <c r="U11" s="382"/>
    </row>
    <row r="12" spans="1:21" s="379" customFormat="1" ht="35.1" customHeight="1">
      <c r="A12" s="1160"/>
      <c r="B12" s="1161"/>
      <c r="C12" s="1162"/>
      <c r="D12" s="1163"/>
      <c r="E12" s="1163"/>
      <c r="F12" s="1163"/>
      <c r="G12" s="1163"/>
      <c r="H12" s="1164"/>
      <c r="I12" s="1162"/>
      <c r="J12" s="1163"/>
      <c r="K12" s="1163"/>
      <c r="L12" s="1163"/>
      <c r="M12" s="1163"/>
      <c r="N12" s="1163"/>
      <c r="O12" s="1163"/>
      <c r="P12" s="1163"/>
      <c r="Q12" s="1163"/>
      <c r="R12" s="1163"/>
      <c r="S12" s="1163"/>
      <c r="T12" s="1165"/>
      <c r="U12" s="382"/>
    </row>
    <row r="13" spans="1:21" s="379" customFormat="1" ht="35.1" customHeight="1">
      <c r="A13" s="1160"/>
      <c r="B13" s="1161"/>
      <c r="C13" s="1162"/>
      <c r="D13" s="1163"/>
      <c r="E13" s="1163"/>
      <c r="F13" s="1163"/>
      <c r="G13" s="1163"/>
      <c r="H13" s="1164"/>
      <c r="I13" s="1162"/>
      <c r="J13" s="1163"/>
      <c r="K13" s="1163"/>
      <c r="L13" s="1163"/>
      <c r="M13" s="1163"/>
      <c r="N13" s="1163"/>
      <c r="O13" s="1163"/>
      <c r="P13" s="1163"/>
      <c r="Q13" s="1163"/>
      <c r="R13" s="1163"/>
      <c r="S13" s="1163"/>
      <c r="T13" s="1165"/>
      <c r="U13" s="382"/>
    </row>
    <row r="14" spans="1:21" s="379" customFormat="1" ht="35.1" customHeight="1">
      <c r="A14" s="1160"/>
      <c r="B14" s="1161"/>
      <c r="C14" s="1162"/>
      <c r="D14" s="1163"/>
      <c r="E14" s="1163"/>
      <c r="F14" s="1163"/>
      <c r="G14" s="1163"/>
      <c r="H14" s="1164"/>
      <c r="I14" s="1162"/>
      <c r="J14" s="1163"/>
      <c r="K14" s="1163"/>
      <c r="L14" s="1163"/>
      <c r="M14" s="1163"/>
      <c r="N14" s="1163"/>
      <c r="O14" s="1163"/>
      <c r="P14" s="1163"/>
      <c r="Q14" s="1163"/>
      <c r="R14" s="1163"/>
      <c r="S14" s="1163"/>
      <c r="T14" s="1165"/>
      <c r="U14" s="382"/>
    </row>
    <row r="15" spans="1:21" s="379" customFormat="1" ht="35.1" customHeight="1">
      <c r="A15" s="1160"/>
      <c r="B15" s="1161"/>
      <c r="C15" s="1162"/>
      <c r="D15" s="1163"/>
      <c r="E15" s="1163"/>
      <c r="F15" s="1163"/>
      <c r="G15" s="1163"/>
      <c r="H15" s="1164"/>
      <c r="I15" s="1162"/>
      <c r="J15" s="1163"/>
      <c r="K15" s="1163"/>
      <c r="L15" s="1163"/>
      <c r="M15" s="1163"/>
      <c r="N15" s="1163"/>
      <c r="O15" s="1163"/>
      <c r="P15" s="1163"/>
      <c r="Q15" s="1163"/>
      <c r="R15" s="1163"/>
      <c r="S15" s="1163"/>
      <c r="T15" s="1165"/>
      <c r="U15" s="382"/>
    </row>
    <row r="16" spans="1:21" s="379" customFormat="1" ht="35.1" customHeight="1">
      <c r="A16" s="1160"/>
      <c r="B16" s="1161"/>
      <c r="C16" s="1162"/>
      <c r="D16" s="1163"/>
      <c r="E16" s="1163"/>
      <c r="F16" s="1163"/>
      <c r="G16" s="1163"/>
      <c r="H16" s="1164"/>
      <c r="I16" s="1162"/>
      <c r="J16" s="1163"/>
      <c r="K16" s="1163"/>
      <c r="L16" s="1163"/>
      <c r="M16" s="1163"/>
      <c r="N16" s="1163"/>
      <c r="O16" s="1163"/>
      <c r="P16" s="1163"/>
      <c r="Q16" s="1163"/>
      <c r="R16" s="1163"/>
      <c r="S16" s="1163"/>
      <c r="T16" s="1165"/>
      <c r="U16" s="382"/>
    </row>
    <row r="17" spans="1:21" s="379" customFormat="1" ht="35.1" customHeight="1">
      <c r="A17" s="1160"/>
      <c r="B17" s="1161"/>
      <c r="C17" s="1162"/>
      <c r="D17" s="1163"/>
      <c r="E17" s="1163"/>
      <c r="F17" s="1163"/>
      <c r="G17" s="1163"/>
      <c r="H17" s="1164"/>
      <c r="I17" s="1162"/>
      <c r="J17" s="1163"/>
      <c r="K17" s="1163"/>
      <c r="L17" s="1163"/>
      <c r="M17" s="1163"/>
      <c r="N17" s="1163"/>
      <c r="O17" s="1163"/>
      <c r="P17" s="1163"/>
      <c r="Q17" s="1163"/>
      <c r="R17" s="1163"/>
      <c r="S17" s="1163"/>
      <c r="T17" s="1165"/>
      <c r="U17" s="382"/>
    </row>
    <row r="18" spans="1:21" s="379" customFormat="1" ht="35.1" customHeight="1" thickBot="1">
      <c r="A18" s="1166"/>
      <c r="B18" s="1167"/>
      <c r="C18" s="1168"/>
      <c r="D18" s="1169"/>
      <c r="E18" s="1169"/>
      <c r="F18" s="1169"/>
      <c r="G18" s="1169"/>
      <c r="H18" s="1170"/>
      <c r="I18" s="1168"/>
      <c r="J18" s="1169"/>
      <c r="K18" s="1169"/>
      <c r="L18" s="1169"/>
      <c r="M18" s="1169"/>
      <c r="N18" s="1169"/>
      <c r="O18" s="1169"/>
      <c r="P18" s="1169"/>
      <c r="Q18" s="1169"/>
      <c r="R18" s="1169"/>
      <c r="S18" s="1169"/>
      <c r="T18" s="1171"/>
      <c r="U18" s="382"/>
    </row>
    <row r="19" spans="1:21" ht="16.5" customHeight="1">
      <c r="A19" s="413"/>
      <c r="B19" s="413"/>
      <c r="C19" s="413"/>
      <c r="D19" s="413"/>
      <c r="E19" s="413"/>
      <c r="F19" s="413"/>
      <c r="G19" s="413"/>
      <c r="H19" s="413"/>
      <c r="I19" s="413"/>
      <c r="J19" s="413"/>
      <c r="K19" s="413"/>
      <c r="L19" s="413"/>
      <c r="M19" s="413"/>
      <c r="N19" s="413"/>
      <c r="O19" s="413"/>
      <c r="P19" s="413"/>
      <c r="Q19" s="413"/>
      <c r="R19" s="413"/>
      <c r="S19" s="413"/>
      <c r="T19" s="413"/>
      <c r="U19" s="381"/>
    </row>
    <row r="20" spans="1:21" ht="12.75" customHeight="1">
      <c r="A20" s="1158" t="s">
        <v>249</v>
      </c>
      <c r="B20" s="1158"/>
      <c r="C20" s="1159" t="s">
        <v>365</v>
      </c>
      <c r="D20" s="1159"/>
      <c r="E20" s="1159"/>
      <c r="F20" s="1159"/>
      <c r="G20" s="1159"/>
      <c r="H20" s="1159"/>
      <c r="I20" s="1159"/>
      <c r="J20" s="1159"/>
      <c r="K20" s="1159"/>
      <c r="L20" s="1159"/>
      <c r="M20" s="1159"/>
      <c r="N20" s="1159"/>
      <c r="O20" s="1159"/>
      <c r="P20" s="1159"/>
      <c r="Q20" s="1159"/>
      <c r="R20" s="1159"/>
      <c r="S20" s="1159"/>
      <c r="T20" s="1159"/>
      <c r="U20" s="381"/>
    </row>
    <row r="21" spans="1:21">
      <c r="A21" s="415"/>
      <c r="B21" s="415"/>
      <c r="C21" s="1159"/>
      <c r="D21" s="1159"/>
      <c r="E21" s="1159"/>
      <c r="F21" s="1159"/>
      <c r="G21" s="1159"/>
      <c r="H21" s="1159"/>
      <c r="I21" s="1159"/>
      <c r="J21" s="1159"/>
      <c r="K21" s="1159"/>
      <c r="L21" s="1159"/>
      <c r="M21" s="1159"/>
      <c r="N21" s="1159"/>
      <c r="O21" s="1159"/>
      <c r="P21" s="1159"/>
      <c r="Q21" s="1159"/>
      <c r="R21" s="1159"/>
      <c r="S21" s="1159"/>
      <c r="T21" s="1159"/>
      <c r="U21" s="381"/>
    </row>
    <row r="22" spans="1:21">
      <c r="A22" s="415"/>
      <c r="B22" s="415"/>
      <c r="C22" s="1159"/>
      <c r="D22" s="1159"/>
      <c r="E22" s="1159"/>
      <c r="F22" s="1159"/>
      <c r="G22" s="1159"/>
      <c r="H22" s="1159"/>
      <c r="I22" s="1159"/>
      <c r="J22" s="1159"/>
      <c r="K22" s="1159"/>
      <c r="L22" s="1159"/>
      <c r="M22" s="1159"/>
      <c r="N22" s="1159"/>
      <c r="O22" s="1159"/>
      <c r="P22" s="1159"/>
      <c r="Q22" s="1159"/>
      <c r="R22" s="1159"/>
      <c r="S22" s="1159"/>
      <c r="T22" s="1159"/>
      <c r="U22" s="381"/>
    </row>
    <row r="23" spans="1:21" ht="47.25" customHeight="1">
      <c r="A23" s="415"/>
      <c r="B23" s="415"/>
      <c r="C23" s="1159"/>
      <c r="D23" s="1159"/>
      <c r="E23" s="1159"/>
      <c r="F23" s="1159"/>
      <c r="G23" s="1159"/>
      <c r="H23" s="1159"/>
      <c r="I23" s="1159"/>
      <c r="J23" s="1159"/>
      <c r="K23" s="1159"/>
      <c r="L23" s="1159"/>
      <c r="M23" s="1159"/>
      <c r="N23" s="1159"/>
      <c r="O23" s="1159"/>
      <c r="P23" s="1159"/>
      <c r="Q23" s="1159"/>
      <c r="R23" s="1159"/>
      <c r="S23" s="1159"/>
      <c r="T23" s="1159"/>
      <c r="U23" s="381"/>
    </row>
  </sheetData>
  <sheetProtection sheet="1" formatCells="0" formatColumns="0" formatRows="0" insertColumns="0" insertRows="0" insertHyperlinks="0" deleteColumns="0" deleteRows="0" sort="0" autoFilter="0" pivotTables="0"/>
  <mergeCells count="45">
    <mergeCell ref="A1:T1"/>
    <mergeCell ref="A2:T2"/>
    <mergeCell ref="K3:S3"/>
    <mergeCell ref="K4:S4"/>
    <mergeCell ref="A6:B6"/>
    <mergeCell ref="C6:H6"/>
    <mergeCell ref="I6:T6"/>
    <mergeCell ref="A7:B7"/>
    <mergeCell ref="C7:H7"/>
    <mergeCell ref="I7:T7"/>
    <mergeCell ref="A8:B8"/>
    <mergeCell ref="C8:H8"/>
    <mergeCell ref="I8:T8"/>
    <mergeCell ref="A9:B9"/>
    <mergeCell ref="C9:H9"/>
    <mergeCell ref="I9:T9"/>
    <mergeCell ref="A10:B10"/>
    <mergeCell ref="C10:H10"/>
    <mergeCell ref="I10:T10"/>
    <mergeCell ref="A11:B11"/>
    <mergeCell ref="C11:H11"/>
    <mergeCell ref="I11:T11"/>
    <mergeCell ref="A12:B12"/>
    <mergeCell ref="C12:H12"/>
    <mergeCell ref="I12:T12"/>
    <mergeCell ref="A13:B13"/>
    <mergeCell ref="C13:H13"/>
    <mergeCell ref="I13:T13"/>
    <mergeCell ref="A14:B14"/>
    <mergeCell ref="C14:H14"/>
    <mergeCell ref="I14:T14"/>
    <mergeCell ref="A15:B15"/>
    <mergeCell ref="C15:H15"/>
    <mergeCell ref="I15:T15"/>
    <mergeCell ref="A16:B16"/>
    <mergeCell ref="C16:H16"/>
    <mergeCell ref="I16:T16"/>
    <mergeCell ref="A20:B20"/>
    <mergeCell ref="C20:T23"/>
    <mergeCell ref="A17:B17"/>
    <mergeCell ref="C17:H17"/>
    <mergeCell ref="I17:T17"/>
    <mergeCell ref="A18:B18"/>
    <mergeCell ref="C18:H18"/>
    <mergeCell ref="I18:T18"/>
  </mergeCells>
  <phoneticPr fontId="2"/>
  <printOptions horizontalCentered="1"/>
  <pageMargins left="0.70866141732283472" right="0.70866141732283472" top="0.74803149606299213" bottom="0.74803149606299213" header="0.31496062992125984" footer="0.31496062992125984"/>
  <pageSetup paperSize="9" scale="9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B160E-067D-43F1-9F52-0E53CA77D419}">
  <sheetPr>
    <pageSetUpPr fitToPage="1"/>
  </sheetPr>
  <dimension ref="A1:N109"/>
  <sheetViews>
    <sheetView view="pageBreakPreview" zoomScaleNormal="100" zoomScaleSheetLayoutView="100" workbookViewId="0">
      <selection activeCell="E8" sqref="E8:L9"/>
    </sheetView>
  </sheetViews>
  <sheetFormatPr defaultColWidth="6.625" defaultRowHeight="17.25"/>
  <cols>
    <col min="1" max="1" width="4.75" style="366" customWidth="1"/>
    <col min="2" max="3" width="11.125" style="366" customWidth="1"/>
    <col min="4" max="5" width="9.625" style="366" customWidth="1"/>
    <col min="6" max="6" width="13.375" style="366" customWidth="1"/>
    <col min="7" max="12" width="4" style="366" customWidth="1"/>
    <col min="13" max="16384" width="6.625" style="366"/>
  </cols>
  <sheetData>
    <row r="1" spans="1:14">
      <c r="A1" s="1189" t="s">
        <v>366</v>
      </c>
      <c r="B1" s="1189"/>
      <c r="C1" s="1189"/>
      <c r="D1" s="1189"/>
      <c r="E1" s="1189"/>
      <c r="F1" s="1189"/>
      <c r="G1" s="1189"/>
      <c r="H1" s="1189"/>
      <c r="I1" s="1189"/>
      <c r="J1" s="1189"/>
      <c r="K1" s="1189"/>
      <c r="L1" s="1189"/>
    </row>
    <row r="2" spans="1:14">
      <c r="A2" s="383"/>
      <c r="B2" s="383"/>
      <c r="C2" s="383"/>
      <c r="D2" s="383"/>
      <c r="E2" s="383"/>
      <c r="F2" s="383"/>
      <c r="G2" s="383"/>
      <c r="H2" s="383"/>
      <c r="I2" s="383"/>
      <c r="J2" s="383"/>
      <c r="K2" s="383"/>
      <c r="L2" s="383"/>
    </row>
    <row r="3" spans="1:14" ht="16.899999999999999" customHeight="1">
      <c r="A3" s="1190" t="s">
        <v>367</v>
      </c>
      <c r="B3" s="1190"/>
      <c r="C3" s="1190"/>
      <c r="D3" s="1190"/>
      <c r="E3" s="1190"/>
      <c r="F3" s="1190"/>
      <c r="G3" s="1190"/>
      <c r="H3" s="1190"/>
      <c r="I3" s="1190"/>
      <c r="J3" s="1190"/>
      <c r="K3" s="1190"/>
      <c r="L3" s="1190"/>
    </row>
    <row r="4" spans="1:14" ht="16.899999999999999" customHeight="1">
      <c r="A4" s="416"/>
      <c r="B4" s="416"/>
      <c r="C4" s="416"/>
      <c r="D4" s="416"/>
      <c r="E4" s="416"/>
      <c r="F4" s="416"/>
      <c r="G4" s="416"/>
      <c r="H4" s="416"/>
      <c r="I4" s="416"/>
      <c r="J4" s="416"/>
      <c r="K4" s="416"/>
      <c r="L4" s="416"/>
      <c r="M4" s="384"/>
      <c r="N4" s="384"/>
    </row>
    <row r="5" spans="1:14" ht="24" customHeight="1">
      <c r="A5" s="417"/>
      <c r="B5" s="417"/>
      <c r="C5" s="417"/>
      <c r="D5" s="417"/>
      <c r="E5" s="417"/>
      <c r="F5" s="1191"/>
      <c r="G5" s="1191"/>
      <c r="H5" s="418" t="s">
        <v>230</v>
      </c>
      <c r="I5" s="418"/>
      <c r="J5" s="418" t="s">
        <v>368</v>
      </c>
      <c r="K5" s="418"/>
      <c r="L5" s="418" t="s">
        <v>369</v>
      </c>
      <c r="M5" s="384"/>
      <c r="N5" s="384"/>
    </row>
    <row r="6" spans="1:14" ht="16.899999999999999" customHeight="1">
      <c r="A6" s="1191"/>
      <c r="B6" s="1191"/>
      <c r="C6" s="417" t="s">
        <v>370</v>
      </c>
      <c r="D6" s="417"/>
      <c r="E6" s="417"/>
      <c r="F6" s="417"/>
      <c r="G6" s="417"/>
      <c r="H6" s="417"/>
      <c r="I6" s="417"/>
      <c r="J6" s="417"/>
      <c r="K6" s="417"/>
      <c r="L6" s="417"/>
      <c r="M6" s="384"/>
      <c r="N6" s="384"/>
    </row>
    <row r="7" spans="1:14" ht="16.899999999999999" customHeight="1">
      <c r="A7" s="419"/>
      <c r="B7" s="419"/>
      <c r="C7" s="419"/>
      <c r="D7" s="419"/>
      <c r="E7" s="419"/>
      <c r="F7" s="419"/>
      <c r="G7" s="419"/>
      <c r="H7" s="419"/>
      <c r="I7" s="419"/>
      <c r="J7" s="419"/>
      <c r="K7" s="419"/>
      <c r="L7" s="419"/>
      <c r="M7" s="384"/>
      <c r="N7" s="384"/>
    </row>
    <row r="8" spans="1:14" s="386" customFormat="1" ht="21" customHeight="1">
      <c r="A8" s="1192" t="s">
        <v>371</v>
      </c>
      <c r="B8" s="1192"/>
      <c r="C8" s="1192"/>
      <c r="D8" s="420" t="s">
        <v>372</v>
      </c>
      <c r="E8" s="1193"/>
      <c r="F8" s="1193"/>
      <c r="G8" s="1193"/>
      <c r="H8" s="1193"/>
      <c r="I8" s="1193"/>
      <c r="J8" s="1193"/>
      <c r="K8" s="1193"/>
      <c r="L8" s="1193"/>
      <c r="M8" s="385"/>
      <c r="N8" s="385"/>
    </row>
    <row r="9" spans="1:14" ht="21" customHeight="1">
      <c r="A9" s="421"/>
      <c r="B9" s="421"/>
      <c r="C9" s="421"/>
      <c r="D9" s="422"/>
      <c r="E9" s="1194"/>
      <c r="F9" s="1194"/>
      <c r="G9" s="1194"/>
      <c r="H9" s="1194"/>
      <c r="I9" s="1194"/>
      <c r="J9" s="1194"/>
      <c r="K9" s="1194"/>
      <c r="L9" s="1194"/>
      <c r="M9" s="384"/>
      <c r="N9" s="384"/>
    </row>
    <row r="10" spans="1:14" ht="21" customHeight="1">
      <c r="A10" s="421"/>
      <c r="B10" s="421"/>
      <c r="C10" s="421"/>
      <c r="D10" s="1195" t="s">
        <v>373</v>
      </c>
      <c r="E10" s="1195"/>
      <c r="F10" s="423"/>
      <c r="G10" s="423"/>
      <c r="H10" s="423"/>
      <c r="I10" s="423"/>
      <c r="J10" s="423"/>
      <c r="K10" s="423"/>
      <c r="L10" s="423"/>
      <c r="M10" s="384"/>
      <c r="N10" s="384"/>
    </row>
    <row r="11" spans="1:14" ht="34.5" customHeight="1">
      <c r="A11" s="383"/>
      <c r="B11" s="383"/>
      <c r="C11" s="383"/>
      <c r="D11" s="422"/>
      <c r="E11" s="1196"/>
      <c r="F11" s="1196"/>
      <c r="G11" s="1196"/>
      <c r="H11" s="1196"/>
      <c r="I11" s="1196"/>
      <c r="J11" s="1196"/>
      <c r="K11" s="1196"/>
      <c r="L11" s="1196"/>
      <c r="M11" s="384"/>
      <c r="N11" s="384"/>
    </row>
    <row r="12" spans="1:14" ht="27.75" customHeight="1">
      <c r="A12" s="1197"/>
      <c r="B12" s="1197"/>
      <c r="C12" s="1197"/>
      <c r="D12" s="1197"/>
      <c r="E12" s="1197"/>
      <c r="F12" s="1197"/>
      <c r="G12" s="1197"/>
      <c r="H12" s="1197"/>
      <c r="I12" s="1197"/>
      <c r="J12" s="1197"/>
      <c r="K12" s="1197"/>
      <c r="L12" s="1197"/>
      <c r="M12" s="384"/>
      <c r="N12" s="384"/>
    </row>
    <row r="13" spans="1:14" ht="27.75" customHeight="1">
      <c r="A13" s="424"/>
      <c r="B13" s="424"/>
      <c r="C13" s="424"/>
      <c r="D13" s="424"/>
      <c r="E13" s="424"/>
      <c r="F13" s="424"/>
      <c r="G13" s="424"/>
      <c r="H13" s="424"/>
      <c r="I13" s="424"/>
      <c r="J13" s="424"/>
      <c r="K13" s="424"/>
      <c r="L13" s="424"/>
      <c r="M13" s="384"/>
      <c r="N13" s="384"/>
    </row>
    <row r="14" spans="1:14" s="388" customFormat="1" ht="54.75" customHeight="1">
      <c r="A14" s="1198" t="s">
        <v>374</v>
      </c>
      <c r="B14" s="1198"/>
      <c r="C14" s="1198"/>
      <c r="D14" s="1198"/>
      <c r="E14" s="1198"/>
      <c r="F14" s="1198"/>
      <c r="G14" s="1198"/>
      <c r="H14" s="1198"/>
      <c r="I14" s="1198"/>
      <c r="J14" s="1198"/>
      <c r="K14" s="1198"/>
      <c r="L14" s="1198"/>
      <c r="M14" s="387"/>
      <c r="N14" s="387"/>
    </row>
    <row r="15" spans="1:14">
      <c r="A15" s="1199" t="s">
        <v>375</v>
      </c>
      <c r="B15" s="1199"/>
      <c r="C15" s="1199"/>
      <c r="D15" s="1199"/>
      <c r="E15" s="1199"/>
      <c r="F15" s="1199"/>
      <c r="G15" s="1199"/>
      <c r="H15" s="1199"/>
      <c r="I15" s="1199"/>
      <c r="J15" s="1199"/>
      <c r="K15" s="1199"/>
      <c r="L15" s="1199"/>
      <c r="M15" s="384"/>
      <c r="N15" s="384"/>
    </row>
    <row r="16" spans="1:14">
      <c r="A16" s="383"/>
      <c r="B16" s="383"/>
      <c r="C16" s="383"/>
      <c r="D16" s="383"/>
      <c r="E16" s="383"/>
      <c r="F16" s="383"/>
      <c r="G16" s="383"/>
      <c r="H16" s="383"/>
      <c r="I16" s="383"/>
      <c r="J16" s="383"/>
      <c r="K16" s="383"/>
      <c r="L16" s="383"/>
      <c r="M16" s="384"/>
      <c r="N16" s="384"/>
    </row>
    <row r="17" spans="1:14" ht="9" customHeight="1">
      <c r="A17" s="1186"/>
      <c r="B17" s="1187"/>
      <c r="C17" s="1187"/>
      <c r="D17" s="1187"/>
      <c r="E17" s="1187"/>
      <c r="F17" s="1187"/>
      <c r="G17" s="1187"/>
      <c r="H17" s="1187"/>
      <c r="I17" s="1187"/>
      <c r="J17" s="1187"/>
      <c r="K17" s="1187"/>
      <c r="L17" s="1188"/>
      <c r="M17" s="384"/>
      <c r="N17" s="384"/>
    </row>
    <row r="18" spans="1:14" s="364" customFormat="1" ht="61.5" customHeight="1">
      <c r="A18" s="1181" t="s">
        <v>376</v>
      </c>
      <c r="B18" s="1182"/>
      <c r="C18" s="1182"/>
      <c r="D18" s="1182"/>
      <c r="E18" s="1182"/>
      <c r="F18" s="1182"/>
      <c r="G18" s="1182"/>
      <c r="H18" s="1182"/>
      <c r="I18" s="1182"/>
      <c r="J18" s="1182"/>
      <c r="K18" s="1182"/>
      <c r="L18" s="1183"/>
      <c r="M18" s="381"/>
      <c r="N18" s="381"/>
    </row>
    <row r="19" spans="1:14" s="364" customFormat="1" ht="16.5">
      <c r="A19" s="425" t="s">
        <v>377</v>
      </c>
      <c r="B19" s="1182" t="s">
        <v>378</v>
      </c>
      <c r="C19" s="1182"/>
      <c r="D19" s="1182"/>
      <c r="E19" s="1182"/>
      <c r="F19" s="1182"/>
      <c r="G19" s="1182"/>
      <c r="H19" s="1182"/>
      <c r="I19" s="1182"/>
      <c r="J19" s="1182"/>
      <c r="K19" s="1182"/>
      <c r="L19" s="1183"/>
      <c r="M19" s="381"/>
      <c r="N19" s="381"/>
    </row>
    <row r="20" spans="1:14" s="364" customFormat="1" ht="92.25" customHeight="1">
      <c r="A20" s="425" t="s">
        <v>379</v>
      </c>
      <c r="B20" s="1184" t="s">
        <v>380</v>
      </c>
      <c r="C20" s="1184"/>
      <c r="D20" s="1184"/>
      <c r="E20" s="1184"/>
      <c r="F20" s="1184"/>
      <c r="G20" s="1184"/>
      <c r="H20" s="1184"/>
      <c r="I20" s="1184"/>
      <c r="J20" s="1184"/>
      <c r="K20" s="1184"/>
      <c r="L20" s="1185"/>
      <c r="M20" s="381"/>
      <c r="N20" s="381"/>
    </row>
    <row r="21" spans="1:14" s="364" customFormat="1" ht="42" customHeight="1">
      <c r="A21" s="425" t="s">
        <v>381</v>
      </c>
      <c r="B21" s="1184" t="s">
        <v>382</v>
      </c>
      <c r="C21" s="1184"/>
      <c r="D21" s="1184"/>
      <c r="E21" s="1184"/>
      <c r="F21" s="1184"/>
      <c r="G21" s="1184"/>
      <c r="H21" s="1184"/>
      <c r="I21" s="1184"/>
      <c r="J21" s="1184"/>
      <c r="K21" s="1184"/>
      <c r="L21" s="1185"/>
      <c r="M21" s="381"/>
      <c r="N21" s="381"/>
    </row>
    <row r="22" spans="1:14" s="364" customFormat="1" ht="45" customHeight="1">
      <c r="A22" s="425" t="s">
        <v>383</v>
      </c>
      <c r="B22" s="1184" t="s">
        <v>384</v>
      </c>
      <c r="C22" s="1184"/>
      <c r="D22" s="1184"/>
      <c r="E22" s="1184"/>
      <c r="F22" s="1184"/>
      <c r="G22" s="1184"/>
      <c r="H22" s="1184"/>
      <c r="I22" s="1184"/>
      <c r="J22" s="1184"/>
      <c r="K22" s="1184"/>
      <c r="L22" s="1185"/>
      <c r="M22" s="381"/>
      <c r="N22" s="381"/>
    </row>
    <row r="23" spans="1:14" s="364" customFormat="1" ht="34.5" customHeight="1">
      <c r="A23" s="425" t="s">
        <v>385</v>
      </c>
      <c r="B23" s="1184" t="s">
        <v>386</v>
      </c>
      <c r="C23" s="1184"/>
      <c r="D23" s="1184"/>
      <c r="E23" s="1184"/>
      <c r="F23" s="1184"/>
      <c r="G23" s="1184"/>
      <c r="H23" s="1184"/>
      <c r="I23" s="1184"/>
      <c r="J23" s="1184"/>
      <c r="K23" s="1184"/>
      <c r="L23" s="1185"/>
      <c r="M23" s="381"/>
      <c r="N23" s="381"/>
    </row>
    <row r="24" spans="1:14" s="364" customFormat="1" ht="16.5">
      <c r="A24" s="426"/>
      <c r="B24" s="1179"/>
      <c r="C24" s="1179"/>
      <c r="D24" s="1179"/>
      <c r="E24" s="1179"/>
      <c r="F24" s="1179"/>
      <c r="G24" s="1179"/>
      <c r="H24" s="1179"/>
      <c r="I24" s="1179"/>
      <c r="J24" s="1179"/>
      <c r="K24" s="1179"/>
      <c r="L24" s="1180"/>
      <c r="M24" s="381"/>
      <c r="N24" s="381"/>
    </row>
    <row r="25" spans="1:14" s="364" customFormat="1" ht="16.5">
      <c r="M25" s="381"/>
      <c r="N25" s="381"/>
    </row>
    <row r="26" spans="1:14" s="364" customFormat="1" ht="16.5">
      <c r="M26" s="381"/>
      <c r="N26" s="381"/>
    </row>
    <row r="27" spans="1:14" s="364" customFormat="1" ht="16.5">
      <c r="A27" s="381"/>
      <c r="B27" s="381"/>
      <c r="C27" s="381"/>
      <c r="D27" s="381"/>
      <c r="E27" s="381"/>
      <c r="F27" s="381"/>
      <c r="G27" s="381"/>
      <c r="H27" s="381"/>
      <c r="I27" s="381"/>
      <c r="J27" s="381"/>
      <c r="K27" s="381"/>
      <c r="L27" s="381"/>
      <c r="M27" s="381"/>
      <c r="N27" s="381"/>
    </row>
    <row r="28" spans="1:14" s="364" customFormat="1" ht="16.5">
      <c r="A28" s="381"/>
      <c r="B28" s="381"/>
      <c r="C28" s="381"/>
      <c r="D28" s="381"/>
      <c r="E28" s="381"/>
      <c r="F28" s="381"/>
      <c r="G28" s="381"/>
      <c r="H28" s="381"/>
      <c r="I28" s="381"/>
      <c r="J28" s="381"/>
      <c r="K28" s="381"/>
      <c r="L28" s="381"/>
      <c r="M28" s="381"/>
      <c r="N28" s="381"/>
    </row>
    <row r="29" spans="1:14" s="364" customFormat="1" ht="16.5">
      <c r="A29" s="381"/>
      <c r="B29" s="381"/>
      <c r="C29" s="381"/>
      <c r="D29" s="381"/>
      <c r="E29" s="381"/>
      <c r="F29" s="381"/>
      <c r="G29" s="381"/>
      <c r="H29" s="381"/>
      <c r="I29" s="381"/>
      <c r="J29" s="381"/>
      <c r="K29" s="381"/>
      <c r="L29" s="381"/>
      <c r="M29" s="381"/>
      <c r="N29" s="381"/>
    </row>
    <row r="30" spans="1:14" s="364" customFormat="1" ht="16.5">
      <c r="A30" s="381"/>
      <c r="B30" s="381"/>
      <c r="C30" s="381"/>
      <c r="D30" s="381"/>
      <c r="E30" s="381"/>
      <c r="F30" s="381"/>
      <c r="G30" s="381"/>
      <c r="H30" s="381"/>
      <c r="I30" s="381"/>
      <c r="J30" s="381"/>
      <c r="K30" s="381"/>
      <c r="L30" s="381"/>
      <c r="M30" s="381"/>
      <c r="N30" s="381"/>
    </row>
    <row r="31" spans="1:14" s="364" customFormat="1" ht="16.5">
      <c r="A31" s="381"/>
      <c r="B31" s="381"/>
      <c r="C31" s="381"/>
      <c r="D31" s="381"/>
      <c r="E31" s="381"/>
      <c r="F31" s="381"/>
      <c r="G31" s="381"/>
      <c r="H31" s="381"/>
      <c r="I31" s="381"/>
      <c r="J31" s="381"/>
      <c r="K31" s="381"/>
      <c r="L31" s="381"/>
      <c r="M31" s="381"/>
      <c r="N31" s="381"/>
    </row>
    <row r="32" spans="1:14" s="364" customFormat="1" ht="16.5">
      <c r="A32" s="381"/>
      <c r="B32" s="381"/>
      <c r="C32" s="381"/>
      <c r="D32" s="381"/>
      <c r="E32" s="381"/>
      <c r="F32" s="381"/>
      <c r="G32" s="381"/>
      <c r="H32" s="381"/>
      <c r="I32" s="381"/>
      <c r="J32" s="381"/>
      <c r="K32" s="381"/>
      <c r="L32" s="381"/>
      <c r="M32" s="381"/>
      <c r="N32" s="381"/>
    </row>
    <row r="33" spans="1:14" s="364" customFormat="1" ht="16.5">
      <c r="A33" s="381"/>
      <c r="B33" s="381"/>
      <c r="C33" s="381"/>
      <c r="D33" s="381"/>
      <c r="E33" s="381"/>
      <c r="F33" s="381"/>
      <c r="G33" s="381"/>
      <c r="H33" s="381"/>
      <c r="I33" s="381"/>
      <c r="J33" s="381"/>
      <c r="K33" s="381"/>
      <c r="L33" s="381"/>
      <c r="M33" s="381"/>
      <c r="N33" s="381"/>
    </row>
    <row r="34" spans="1:14" s="364" customFormat="1" ht="16.5"/>
    <row r="35" spans="1:14" s="364" customFormat="1" ht="16.5"/>
    <row r="36" spans="1:14" s="364" customFormat="1" ht="16.5"/>
    <row r="37" spans="1:14" s="364" customFormat="1" ht="16.5"/>
    <row r="38" spans="1:14" s="364" customFormat="1" ht="16.5"/>
    <row r="39" spans="1:14" s="364" customFormat="1" ht="16.5"/>
    <row r="40" spans="1:14" s="364" customFormat="1" ht="16.5"/>
    <row r="41" spans="1:14" s="364" customFormat="1" ht="16.5"/>
    <row r="42" spans="1:14" s="364" customFormat="1" ht="16.5"/>
    <row r="43" spans="1:14" s="364" customFormat="1" ht="16.5"/>
    <row r="44" spans="1:14" s="364" customFormat="1" ht="16.5"/>
    <row r="45" spans="1:14" s="364" customFormat="1" ht="16.5"/>
    <row r="46" spans="1:14" s="364" customFormat="1" ht="16.5"/>
    <row r="47" spans="1:14" s="364" customFormat="1" ht="16.5"/>
    <row r="48" spans="1:14" s="364" customFormat="1" ht="16.5"/>
    <row r="49" s="364" customFormat="1" ht="16.5"/>
    <row r="50" s="364" customFormat="1" ht="16.5"/>
    <row r="51" s="364" customFormat="1" ht="16.5"/>
    <row r="52" s="364" customFormat="1" ht="16.5"/>
    <row r="53" s="364" customFormat="1" ht="16.5"/>
    <row r="54" s="364" customFormat="1" ht="16.5"/>
    <row r="55" s="364" customFormat="1" ht="16.5"/>
    <row r="56" s="364" customFormat="1" ht="16.5"/>
    <row r="57" s="364" customFormat="1" ht="16.5"/>
    <row r="58" s="364" customFormat="1" ht="16.5"/>
    <row r="59" s="364" customFormat="1" ht="16.5"/>
    <row r="60" s="364" customFormat="1" ht="16.5"/>
    <row r="61" s="364" customFormat="1" ht="16.5"/>
    <row r="62" s="364" customFormat="1" ht="16.5"/>
    <row r="63" s="364" customFormat="1" ht="16.5"/>
    <row r="64" s="364" customFormat="1" ht="16.5"/>
    <row r="65" s="364" customFormat="1" ht="16.5"/>
    <row r="66" s="364" customFormat="1" ht="16.5"/>
    <row r="67" s="364" customFormat="1" ht="16.5"/>
    <row r="68" s="364" customFormat="1" ht="16.5"/>
    <row r="69" s="364" customFormat="1" ht="16.5"/>
    <row r="70" s="364" customFormat="1" ht="16.5"/>
    <row r="71" s="364" customFormat="1" ht="16.5"/>
    <row r="72" s="364" customFormat="1" ht="16.5"/>
    <row r="73" s="364" customFormat="1" ht="16.5"/>
    <row r="74" s="364" customFormat="1" ht="16.5"/>
    <row r="75" s="364" customFormat="1" ht="16.5"/>
    <row r="76" s="364" customFormat="1" ht="16.5"/>
    <row r="77" s="364" customFormat="1" ht="16.5"/>
    <row r="78" s="364" customFormat="1" ht="16.5"/>
    <row r="79" s="364" customFormat="1" ht="16.5"/>
    <row r="80" s="364" customFormat="1" ht="16.5"/>
    <row r="81" s="364" customFormat="1" ht="16.5"/>
    <row r="82" s="364" customFormat="1" ht="16.5"/>
    <row r="83" s="364" customFormat="1" ht="16.5"/>
    <row r="84" s="364" customFormat="1" ht="16.5"/>
    <row r="85" s="364" customFormat="1" ht="16.5"/>
    <row r="86" s="364" customFormat="1" ht="16.5"/>
    <row r="87" s="364" customFormat="1" ht="16.5"/>
    <row r="88" s="364" customFormat="1" ht="16.5"/>
    <row r="89" s="364" customFormat="1" ht="16.5"/>
    <row r="90" s="364" customFormat="1" ht="16.5"/>
    <row r="91" s="364" customFormat="1" ht="16.5"/>
    <row r="92" s="364" customFormat="1" ht="16.5"/>
    <row r="93" s="364" customFormat="1" ht="16.5"/>
    <row r="94" s="364" customFormat="1" ht="16.5"/>
    <row r="95" s="364" customFormat="1" ht="16.5"/>
    <row r="96" s="364" customFormat="1" ht="16.5"/>
    <row r="97" s="364" customFormat="1" ht="16.5"/>
    <row r="98" s="364" customFormat="1" ht="16.5"/>
    <row r="99" s="364" customFormat="1" ht="16.5"/>
    <row r="100" s="364" customFormat="1" ht="16.5"/>
    <row r="101" s="364" customFormat="1" ht="16.5"/>
    <row r="102" s="364" customFormat="1" ht="16.5"/>
    <row r="103" s="364" customFormat="1" ht="16.5"/>
    <row r="104" s="364" customFormat="1" ht="16.5"/>
    <row r="105" s="364" customFormat="1" ht="16.5"/>
    <row r="106" s="364" customFormat="1" ht="16.5"/>
    <row r="107" s="364" customFormat="1" ht="16.5"/>
    <row r="108" s="364" customFormat="1" ht="16.5"/>
    <row r="109" s="364" customFormat="1" ht="16.5"/>
  </sheetData>
  <sheetProtection sheet="1" formatCells="0" formatColumns="0" formatRows="0" insertColumns="0" insertRows="0" insertHyperlinks="0" deleteColumns="0" deleteRows="0" sort="0" autoFilter="0" pivotTables="0"/>
  <mergeCells count="19">
    <mergeCell ref="A17:L17"/>
    <mergeCell ref="A1:L1"/>
    <mergeCell ref="A3:L3"/>
    <mergeCell ref="F5:G5"/>
    <mergeCell ref="A6:B6"/>
    <mergeCell ref="A8:C8"/>
    <mergeCell ref="E8:L9"/>
    <mergeCell ref="D10:E10"/>
    <mergeCell ref="E11:L11"/>
    <mergeCell ref="A12:L12"/>
    <mergeCell ref="A14:L14"/>
    <mergeCell ref="A15:L15"/>
    <mergeCell ref="B24:L24"/>
    <mergeCell ref="A18:L18"/>
    <mergeCell ref="B19:L19"/>
    <mergeCell ref="B20:L20"/>
    <mergeCell ref="B21:L21"/>
    <mergeCell ref="B22:L22"/>
    <mergeCell ref="B23:L23"/>
  </mergeCells>
  <phoneticPr fontId="2"/>
  <printOptions horizontalCentered="1"/>
  <pageMargins left="0.70866141732283472" right="0.70866141732283472" top="0.74803149606299213" bottom="0.74803149606299213"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0FAF8-F1CF-4D19-981A-6A48F738C5A8}">
  <sheetPr>
    <pageSetUpPr fitToPage="1"/>
  </sheetPr>
  <dimension ref="A1:BU53"/>
  <sheetViews>
    <sheetView showGridLines="0" view="pageBreakPreview" zoomScaleNormal="80" zoomScaleSheetLayoutView="100" workbookViewId="0">
      <selection activeCell="V9" sqref="V9:AI10"/>
    </sheetView>
  </sheetViews>
  <sheetFormatPr defaultColWidth="2.5" defaultRowHeight="20.100000000000001" customHeight="1"/>
  <cols>
    <col min="1" max="28" width="2.5" style="293" customWidth="1"/>
    <col min="29" max="37" width="2.875" style="293" customWidth="1"/>
    <col min="38" max="16384" width="2.5" style="293"/>
  </cols>
  <sheetData>
    <row r="1" spans="1:73" ht="15" customHeight="1">
      <c r="A1" s="292" t="s">
        <v>214</v>
      </c>
      <c r="O1" s="294"/>
      <c r="X1" s="295"/>
      <c r="Y1" s="295"/>
      <c r="Z1" s="295"/>
      <c r="AA1" s="295"/>
      <c r="AB1" s="295"/>
      <c r="AC1" s="295"/>
      <c r="AD1" s="295"/>
      <c r="AE1" s="295"/>
      <c r="AF1" s="295"/>
      <c r="AN1" s="295"/>
      <c r="AO1" s="295"/>
      <c r="AP1" s="295"/>
      <c r="AQ1" s="295"/>
      <c r="AR1" s="295"/>
      <c r="AS1" s="295"/>
      <c r="AT1" s="295"/>
      <c r="AU1" s="295"/>
      <c r="AV1" s="295"/>
      <c r="AW1" s="295"/>
      <c r="AX1" s="295"/>
      <c r="AY1" s="295"/>
      <c r="AZ1" s="295"/>
      <c r="BA1" s="295"/>
      <c r="BB1" s="295"/>
      <c r="BC1" s="295"/>
      <c r="BD1" s="295"/>
      <c r="BE1" s="295"/>
      <c r="BF1" s="295"/>
      <c r="BG1" s="295"/>
      <c r="BH1" s="295"/>
      <c r="BI1" s="295"/>
      <c r="BJ1" s="295"/>
      <c r="BK1" s="295"/>
      <c r="BL1" s="295"/>
      <c r="BM1" s="295"/>
      <c r="BN1" s="295"/>
      <c r="BO1" s="295"/>
      <c r="BP1" s="295"/>
      <c r="BQ1" s="295"/>
      <c r="BR1" s="295"/>
      <c r="BS1" s="295"/>
      <c r="BT1" s="295"/>
      <c r="BU1" s="295"/>
    </row>
    <row r="2" spans="1:73" ht="15" customHeight="1">
      <c r="X2" s="295"/>
      <c r="Y2" s="295"/>
      <c r="Z2" s="295"/>
      <c r="AA2" s="295"/>
      <c r="AB2" s="295"/>
      <c r="AC2" s="295"/>
      <c r="AD2" s="295"/>
      <c r="AE2" s="295"/>
      <c r="AF2" s="295"/>
      <c r="AN2" s="295"/>
      <c r="AO2" s="295"/>
      <c r="AP2" s="295"/>
      <c r="AQ2" s="295"/>
      <c r="AR2" s="295"/>
      <c r="AS2" s="295"/>
      <c r="AT2" s="295"/>
      <c r="AU2" s="295"/>
      <c r="AV2" s="295"/>
      <c r="AW2" s="295"/>
      <c r="AX2" s="295"/>
      <c r="AY2" s="295"/>
      <c r="AZ2" s="295"/>
      <c r="BA2" s="295"/>
      <c r="BB2" s="295"/>
      <c r="BC2" s="295"/>
      <c r="BD2" s="295"/>
      <c r="BE2" s="295"/>
      <c r="BF2" s="295"/>
      <c r="BG2" s="295"/>
      <c r="BH2" s="295"/>
      <c r="BI2" s="295"/>
      <c r="BJ2" s="295"/>
      <c r="BK2" s="295"/>
      <c r="BL2" s="295"/>
      <c r="BM2" s="295"/>
      <c r="BN2" s="295"/>
      <c r="BO2" s="295"/>
      <c r="BP2" s="295"/>
      <c r="BQ2" s="295"/>
      <c r="BR2" s="295"/>
      <c r="BS2" s="295"/>
      <c r="BT2" s="295"/>
      <c r="BU2" s="295"/>
    </row>
    <row r="3" spans="1:73" ht="15" customHeight="1">
      <c r="W3" s="296"/>
      <c r="X3" s="296"/>
      <c r="Y3" s="296"/>
      <c r="Z3" s="296"/>
      <c r="AA3" s="296"/>
      <c r="AB3" s="296"/>
      <c r="AC3" s="296"/>
      <c r="AD3" s="296"/>
      <c r="AE3" s="296"/>
      <c r="AF3" s="296"/>
      <c r="AG3" s="296"/>
      <c r="AH3" s="296"/>
      <c r="AI3" s="296"/>
      <c r="AJ3" s="296"/>
      <c r="AK3" s="296"/>
      <c r="AN3" s="295"/>
      <c r="AO3" s="295"/>
      <c r="AP3" s="295"/>
      <c r="AQ3" s="295"/>
      <c r="AR3" s="295"/>
      <c r="AS3" s="295"/>
      <c r="AT3" s="295"/>
      <c r="AU3" s="295"/>
      <c r="AV3" s="295"/>
      <c r="AW3" s="295"/>
      <c r="AX3" s="295"/>
      <c r="AY3" s="295"/>
      <c r="AZ3" s="295"/>
      <c r="BA3" s="295"/>
      <c r="BB3" s="295"/>
      <c r="BC3" s="295"/>
      <c r="BD3" s="295"/>
      <c r="BE3" s="295"/>
      <c r="BF3" s="295"/>
      <c r="BG3" s="295"/>
      <c r="BH3" s="295"/>
      <c r="BI3" s="296"/>
      <c r="BJ3" s="296"/>
      <c r="BK3" s="296"/>
      <c r="BM3" s="296"/>
      <c r="BN3" s="296"/>
      <c r="BO3" s="296"/>
      <c r="BP3" s="296"/>
      <c r="BQ3" s="296"/>
      <c r="BR3" s="296"/>
      <c r="BS3" s="296"/>
      <c r="BT3" s="296"/>
      <c r="BU3" s="296"/>
    </row>
    <row r="4" spans="1:73" ht="15" customHeight="1">
      <c r="A4" s="480" t="s">
        <v>215</v>
      </c>
      <c r="B4" s="480"/>
      <c r="C4" s="480"/>
      <c r="D4" s="480"/>
      <c r="E4" s="480"/>
      <c r="F4" s="480"/>
      <c r="G4" s="480"/>
      <c r="H4" s="480"/>
      <c r="I4" s="480"/>
      <c r="J4" s="480"/>
      <c r="K4" s="480"/>
      <c r="L4" s="480"/>
      <c r="M4" s="480"/>
      <c r="N4" s="480"/>
      <c r="O4" s="480"/>
      <c r="P4" s="480"/>
      <c r="Q4" s="480"/>
      <c r="R4" s="480"/>
      <c r="S4" s="480"/>
      <c r="T4" s="480"/>
      <c r="U4" s="480"/>
      <c r="V4" s="480"/>
      <c r="W4" s="480"/>
      <c r="X4" s="480"/>
      <c r="Y4" s="480"/>
      <c r="Z4" s="480"/>
      <c r="AA4" s="480"/>
      <c r="AB4" s="480"/>
      <c r="AC4" s="480"/>
      <c r="AD4" s="480"/>
      <c r="AE4" s="480"/>
      <c r="AF4" s="480"/>
      <c r="AG4" s="480"/>
      <c r="AH4" s="480"/>
      <c r="AI4" s="480"/>
      <c r="AJ4" s="296"/>
      <c r="AK4" s="296"/>
      <c r="AN4" s="295"/>
      <c r="AO4" s="295"/>
      <c r="AP4" s="295"/>
      <c r="AQ4" s="295"/>
      <c r="AR4" s="295"/>
      <c r="AS4" s="295"/>
      <c r="AT4" s="295"/>
      <c r="AU4" s="295"/>
      <c r="AV4" s="295"/>
      <c r="AW4" s="295"/>
      <c r="AX4" s="295"/>
      <c r="AY4" s="295"/>
      <c r="AZ4" s="295"/>
      <c r="BA4" s="295"/>
      <c r="BB4" s="295"/>
      <c r="BC4" s="295"/>
      <c r="BD4" s="295"/>
      <c r="BE4" s="295"/>
      <c r="BF4" s="295"/>
      <c r="BG4" s="295"/>
      <c r="BH4" s="295"/>
      <c r="BI4" s="296"/>
      <c r="BJ4" s="296"/>
      <c r="BK4" s="296"/>
      <c r="BM4" s="296"/>
      <c r="BN4" s="296"/>
      <c r="BO4" s="296"/>
      <c r="BP4" s="296"/>
      <c r="BQ4" s="296"/>
      <c r="BR4" s="296"/>
      <c r="BS4" s="296"/>
      <c r="BT4" s="296"/>
      <c r="BU4" s="296"/>
    </row>
    <row r="5" spans="1:73" ht="15" customHeight="1">
      <c r="AN5" s="295"/>
      <c r="AO5" s="295"/>
      <c r="AP5" s="295"/>
      <c r="AQ5" s="295"/>
      <c r="AR5" s="295"/>
      <c r="AS5" s="295"/>
      <c r="AT5" s="295"/>
      <c r="AU5" s="295"/>
      <c r="AV5" s="295"/>
      <c r="AW5" s="295"/>
      <c r="AX5" s="295"/>
      <c r="AY5" s="295"/>
      <c r="AZ5" s="295"/>
      <c r="BA5" s="295"/>
      <c r="BB5" s="295"/>
      <c r="BC5" s="295"/>
      <c r="BD5" s="295"/>
      <c r="BE5" s="295"/>
      <c r="BF5" s="295"/>
      <c r="BG5" s="295"/>
      <c r="BH5" s="295"/>
      <c r="BI5" s="295"/>
      <c r="BJ5" s="295"/>
      <c r="BK5" s="295"/>
      <c r="BL5" s="295"/>
      <c r="BM5" s="295"/>
      <c r="BN5" s="295"/>
      <c r="BO5" s="295"/>
      <c r="BP5" s="295"/>
      <c r="BQ5" s="295"/>
      <c r="BR5" s="295"/>
      <c r="BS5" s="295"/>
      <c r="BT5" s="295"/>
      <c r="BU5" s="295"/>
    </row>
    <row r="6" spans="1:73" ht="15" customHeight="1">
      <c r="F6" s="295"/>
      <c r="G6" s="295"/>
      <c r="H6" s="295"/>
      <c r="I6" s="295"/>
      <c r="J6" s="295"/>
      <c r="K6" s="295"/>
      <c r="L6" s="295"/>
      <c r="M6" s="295"/>
      <c r="N6" s="295"/>
      <c r="O6" s="295"/>
      <c r="P6" s="295"/>
      <c r="Q6" s="295"/>
      <c r="R6" s="295"/>
      <c r="S6" s="295"/>
      <c r="AN6" s="295"/>
      <c r="AO6" s="295"/>
      <c r="AP6" s="295"/>
      <c r="AQ6" s="295"/>
      <c r="AR6" s="295"/>
      <c r="AS6" s="295"/>
      <c r="AT6" s="295"/>
      <c r="AU6" s="295"/>
      <c r="AV6" s="295"/>
      <c r="AW6" s="295"/>
      <c r="AX6" s="295"/>
      <c r="AY6" s="295"/>
      <c r="AZ6" s="295"/>
      <c r="BA6" s="295"/>
      <c r="BB6" s="295"/>
      <c r="BC6" s="295"/>
      <c r="BD6" s="295"/>
      <c r="BE6" s="295"/>
      <c r="BF6" s="295"/>
      <c r="BG6" s="295"/>
      <c r="BH6" s="295"/>
      <c r="BI6" s="295"/>
      <c r="BJ6" s="295"/>
      <c r="BK6" s="295"/>
      <c r="BL6" s="295"/>
      <c r="BM6" s="295"/>
      <c r="BN6" s="295"/>
      <c r="BO6" s="295"/>
      <c r="BP6" s="295"/>
      <c r="BQ6" s="295"/>
      <c r="BR6" s="295"/>
      <c r="BS6" s="295"/>
      <c r="BT6" s="295"/>
      <c r="BU6" s="295"/>
    </row>
    <row r="7" spans="1:73" ht="15" customHeight="1">
      <c r="B7" s="295"/>
      <c r="C7" s="295"/>
      <c r="E7" s="295"/>
      <c r="F7" s="295"/>
      <c r="G7" s="295"/>
      <c r="H7" s="295"/>
      <c r="I7" s="295"/>
      <c r="J7" s="295"/>
      <c r="K7" s="295"/>
      <c r="L7" s="295"/>
      <c r="W7" s="481"/>
      <c r="X7" s="481"/>
      <c r="Y7" s="481"/>
      <c r="Z7" s="481"/>
      <c r="AA7" s="481"/>
      <c r="AB7" s="481"/>
      <c r="AC7" s="293" t="s">
        <v>216</v>
      </c>
      <c r="AD7" s="480"/>
      <c r="AE7" s="480"/>
      <c r="AF7" s="293" t="s">
        <v>217</v>
      </c>
      <c r="AG7" s="480"/>
      <c r="AH7" s="480"/>
      <c r="AI7" s="293" t="s">
        <v>218</v>
      </c>
      <c r="AN7" s="295"/>
      <c r="AO7" s="295"/>
      <c r="AP7" s="295"/>
      <c r="AQ7" s="295"/>
      <c r="AR7" s="295"/>
      <c r="AS7" s="295"/>
      <c r="AT7" s="295"/>
      <c r="AU7" s="295"/>
      <c r="AV7" s="295"/>
      <c r="AW7" s="295"/>
      <c r="AX7" s="295"/>
      <c r="AY7" s="295"/>
      <c r="AZ7" s="295"/>
      <c r="BA7" s="295"/>
      <c r="BB7" s="295"/>
      <c r="BC7" s="295"/>
      <c r="BD7" s="295"/>
      <c r="BE7" s="295"/>
      <c r="BF7" s="295"/>
      <c r="BG7" s="295"/>
      <c r="BH7" s="295"/>
      <c r="BI7" s="295"/>
      <c r="BJ7" s="295"/>
      <c r="BK7" s="295"/>
      <c r="BL7" s="295"/>
      <c r="BM7" s="295"/>
      <c r="BN7" s="295"/>
      <c r="BO7" s="295"/>
      <c r="BP7" s="295"/>
      <c r="BQ7" s="295"/>
      <c r="BR7" s="295"/>
      <c r="BS7" s="295"/>
      <c r="BT7" s="295"/>
      <c r="BU7" s="295"/>
    </row>
    <row r="8" spans="1:73" ht="15" customHeight="1">
      <c r="B8" s="295"/>
      <c r="C8" s="295"/>
      <c r="D8" s="295"/>
      <c r="E8" s="295"/>
      <c r="F8" s="295"/>
      <c r="G8" s="295"/>
      <c r="H8" s="295"/>
      <c r="I8" s="295"/>
      <c r="J8" s="295"/>
      <c r="K8" s="295"/>
      <c r="L8" s="295"/>
      <c r="AN8" s="295"/>
      <c r="AO8" s="295"/>
      <c r="AP8" s="295"/>
      <c r="AQ8" s="295"/>
      <c r="AR8" s="295"/>
      <c r="AS8" s="295"/>
      <c r="AT8" s="295"/>
      <c r="AU8" s="295"/>
      <c r="AV8" s="295"/>
      <c r="AW8" s="295"/>
      <c r="AX8" s="295"/>
      <c r="AY8" s="295"/>
      <c r="AZ8" s="295"/>
      <c r="BA8" s="295"/>
      <c r="BB8" s="295"/>
      <c r="BC8" s="295"/>
      <c r="BD8" s="295"/>
      <c r="BE8" s="295"/>
      <c r="BF8" s="295"/>
      <c r="BG8" s="295"/>
      <c r="BH8" s="295"/>
      <c r="BI8" s="295"/>
      <c r="BJ8" s="295"/>
      <c r="BK8" s="295"/>
      <c r="BL8" s="295"/>
      <c r="BM8" s="295"/>
      <c r="BN8" s="295"/>
      <c r="BO8" s="295"/>
      <c r="BP8" s="295"/>
      <c r="BQ8" s="295"/>
      <c r="BR8" s="295"/>
      <c r="BS8" s="295"/>
      <c r="BT8" s="295"/>
      <c r="BU8" s="295"/>
    </row>
    <row r="9" spans="1:73" ht="15" customHeight="1">
      <c r="A9" s="482" t="s">
        <v>219</v>
      </c>
      <c r="B9" s="483"/>
      <c r="C9" s="483"/>
      <c r="D9" s="483"/>
      <c r="E9" s="483"/>
      <c r="F9" s="483"/>
      <c r="G9" s="483"/>
      <c r="H9" s="483"/>
      <c r="I9" s="483"/>
      <c r="J9" s="295"/>
      <c r="K9" s="295"/>
      <c r="L9" s="295"/>
      <c r="M9" s="295"/>
      <c r="R9" s="484" t="s">
        <v>220</v>
      </c>
      <c r="S9" s="484"/>
      <c r="T9" s="484"/>
      <c r="U9" s="484"/>
      <c r="V9" s="485"/>
      <c r="W9" s="485"/>
      <c r="X9" s="485"/>
      <c r="Y9" s="485"/>
      <c r="Z9" s="485"/>
      <c r="AA9" s="485"/>
      <c r="AB9" s="485"/>
      <c r="AC9" s="485"/>
      <c r="AD9" s="485"/>
      <c r="AE9" s="485"/>
      <c r="AF9" s="485"/>
      <c r="AG9" s="485"/>
      <c r="AH9" s="485"/>
      <c r="AI9" s="485"/>
      <c r="AN9" s="295"/>
      <c r="AO9" s="295"/>
      <c r="AP9" s="295"/>
      <c r="AQ9" s="295"/>
      <c r="AR9" s="295"/>
      <c r="AS9" s="295"/>
      <c r="AT9" s="295"/>
      <c r="AU9" s="295"/>
      <c r="AV9" s="295"/>
      <c r="AW9" s="295"/>
      <c r="AX9" s="295"/>
      <c r="AY9" s="295"/>
      <c r="AZ9" s="295"/>
      <c r="BA9" s="295"/>
      <c r="BB9" s="295"/>
      <c r="BC9" s="295"/>
      <c r="BD9" s="295"/>
      <c r="BE9" s="295"/>
      <c r="BF9" s="295"/>
      <c r="BG9" s="295"/>
      <c r="BH9" s="295"/>
      <c r="BI9" s="295"/>
      <c r="BJ9" s="295"/>
      <c r="BK9" s="295"/>
      <c r="BL9" s="295"/>
      <c r="BM9" s="295"/>
      <c r="BN9" s="295"/>
      <c r="BO9" s="295"/>
      <c r="BP9" s="295"/>
      <c r="BQ9" s="295"/>
      <c r="BR9" s="295"/>
      <c r="BS9" s="295"/>
      <c r="BT9" s="295"/>
      <c r="BU9" s="295"/>
    </row>
    <row r="10" spans="1:73" ht="15" customHeight="1">
      <c r="G10" s="295"/>
      <c r="H10" s="295"/>
      <c r="I10" s="295"/>
      <c r="J10" s="295"/>
      <c r="K10" s="295"/>
      <c r="L10" s="295"/>
      <c r="M10" s="295"/>
      <c r="R10" s="484"/>
      <c r="S10" s="484"/>
      <c r="T10" s="484"/>
      <c r="U10" s="484"/>
      <c r="V10" s="485"/>
      <c r="W10" s="485"/>
      <c r="X10" s="485"/>
      <c r="Y10" s="485"/>
      <c r="Z10" s="485"/>
      <c r="AA10" s="485"/>
      <c r="AB10" s="485"/>
      <c r="AC10" s="485"/>
      <c r="AD10" s="485"/>
      <c r="AE10" s="485"/>
      <c r="AF10" s="485"/>
      <c r="AG10" s="485"/>
      <c r="AH10" s="485"/>
      <c r="AI10" s="485"/>
      <c r="AN10" s="295"/>
      <c r="AO10" s="295"/>
      <c r="AP10" s="295"/>
      <c r="AQ10" s="295"/>
      <c r="AR10" s="295"/>
      <c r="AS10" s="295"/>
      <c r="AT10" s="295"/>
      <c r="AU10" s="295"/>
      <c r="AV10" s="295"/>
      <c r="AW10" s="295"/>
      <c r="AX10" s="295"/>
      <c r="AY10" s="295"/>
      <c r="AZ10" s="295"/>
      <c r="BA10" s="295"/>
      <c r="BB10" s="295"/>
      <c r="BC10" s="295"/>
      <c r="BD10" s="295"/>
      <c r="BE10" s="295"/>
      <c r="BF10" s="295"/>
      <c r="BG10" s="295"/>
      <c r="BH10" s="295"/>
      <c r="BI10" s="295"/>
      <c r="BJ10" s="295"/>
      <c r="BK10" s="295"/>
      <c r="BL10" s="295"/>
      <c r="BM10" s="295"/>
      <c r="BN10" s="295"/>
      <c r="BO10" s="295"/>
      <c r="BP10" s="295"/>
      <c r="BQ10" s="295"/>
      <c r="BR10" s="295"/>
      <c r="BS10" s="295"/>
      <c r="BT10" s="295"/>
      <c r="BU10" s="295"/>
    </row>
    <row r="11" spans="1:73" ht="15" customHeight="1">
      <c r="B11" s="295"/>
      <c r="C11" s="295"/>
      <c r="D11" s="295"/>
      <c r="E11" s="295"/>
      <c r="F11" s="295"/>
      <c r="G11" s="295"/>
      <c r="H11" s="295"/>
      <c r="I11" s="295"/>
      <c r="J11" s="295"/>
      <c r="K11" s="295"/>
      <c r="L11" s="295"/>
      <c r="N11" s="297" t="s">
        <v>221</v>
      </c>
      <c r="R11" s="484" t="s">
        <v>222</v>
      </c>
      <c r="S11" s="484"/>
      <c r="T11" s="484"/>
      <c r="U11" s="484"/>
      <c r="V11" s="485"/>
      <c r="W11" s="485"/>
      <c r="X11" s="485"/>
      <c r="Y11" s="485"/>
      <c r="Z11" s="485"/>
      <c r="AA11" s="485"/>
      <c r="AB11" s="485"/>
      <c r="AC11" s="485"/>
      <c r="AD11" s="485"/>
      <c r="AE11" s="485"/>
      <c r="AF11" s="485"/>
      <c r="AG11" s="485"/>
      <c r="AH11" s="485"/>
      <c r="AI11" s="485"/>
      <c r="AN11" s="295"/>
      <c r="AO11" s="295"/>
      <c r="AP11" s="295"/>
      <c r="AQ11" s="295"/>
      <c r="AR11" s="295"/>
      <c r="AS11" s="295"/>
      <c r="AT11" s="295"/>
      <c r="AU11" s="295"/>
      <c r="AV11" s="295"/>
      <c r="AW11" s="295"/>
      <c r="AX11" s="295"/>
      <c r="AY11" s="295"/>
      <c r="AZ11" s="295"/>
      <c r="BA11" s="295"/>
      <c r="BB11" s="295"/>
      <c r="BC11" s="295"/>
      <c r="BD11" s="295"/>
      <c r="BE11" s="295"/>
      <c r="BF11" s="295"/>
      <c r="BG11" s="295"/>
      <c r="BH11" s="295"/>
      <c r="BI11" s="295"/>
      <c r="BJ11" s="295"/>
      <c r="BK11" s="295"/>
      <c r="BL11" s="295"/>
      <c r="BM11" s="295"/>
      <c r="BN11" s="295"/>
      <c r="BO11" s="295"/>
      <c r="BP11" s="295"/>
      <c r="BQ11" s="295"/>
      <c r="BR11" s="295"/>
      <c r="BS11" s="295"/>
      <c r="BT11" s="295"/>
      <c r="BU11" s="295"/>
    </row>
    <row r="12" spans="1:73" ht="15" customHeight="1">
      <c r="B12" s="295"/>
      <c r="C12" s="295"/>
      <c r="D12" s="295"/>
      <c r="E12" s="295"/>
      <c r="F12" s="295"/>
      <c r="G12" s="295"/>
      <c r="H12" s="295"/>
      <c r="I12" s="295"/>
      <c r="J12" s="295"/>
      <c r="K12" s="295"/>
      <c r="L12" s="295"/>
      <c r="R12" s="484"/>
      <c r="S12" s="484"/>
      <c r="T12" s="484"/>
      <c r="U12" s="484"/>
      <c r="V12" s="485"/>
      <c r="W12" s="485"/>
      <c r="X12" s="485"/>
      <c r="Y12" s="485"/>
      <c r="Z12" s="485"/>
      <c r="AA12" s="485"/>
      <c r="AB12" s="485"/>
      <c r="AC12" s="485"/>
      <c r="AD12" s="485"/>
      <c r="AE12" s="485"/>
      <c r="AF12" s="485"/>
      <c r="AG12" s="485"/>
      <c r="AH12" s="485"/>
      <c r="AI12" s="485"/>
      <c r="AN12" s="295"/>
      <c r="AO12" s="295"/>
      <c r="AP12" s="295"/>
      <c r="AQ12" s="295"/>
      <c r="AR12" s="295"/>
      <c r="AS12" s="295"/>
      <c r="AT12" s="295"/>
      <c r="AU12" s="295"/>
      <c r="AV12" s="295"/>
      <c r="AW12" s="295"/>
      <c r="AX12" s="295"/>
      <c r="AY12" s="295"/>
      <c r="AZ12" s="295"/>
      <c r="BA12" s="295"/>
      <c r="BB12" s="295"/>
      <c r="BC12" s="295"/>
      <c r="BD12" s="295"/>
      <c r="BE12" s="295"/>
      <c r="BF12" s="295"/>
      <c r="BG12" s="295"/>
      <c r="BH12" s="295"/>
      <c r="BI12" s="295"/>
      <c r="BJ12" s="295"/>
      <c r="BK12" s="295"/>
      <c r="BL12" s="295"/>
      <c r="BM12" s="295"/>
      <c r="BN12" s="295"/>
      <c r="BO12" s="295"/>
      <c r="BP12" s="295"/>
      <c r="BQ12" s="295"/>
      <c r="BR12" s="295"/>
      <c r="BS12" s="295"/>
      <c r="BT12" s="295"/>
      <c r="BU12" s="295"/>
    </row>
    <row r="13" spans="1:73" ht="15" customHeight="1">
      <c r="B13" s="295"/>
      <c r="C13" s="295"/>
      <c r="D13" s="295"/>
      <c r="E13" s="295"/>
      <c r="F13" s="295"/>
      <c r="G13" s="295"/>
      <c r="H13" s="295"/>
      <c r="I13" s="295"/>
      <c r="J13" s="295"/>
      <c r="K13" s="295"/>
      <c r="L13" s="295"/>
      <c r="R13" s="484" t="s">
        <v>223</v>
      </c>
      <c r="S13" s="484"/>
      <c r="T13" s="484"/>
      <c r="U13" s="484"/>
      <c r="V13" s="484"/>
      <c r="W13" s="484"/>
      <c r="X13" s="484"/>
      <c r="Y13" s="485"/>
      <c r="Z13" s="485"/>
      <c r="AA13" s="485"/>
      <c r="AB13" s="485"/>
      <c r="AC13" s="485"/>
      <c r="AD13" s="485"/>
      <c r="AE13" s="485"/>
      <c r="AF13" s="485"/>
      <c r="AG13" s="485"/>
      <c r="AH13" s="485"/>
      <c r="AI13" s="485"/>
      <c r="AN13" s="295"/>
      <c r="AO13" s="295"/>
      <c r="AP13" s="295"/>
      <c r="AQ13" s="295"/>
      <c r="AR13" s="295"/>
      <c r="AS13" s="295"/>
      <c r="AT13" s="295"/>
      <c r="AU13" s="295"/>
      <c r="AV13" s="295"/>
      <c r="AW13" s="295"/>
      <c r="AX13" s="295"/>
      <c r="AY13" s="295"/>
      <c r="AZ13" s="295"/>
      <c r="BA13" s="295"/>
      <c r="BB13" s="295"/>
      <c r="BC13" s="295"/>
      <c r="BD13" s="295"/>
      <c r="BE13" s="295"/>
      <c r="BF13" s="295"/>
      <c r="BG13" s="295"/>
      <c r="BH13" s="295"/>
      <c r="BI13" s="295"/>
      <c r="BJ13" s="295"/>
      <c r="BK13" s="295"/>
      <c r="BL13" s="295"/>
      <c r="BM13" s="295"/>
      <c r="BN13" s="295"/>
      <c r="BO13" s="295"/>
      <c r="BP13" s="295"/>
      <c r="BQ13" s="295"/>
      <c r="BR13" s="295"/>
      <c r="BS13" s="295"/>
      <c r="BT13" s="295"/>
      <c r="BU13" s="295"/>
    </row>
    <row r="14" spans="1:73" ht="15" customHeight="1">
      <c r="R14" s="484"/>
      <c r="S14" s="484"/>
      <c r="T14" s="484"/>
      <c r="U14" s="484"/>
      <c r="V14" s="484"/>
      <c r="W14" s="484"/>
      <c r="X14" s="484"/>
      <c r="Y14" s="485"/>
      <c r="Z14" s="485"/>
      <c r="AA14" s="485"/>
      <c r="AB14" s="485"/>
      <c r="AC14" s="485"/>
      <c r="AD14" s="485"/>
      <c r="AE14" s="485"/>
      <c r="AF14" s="485"/>
      <c r="AG14" s="485"/>
      <c r="AH14" s="485"/>
      <c r="AI14" s="485"/>
      <c r="AN14" s="295"/>
      <c r="AO14" s="295"/>
      <c r="AP14" s="295"/>
      <c r="AQ14" s="295"/>
      <c r="AR14" s="295"/>
      <c r="AS14" s="295"/>
      <c r="AT14" s="295"/>
      <c r="AU14" s="295"/>
      <c r="AV14" s="295"/>
      <c r="AW14" s="295"/>
      <c r="AX14" s="295"/>
      <c r="AY14" s="295"/>
      <c r="AZ14" s="295"/>
      <c r="BA14" s="295"/>
      <c r="BB14" s="295"/>
      <c r="BC14" s="295"/>
      <c r="BD14" s="295"/>
      <c r="BE14" s="295"/>
      <c r="BF14" s="295"/>
      <c r="BG14" s="295"/>
      <c r="BH14" s="295"/>
      <c r="BI14" s="295"/>
      <c r="BJ14" s="295"/>
      <c r="BK14" s="295"/>
      <c r="BL14" s="295"/>
      <c r="BM14" s="295"/>
      <c r="BN14" s="295"/>
      <c r="BO14" s="295"/>
      <c r="BP14" s="295"/>
      <c r="BQ14" s="295"/>
      <c r="BR14" s="295"/>
      <c r="BS14" s="295"/>
      <c r="BT14" s="295"/>
      <c r="BU14" s="295"/>
    </row>
    <row r="15" spans="1:73" ht="15" customHeight="1">
      <c r="D15" s="293" t="s">
        <v>224</v>
      </c>
      <c r="R15" s="298"/>
      <c r="S15" s="298"/>
      <c r="T15" s="298"/>
      <c r="U15" s="298"/>
      <c r="V15" s="298"/>
      <c r="W15" s="298"/>
      <c r="X15" s="298"/>
      <c r="Y15" s="299"/>
      <c r="Z15" s="299"/>
      <c r="AA15" s="299"/>
      <c r="AB15" s="299"/>
      <c r="AC15" s="299"/>
      <c r="AD15" s="299"/>
      <c r="AE15" s="299"/>
      <c r="AF15" s="299"/>
      <c r="AG15" s="299"/>
      <c r="AH15" s="299"/>
      <c r="AI15" s="299"/>
      <c r="AN15" s="295"/>
      <c r="AO15" s="295"/>
      <c r="AP15" s="295"/>
      <c r="AQ15" s="295"/>
      <c r="AR15" s="295"/>
      <c r="AS15" s="295"/>
      <c r="AT15" s="295"/>
      <c r="AU15" s="295"/>
      <c r="AV15" s="295"/>
      <c r="AW15" s="295"/>
      <c r="AX15" s="295"/>
      <c r="AY15" s="295"/>
      <c r="AZ15" s="295"/>
      <c r="BA15" s="295"/>
      <c r="BB15" s="295"/>
      <c r="BC15" s="295"/>
      <c r="BD15" s="295"/>
      <c r="BE15" s="295"/>
      <c r="BF15" s="295"/>
      <c r="BG15" s="295"/>
      <c r="BH15" s="295"/>
      <c r="BI15" s="295"/>
      <c r="BJ15" s="295"/>
      <c r="BK15" s="295"/>
      <c r="BL15" s="295"/>
      <c r="BM15" s="295"/>
      <c r="BN15" s="295"/>
      <c r="BO15" s="295"/>
      <c r="BP15" s="295"/>
      <c r="BQ15" s="295"/>
      <c r="BR15" s="295"/>
      <c r="BS15" s="295"/>
      <c r="BT15" s="295"/>
      <c r="BU15" s="295"/>
    </row>
    <row r="16" spans="1:73" ht="15" customHeight="1">
      <c r="AN16" s="295"/>
      <c r="AO16" s="295"/>
      <c r="AP16" s="295"/>
      <c r="AQ16" s="295"/>
      <c r="AR16" s="295"/>
      <c r="AS16" s="295"/>
      <c r="AT16" s="295"/>
      <c r="AU16" s="295"/>
      <c r="AV16" s="295"/>
      <c r="AW16" s="295"/>
      <c r="AX16" s="295"/>
      <c r="AY16" s="295"/>
      <c r="AZ16" s="295"/>
      <c r="BA16" s="295"/>
      <c r="BB16" s="295"/>
      <c r="BC16" s="295"/>
      <c r="BD16" s="295"/>
      <c r="BE16" s="295"/>
      <c r="BF16" s="295"/>
      <c r="BG16" s="295"/>
      <c r="BH16" s="295"/>
      <c r="BI16" s="295"/>
      <c r="BJ16" s="295"/>
      <c r="BK16" s="295"/>
      <c r="BL16" s="295"/>
      <c r="BM16" s="295"/>
      <c r="BN16" s="295"/>
      <c r="BO16" s="295"/>
      <c r="BP16" s="295"/>
      <c r="BQ16" s="295"/>
      <c r="BR16" s="295"/>
      <c r="BS16" s="295"/>
      <c r="BT16" s="295"/>
      <c r="BU16" s="295"/>
    </row>
    <row r="17" spans="1:73" s="295" customFormat="1" ht="18" customHeight="1">
      <c r="H17" s="296"/>
      <c r="I17" s="296"/>
      <c r="J17" s="296"/>
      <c r="K17" s="296"/>
      <c r="L17" s="296"/>
      <c r="M17" s="296"/>
      <c r="N17" s="296"/>
      <c r="O17" s="296"/>
      <c r="P17" s="296"/>
      <c r="Q17" s="296"/>
      <c r="R17" s="296"/>
      <c r="S17" s="477" t="s">
        <v>225</v>
      </c>
      <c r="T17" s="478"/>
      <c r="U17" s="478"/>
      <c r="V17" s="478"/>
      <c r="W17" s="478"/>
      <c r="X17" s="478"/>
      <c r="Y17" s="479"/>
      <c r="Z17" s="300"/>
      <c r="AA17" s="301"/>
      <c r="AB17" s="302"/>
      <c r="AC17" s="303"/>
      <c r="AD17" s="301"/>
      <c r="AE17" s="301"/>
      <c r="AF17" s="301"/>
      <c r="AG17" s="301"/>
      <c r="AH17" s="301"/>
      <c r="AI17" s="304"/>
      <c r="AJ17" s="296"/>
      <c r="AK17" s="296"/>
      <c r="AN17" s="305"/>
      <c r="AO17" s="305"/>
      <c r="AP17" s="305"/>
      <c r="AQ17" s="305"/>
      <c r="AR17" s="305"/>
      <c r="AS17" s="305"/>
      <c r="AT17" s="305"/>
      <c r="AU17" s="296"/>
      <c r="AV17" s="296"/>
      <c r="AW17" s="296"/>
      <c r="AX17" s="296"/>
      <c r="AY17" s="296"/>
      <c r="AZ17" s="296"/>
      <c r="BA17" s="296"/>
      <c r="BB17" s="296"/>
      <c r="BC17" s="296"/>
      <c r="BD17" s="296"/>
      <c r="BE17" s="296"/>
      <c r="BF17" s="296"/>
      <c r="BG17" s="296"/>
      <c r="BH17" s="296"/>
      <c r="BI17" s="296"/>
      <c r="BJ17" s="296"/>
      <c r="BK17" s="296"/>
      <c r="BL17" s="296"/>
      <c r="BM17" s="296"/>
      <c r="BN17" s="296"/>
      <c r="BO17" s="296"/>
      <c r="BP17" s="296"/>
      <c r="BQ17" s="296"/>
      <c r="BR17" s="296"/>
      <c r="BS17" s="296"/>
      <c r="BT17" s="296"/>
      <c r="BU17" s="296"/>
    </row>
    <row r="18" spans="1:73" s="311" customFormat="1" ht="18" customHeight="1">
      <c r="A18" s="306"/>
      <c r="B18" s="306"/>
      <c r="C18" s="306"/>
      <c r="D18" s="306"/>
      <c r="E18" s="306"/>
      <c r="F18" s="306"/>
      <c r="G18" s="306"/>
      <c r="H18" s="306"/>
      <c r="I18" s="306"/>
      <c r="J18" s="306"/>
      <c r="K18" s="306"/>
      <c r="L18" s="306"/>
      <c r="M18" s="306"/>
      <c r="N18" s="306"/>
      <c r="O18" s="306"/>
      <c r="P18" s="306"/>
      <c r="Q18" s="306"/>
      <c r="R18" s="306"/>
      <c r="S18" s="477" t="s">
        <v>226</v>
      </c>
      <c r="T18" s="478"/>
      <c r="U18" s="478"/>
      <c r="V18" s="479"/>
      <c r="W18" s="307"/>
      <c r="X18" s="308"/>
      <c r="Y18" s="308"/>
      <c r="Z18" s="308"/>
      <c r="AA18" s="308"/>
      <c r="AB18" s="308"/>
      <c r="AC18" s="308"/>
      <c r="AD18" s="308"/>
      <c r="AE18" s="308"/>
      <c r="AF18" s="308"/>
      <c r="AG18" s="309"/>
      <c r="AH18" s="309"/>
      <c r="AI18" s="310"/>
      <c r="AL18" s="312"/>
      <c r="AM18" s="312"/>
      <c r="AN18" s="312"/>
      <c r="AO18" s="312"/>
      <c r="AP18" s="312"/>
      <c r="AQ18" s="312"/>
      <c r="AR18" s="312"/>
      <c r="AS18" s="312"/>
      <c r="AT18" s="312"/>
      <c r="AU18" s="312"/>
      <c r="AV18" s="312"/>
      <c r="AW18" s="312"/>
      <c r="AX18" s="312"/>
      <c r="AY18" s="312"/>
      <c r="AZ18" s="312"/>
      <c r="BA18" s="312"/>
      <c r="BB18" s="312"/>
      <c r="BC18" s="312"/>
      <c r="BD18" s="312"/>
      <c r="BE18" s="312"/>
      <c r="BF18" s="312"/>
      <c r="BG18" s="312"/>
      <c r="BH18" s="312"/>
      <c r="BI18" s="312"/>
      <c r="BJ18" s="312"/>
      <c r="BK18" s="312"/>
      <c r="BL18" s="312"/>
      <c r="BM18" s="312"/>
      <c r="BN18" s="312"/>
      <c r="BO18" s="312"/>
      <c r="BP18" s="312"/>
      <c r="BQ18" s="312"/>
      <c r="BR18" s="312"/>
      <c r="BS18" s="312"/>
    </row>
    <row r="19" spans="1:73" s="295" customFormat="1" ht="18" customHeight="1">
      <c r="A19" s="432" t="s">
        <v>227</v>
      </c>
      <c r="B19" s="453"/>
      <c r="C19" s="453"/>
      <c r="D19" s="453"/>
      <c r="E19" s="453"/>
      <c r="F19" s="453"/>
      <c r="G19" s="453"/>
      <c r="H19" s="453"/>
      <c r="I19" s="453"/>
      <c r="J19" s="453"/>
      <c r="K19" s="453"/>
      <c r="L19" s="453"/>
      <c r="M19" s="453"/>
      <c r="N19" s="453"/>
      <c r="O19" s="453"/>
      <c r="P19" s="453"/>
      <c r="Q19" s="453"/>
      <c r="R19" s="433"/>
      <c r="S19" s="460" t="s">
        <v>222</v>
      </c>
      <c r="T19" s="461"/>
      <c r="U19" s="464"/>
      <c r="V19" s="464"/>
      <c r="W19" s="464"/>
      <c r="X19" s="464"/>
      <c r="Y19" s="464"/>
      <c r="Z19" s="464"/>
      <c r="AA19" s="464"/>
      <c r="AB19" s="464"/>
      <c r="AC19" s="464"/>
      <c r="AD19" s="464"/>
      <c r="AE19" s="464"/>
      <c r="AF19" s="464"/>
      <c r="AG19" s="464"/>
      <c r="AH19" s="464"/>
      <c r="AI19" s="465"/>
      <c r="AJ19" s="296"/>
      <c r="AK19" s="296"/>
      <c r="AN19" s="305"/>
      <c r="AO19" s="305"/>
      <c r="AP19" s="305"/>
      <c r="AQ19" s="305"/>
      <c r="AR19" s="305"/>
      <c r="AS19" s="305"/>
      <c r="AT19" s="305"/>
      <c r="AU19" s="296"/>
      <c r="AV19" s="296"/>
      <c r="AW19" s="296"/>
      <c r="AX19" s="296"/>
      <c r="AY19" s="313"/>
      <c r="AZ19" s="313"/>
      <c r="BA19" s="296"/>
      <c r="BB19" s="296"/>
      <c r="BC19" s="296"/>
      <c r="BD19" s="296"/>
      <c r="BE19" s="305"/>
      <c r="BF19" s="313"/>
      <c r="BG19" s="296"/>
      <c r="BI19" s="296"/>
      <c r="BK19" s="296"/>
      <c r="BL19" s="296"/>
      <c r="BM19" s="296"/>
      <c r="BN19" s="296"/>
      <c r="BP19" s="296"/>
      <c r="BQ19" s="296"/>
      <c r="BR19" s="296"/>
      <c r="BS19" s="296"/>
      <c r="BT19" s="296"/>
      <c r="BU19" s="296"/>
    </row>
    <row r="20" spans="1:73" s="295" customFormat="1" ht="18" customHeight="1">
      <c r="A20" s="454"/>
      <c r="B20" s="455"/>
      <c r="C20" s="455"/>
      <c r="D20" s="455"/>
      <c r="E20" s="455"/>
      <c r="F20" s="455"/>
      <c r="G20" s="455"/>
      <c r="H20" s="455"/>
      <c r="I20" s="455"/>
      <c r="J20" s="455"/>
      <c r="K20" s="455"/>
      <c r="L20" s="455"/>
      <c r="M20" s="455"/>
      <c r="N20" s="455"/>
      <c r="O20" s="455"/>
      <c r="P20" s="455"/>
      <c r="Q20" s="455"/>
      <c r="R20" s="456"/>
      <c r="S20" s="462"/>
      <c r="T20" s="463"/>
      <c r="U20" s="466"/>
      <c r="V20" s="466"/>
      <c r="W20" s="466"/>
      <c r="X20" s="466"/>
      <c r="Y20" s="466"/>
      <c r="Z20" s="466"/>
      <c r="AA20" s="466"/>
      <c r="AB20" s="466"/>
      <c r="AC20" s="466"/>
      <c r="AD20" s="466"/>
      <c r="AE20" s="466"/>
      <c r="AF20" s="466"/>
      <c r="AG20" s="466"/>
      <c r="AH20" s="466"/>
      <c r="AI20" s="467"/>
      <c r="AJ20" s="296"/>
      <c r="AK20" s="296"/>
      <c r="AN20" s="305"/>
      <c r="AO20" s="305"/>
      <c r="AP20" s="305"/>
      <c r="AQ20" s="305"/>
      <c r="AR20" s="305"/>
      <c r="AS20" s="305"/>
      <c r="AT20" s="305"/>
      <c r="AU20" s="296"/>
      <c r="AV20" s="296"/>
      <c r="AW20" s="296"/>
      <c r="AX20" s="296"/>
      <c r="AY20" s="313"/>
      <c r="AZ20" s="313"/>
      <c r="BA20" s="296"/>
      <c r="BB20" s="296"/>
      <c r="BC20" s="296"/>
      <c r="BD20" s="296"/>
      <c r="BE20" s="313"/>
      <c r="BF20" s="313"/>
      <c r="BG20" s="296"/>
      <c r="BI20" s="296"/>
      <c r="BK20" s="296"/>
      <c r="BL20" s="296"/>
      <c r="BM20" s="296"/>
      <c r="BN20" s="296"/>
      <c r="BO20" s="296"/>
      <c r="BP20" s="296"/>
      <c r="BQ20" s="296"/>
      <c r="BR20" s="296"/>
      <c r="BS20" s="296"/>
      <c r="BT20" s="296"/>
      <c r="BU20" s="296"/>
    </row>
    <row r="21" spans="1:73" s="295" customFormat="1" ht="18" customHeight="1">
      <c r="A21" s="454"/>
      <c r="B21" s="455"/>
      <c r="C21" s="455"/>
      <c r="D21" s="455"/>
      <c r="E21" s="455"/>
      <c r="F21" s="455"/>
      <c r="G21" s="455"/>
      <c r="H21" s="455"/>
      <c r="I21" s="455"/>
      <c r="J21" s="455"/>
      <c r="K21" s="455"/>
      <c r="L21" s="455"/>
      <c r="M21" s="455"/>
      <c r="N21" s="455"/>
      <c r="O21" s="455"/>
      <c r="P21" s="455"/>
      <c r="Q21" s="455"/>
      <c r="R21" s="456"/>
      <c r="S21" s="468" t="s">
        <v>220</v>
      </c>
      <c r="T21" s="469"/>
      <c r="U21" s="469"/>
      <c r="V21" s="469"/>
      <c r="W21" s="469"/>
      <c r="X21" s="469"/>
      <c r="Y21" s="469"/>
      <c r="Z21" s="469"/>
      <c r="AA21" s="469"/>
      <c r="AB21" s="469"/>
      <c r="AC21" s="469"/>
      <c r="AD21" s="469"/>
      <c r="AE21" s="469"/>
      <c r="AF21" s="469"/>
      <c r="AG21" s="469"/>
      <c r="AH21" s="469"/>
      <c r="AI21" s="470"/>
      <c r="AJ21" s="296"/>
      <c r="AK21" s="296"/>
      <c r="AN21" s="305"/>
      <c r="AU21" s="296"/>
      <c r="AV21" s="296"/>
      <c r="AW21" s="296"/>
      <c r="AX21" s="296"/>
      <c r="AY21" s="296"/>
      <c r="AZ21" s="296"/>
      <c r="BA21" s="296"/>
      <c r="BB21" s="296"/>
      <c r="BC21" s="296"/>
      <c r="BD21" s="296"/>
      <c r="BE21" s="296"/>
      <c r="BF21" s="296"/>
      <c r="BG21" s="296"/>
      <c r="BH21" s="296"/>
      <c r="BI21" s="296"/>
      <c r="BJ21" s="296"/>
      <c r="BK21" s="296"/>
      <c r="BL21" s="296"/>
      <c r="BM21" s="296"/>
      <c r="BN21" s="296"/>
      <c r="BO21" s="296"/>
      <c r="BP21" s="296"/>
      <c r="BQ21" s="296"/>
      <c r="BR21" s="296"/>
      <c r="BS21" s="296"/>
      <c r="BT21" s="296"/>
      <c r="BU21" s="296"/>
    </row>
    <row r="22" spans="1:73" s="295" customFormat="1" ht="18" customHeight="1">
      <c r="A22" s="454"/>
      <c r="B22" s="455"/>
      <c r="C22" s="455"/>
      <c r="D22" s="455"/>
      <c r="E22" s="455"/>
      <c r="F22" s="455"/>
      <c r="G22" s="455"/>
      <c r="H22" s="455"/>
      <c r="I22" s="455"/>
      <c r="J22" s="455"/>
      <c r="K22" s="455"/>
      <c r="L22" s="455"/>
      <c r="M22" s="455"/>
      <c r="N22" s="455"/>
      <c r="O22" s="455"/>
      <c r="P22" s="455"/>
      <c r="Q22" s="455"/>
      <c r="R22" s="456"/>
      <c r="S22" s="471"/>
      <c r="T22" s="472"/>
      <c r="U22" s="472"/>
      <c r="V22" s="472"/>
      <c r="W22" s="472"/>
      <c r="X22" s="472"/>
      <c r="Y22" s="472"/>
      <c r="Z22" s="472"/>
      <c r="AA22" s="472"/>
      <c r="AB22" s="472"/>
      <c r="AC22" s="472"/>
      <c r="AD22" s="472"/>
      <c r="AE22" s="472"/>
      <c r="AF22" s="472"/>
      <c r="AG22" s="472"/>
      <c r="AH22" s="472"/>
      <c r="AI22" s="473"/>
      <c r="AJ22" s="296"/>
      <c r="AK22" s="296"/>
      <c r="AN22" s="305"/>
      <c r="AU22" s="296"/>
      <c r="AV22" s="296"/>
      <c r="AW22" s="296"/>
      <c r="AX22" s="296"/>
      <c r="AY22" s="296"/>
      <c r="AZ22" s="296"/>
      <c r="BA22" s="296"/>
      <c r="BB22" s="296"/>
      <c r="BC22" s="296"/>
      <c r="BD22" s="296"/>
      <c r="BE22" s="296"/>
      <c r="BF22" s="296"/>
      <c r="BG22" s="296"/>
      <c r="BH22" s="296"/>
      <c r="BI22" s="296"/>
      <c r="BJ22" s="296"/>
      <c r="BK22" s="296"/>
      <c r="BL22" s="296"/>
      <c r="BM22" s="296"/>
      <c r="BN22" s="296"/>
      <c r="BO22" s="296"/>
      <c r="BP22" s="296"/>
      <c r="BQ22" s="296"/>
      <c r="BR22" s="296"/>
      <c r="BS22" s="296"/>
      <c r="BT22" s="296"/>
      <c r="BU22" s="296"/>
    </row>
    <row r="23" spans="1:73" s="295" customFormat="1" ht="18" customHeight="1">
      <c r="A23" s="457"/>
      <c r="B23" s="458"/>
      <c r="C23" s="458"/>
      <c r="D23" s="458"/>
      <c r="E23" s="458"/>
      <c r="F23" s="458"/>
      <c r="G23" s="458"/>
      <c r="H23" s="458"/>
      <c r="I23" s="458"/>
      <c r="J23" s="458"/>
      <c r="K23" s="458"/>
      <c r="L23" s="458"/>
      <c r="M23" s="458"/>
      <c r="N23" s="458"/>
      <c r="O23" s="458"/>
      <c r="P23" s="458"/>
      <c r="Q23" s="458"/>
      <c r="R23" s="459"/>
      <c r="S23" s="474"/>
      <c r="T23" s="475"/>
      <c r="U23" s="475"/>
      <c r="V23" s="475"/>
      <c r="W23" s="475"/>
      <c r="X23" s="475"/>
      <c r="Y23" s="475"/>
      <c r="Z23" s="475"/>
      <c r="AA23" s="475"/>
      <c r="AB23" s="475"/>
      <c r="AC23" s="475"/>
      <c r="AD23" s="475"/>
      <c r="AE23" s="475"/>
      <c r="AF23" s="475"/>
      <c r="AG23" s="475"/>
      <c r="AH23" s="475"/>
      <c r="AI23" s="476"/>
      <c r="AN23" s="305"/>
      <c r="AO23" s="305"/>
    </row>
    <row r="24" spans="1:73" s="295" customFormat="1" ht="18" customHeight="1">
      <c r="A24" s="443" t="s">
        <v>228</v>
      </c>
      <c r="B24" s="444"/>
      <c r="C24" s="444"/>
      <c r="D24" s="444"/>
      <c r="E24" s="444"/>
      <c r="F24" s="444"/>
      <c r="G24" s="444"/>
      <c r="H24" s="444"/>
      <c r="I24" s="444"/>
      <c r="J24" s="444"/>
      <c r="K24" s="444"/>
      <c r="L24" s="444"/>
      <c r="M24" s="444"/>
      <c r="N24" s="444"/>
      <c r="O24" s="444"/>
      <c r="P24" s="444"/>
      <c r="Q24" s="444"/>
      <c r="R24" s="445"/>
      <c r="S24" s="450"/>
      <c r="T24" s="451"/>
      <c r="U24" s="451"/>
      <c r="V24" s="451"/>
      <c r="W24" s="451"/>
      <c r="X24" s="451"/>
      <c r="Y24" s="451"/>
      <c r="Z24" s="451"/>
      <c r="AA24" s="451"/>
      <c r="AB24" s="451"/>
      <c r="AC24" s="451"/>
      <c r="AD24" s="451"/>
      <c r="AE24" s="451"/>
      <c r="AF24" s="451"/>
      <c r="AG24" s="451"/>
      <c r="AH24" s="451"/>
      <c r="AI24" s="452"/>
      <c r="AN24" s="305"/>
      <c r="AO24" s="305"/>
    </row>
    <row r="25" spans="1:73" s="295" customFormat="1" ht="18" customHeight="1">
      <c r="A25" s="443" t="s">
        <v>229</v>
      </c>
      <c r="B25" s="444"/>
      <c r="C25" s="444"/>
      <c r="D25" s="444"/>
      <c r="E25" s="444"/>
      <c r="F25" s="444"/>
      <c r="G25" s="444"/>
      <c r="H25" s="444"/>
      <c r="I25" s="444"/>
      <c r="J25" s="444"/>
      <c r="K25" s="444"/>
      <c r="L25" s="444"/>
      <c r="M25" s="444"/>
      <c r="N25" s="444"/>
      <c r="O25" s="444"/>
      <c r="P25" s="444"/>
      <c r="Q25" s="444"/>
      <c r="R25" s="445"/>
      <c r="S25" s="443"/>
      <c r="T25" s="444"/>
      <c r="U25" s="444"/>
      <c r="V25" s="444"/>
      <c r="W25" s="444"/>
      <c r="X25" s="314" t="s">
        <v>230</v>
      </c>
      <c r="Y25" s="444"/>
      <c r="Z25" s="444"/>
      <c r="AA25" s="444"/>
      <c r="AB25" s="314" t="s">
        <v>231</v>
      </c>
      <c r="AC25" s="444"/>
      <c r="AD25" s="444"/>
      <c r="AE25" s="444"/>
      <c r="AF25" s="314" t="s">
        <v>232</v>
      </c>
      <c r="AG25" s="444"/>
      <c r="AH25" s="444"/>
      <c r="AI25" s="445"/>
      <c r="AN25" s="305"/>
      <c r="AO25" s="305"/>
    </row>
    <row r="26" spans="1:73" s="295" customFormat="1" ht="18" customHeight="1">
      <c r="A26" s="443" t="s">
        <v>233</v>
      </c>
      <c r="B26" s="444"/>
      <c r="C26" s="444"/>
      <c r="D26" s="444"/>
      <c r="E26" s="444"/>
      <c r="F26" s="444"/>
      <c r="G26" s="444"/>
      <c r="H26" s="444"/>
      <c r="I26" s="444"/>
      <c r="J26" s="444"/>
      <c r="K26" s="444"/>
      <c r="L26" s="444"/>
      <c r="M26" s="444"/>
      <c r="N26" s="444"/>
      <c r="O26" s="444"/>
      <c r="P26" s="444"/>
      <c r="Q26" s="444"/>
      <c r="R26" s="445"/>
      <c r="S26" s="443" t="s">
        <v>234</v>
      </c>
      <c r="T26" s="444"/>
      <c r="U26" s="444"/>
      <c r="V26" s="444"/>
      <c r="W26" s="444"/>
      <c r="X26" s="444"/>
      <c r="Y26" s="444"/>
      <c r="Z26" s="444"/>
      <c r="AA26" s="444"/>
      <c r="AB26" s="444"/>
      <c r="AC26" s="444"/>
      <c r="AD26" s="444"/>
      <c r="AE26" s="444"/>
      <c r="AF26" s="444"/>
      <c r="AG26" s="444"/>
      <c r="AH26" s="444"/>
      <c r="AI26" s="445"/>
      <c r="AN26" s="305"/>
      <c r="AO26" s="305"/>
    </row>
    <row r="27" spans="1:73" s="295" customFormat="1" ht="18" customHeight="1">
      <c r="A27" s="432"/>
      <c r="B27" s="433"/>
      <c r="C27" s="315" t="s">
        <v>235</v>
      </c>
      <c r="D27" s="316"/>
      <c r="E27" s="316"/>
      <c r="F27" s="316"/>
      <c r="G27" s="316"/>
      <c r="H27" s="316"/>
      <c r="I27" s="316"/>
      <c r="J27" s="316"/>
      <c r="K27" s="316"/>
      <c r="L27" s="316"/>
      <c r="M27" s="316"/>
      <c r="N27" s="316"/>
      <c r="O27" s="316"/>
      <c r="P27" s="317"/>
      <c r="Q27" s="317"/>
      <c r="R27" s="318"/>
      <c r="S27" s="319" t="s">
        <v>236</v>
      </c>
      <c r="T27" s="317"/>
      <c r="U27" s="317"/>
      <c r="V27" s="317"/>
      <c r="W27" s="317"/>
      <c r="X27" s="317"/>
      <c r="Y27" s="317"/>
      <c r="Z27" s="317"/>
      <c r="AA27" s="317"/>
      <c r="AB27" s="317"/>
      <c r="AC27" s="317"/>
      <c r="AD27" s="317"/>
      <c r="AE27" s="317"/>
      <c r="AF27" s="317"/>
      <c r="AG27" s="317"/>
      <c r="AH27" s="317"/>
      <c r="AI27" s="318"/>
      <c r="AN27" s="305"/>
      <c r="AO27" s="305"/>
    </row>
    <row r="28" spans="1:73" s="295" customFormat="1" ht="18" customHeight="1">
      <c r="A28" s="432"/>
      <c r="B28" s="433"/>
      <c r="C28" s="320" t="s">
        <v>237</v>
      </c>
      <c r="D28" s="314"/>
      <c r="E28" s="314"/>
      <c r="F28" s="314"/>
      <c r="G28" s="314"/>
      <c r="H28" s="314"/>
      <c r="I28" s="314"/>
      <c r="J28" s="314"/>
      <c r="K28" s="314"/>
      <c r="L28" s="314"/>
      <c r="M28" s="314"/>
      <c r="N28" s="314"/>
      <c r="O28" s="314"/>
      <c r="P28" s="314"/>
      <c r="Q28" s="317"/>
      <c r="R28" s="318"/>
      <c r="S28" s="434"/>
      <c r="T28" s="435"/>
      <c r="U28" s="435"/>
      <c r="V28" s="435"/>
      <c r="W28" s="435"/>
      <c r="X28" s="435"/>
      <c r="Y28" s="435"/>
      <c r="Z28" s="435"/>
      <c r="AA28" s="435"/>
      <c r="AB28" s="435"/>
      <c r="AC28" s="435"/>
      <c r="AD28" s="435"/>
      <c r="AE28" s="435"/>
      <c r="AF28" s="435"/>
      <c r="AG28" s="435"/>
      <c r="AH28" s="435"/>
      <c r="AI28" s="436"/>
      <c r="AN28" s="305"/>
      <c r="AO28" s="305"/>
    </row>
    <row r="29" spans="1:73" s="295" customFormat="1" ht="18" customHeight="1">
      <c r="A29" s="432"/>
      <c r="B29" s="446"/>
      <c r="C29" s="321" t="s">
        <v>238</v>
      </c>
      <c r="D29" s="322"/>
      <c r="E29" s="322"/>
      <c r="F29" s="322"/>
      <c r="G29" s="322"/>
      <c r="H29" s="314"/>
      <c r="I29" s="314"/>
      <c r="J29" s="314"/>
      <c r="K29" s="314"/>
      <c r="L29" s="314"/>
      <c r="M29" s="314"/>
      <c r="N29" s="314"/>
      <c r="O29" s="314"/>
      <c r="P29" s="314"/>
      <c r="Q29" s="314"/>
      <c r="R29" s="323"/>
      <c r="S29" s="434"/>
      <c r="T29" s="435"/>
      <c r="U29" s="435"/>
      <c r="V29" s="435"/>
      <c r="W29" s="435"/>
      <c r="X29" s="435"/>
      <c r="Y29" s="435"/>
      <c r="Z29" s="435"/>
      <c r="AA29" s="435"/>
      <c r="AB29" s="435"/>
      <c r="AC29" s="435"/>
      <c r="AD29" s="435"/>
      <c r="AE29" s="435"/>
      <c r="AF29" s="435"/>
      <c r="AG29" s="435"/>
      <c r="AH29" s="435"/>
      <c r="AI29" s="436"/>
      <c r="AN29" s="305"/>
      <c r="AO29" s="305"/>
    </row>
    <row r="30" spans="1:73" s="295" customFormat="1" ht="18" customHeight="1">
      <c r="A30" s="432"/>
      <c r="B30" s="446"/>
      <c r="C30" s="324" t="s">
        <v>239</v>
      </c>
      <c r="D30" s="325"/>
      <c r="E30" s="325"/>
      <c r="F30" s="325"/>
      <c r="G30" s="325"/>
      <c r="H30" s="316"/>
      <c r="I30" s="316"/>
      <c r="J30" s="316"/>
      <c r="K30" s="316"/>
      <c r="L30" s="316"/>
      <c r="M30" s="316"/>
      <c r="N30" s="316"/>
      <c r="O30" s="316"/>
      <c r="P30" s="316"/>
      <c r="Q30" s="316"/>
      <c r="R30" s="326"/>
      <c r="S30" s="434"/>
      <c r="T30" s="435"/>
      <c r="U30" s="435"/>
      <c r="V30" s="435"/>
      <c r="W30" s="435"/>
      <c r="X30" s="435"/>
      <c r="Y30" s="435"/>
      <c r="Z30" s="435"/>
      <c r="AA30" s="435"/>
      <c r="AB30" s="435"/>
      <c r="AC30" s="435"/>
      <c r="AD30" s="435"/>
      <c r="AE30" s="435"/>
      <c r="AF30" s="435"/>
      <c r="AG30" s="435"/>
      <c r="AH30" s="435"/>
      <c r="AI30" s="436"/>
      <c r="AN30" s="305"/>
      <c r="AO30" s="305"/>
    </row>
    <row r="31" spans="1:73" s="295" customFormat="1" ht="18" customHeight="1">
      <c r="A31" s="432"/>
      <c r="B31" s="433"/>
      <c r="C31" s="327" t="s">
        <v>240</v>
      </c>
      <c r="D31" s="314"/>
      <c r="E31" s="314"/>
      <c r="F31" s="314"/>
      <c r="G31" s="314"/>
      <c r="H31" s="314"/>
      <c r="I31" s="314"/>
      <c r="J31" s="314"/>
      <c r="K31" s="314"/>
      <c r="L31" s="314"/>
      <c r="M31" s="314"/>
      <c r="N31" s="314"/>
      <c r="O31" s="314"/>
      <c r="P31" s="314"/>
      <c r="Q31" s="317"/>
      <c r="R31" s="318"/>
      <c r="S31" s="434"/>
      <c r="T31" s="435"/>
      <c r="U31" s="435"/>
      <c r="V31" s="435"/>
      <c r="W31" s="435"/>
      <c r="X31" s="435"/>
      <c r="Y31" s="435"/>
      <c r="Z31" s="435"/>
      <c r="AA31" s="435"/>
      <c r="AB31" s="435"/>
      <c r="AC31" s="435"/>
      <c r="AD31" s="435"/>
      <c r="AE31" s="435"/>
      <c r="AF31" s="435"/>
      <c r="AG31" s="435"/>
      <c r="AH31" s="435"/>
      <c r="AI31" s="436"/>
      <c r="AN31" s="305"/>
      <c r="AO31" s="305"/>
    </row>
    <row r="32" spans="1:73" s="295" customFormat="1" ht="18" customHeight="1">
      <c r="A32" s="432"/>
      <c r="B32" s="433"/>
      <c r="C32" s="447" t="s">
        <v>241</v>
      </c>
      <c r="D32" s="448"/>
      <c r="E32" s="448"/>
      <c r="F32" s="448"/>
      <c r="G32" s="448"/>
      <c r="H32" s="448"/>
      <c r="I32" s="448"/>
      <c r="J32" s="448"/>
      <c r="K32" s="448"/>
      <c r="L32" s="448"/>
      <c r="M32" s="448"/>
      <c r="N32" s="448"/>
      <c r="O32" s="448"/>
      <c r="P32" s="448"/>
      <c r="Q32" s="448"/>
      <c r="R32" s="449"/>
      <c r="S32" s="437"/>
      <c r="T32" s="438"/>
      <c r="U32" s="438"/>
      <c r="V32" s="438"/>
      <c r="W32" s="438"/>
      <c r="X32" s="438"/>
      <c r="Y32" s="438"/>
      <c r="Z32" s="438"/>
      <c r="AA32" s="438"/>
      <c r="AB32" s="438"/>
      <c r="AC32" s="438"/>
      <c r="AD32" s="438"/>
      <c r="AE32" s="438"/>
      <c r="AF32" s="438"/>
      <c r="AG32" s="438"/>
      <c r="AH32" s="438"/>
      <c r="AI32" s="439"/>
      <c r="AN32" s="305"/>
      <c r="AO32" s="305"/>
    </row>
    <row r="33" spans="1:73" s="295" customFormat="1" ht="18" customHeight="1">
      <c r="A33" s="432"/>
      <c r="B33" s="433"/>
      <c r="C33" s="328" t="s">
        <v>242</v>
      </c>
      <c r="D33" s="314"/>
      <c r="E33" s="314"/>
      <c r="F33" s="314"/>
      <c r="G33" s="314"/>
      <c r="H33" s="314"/>
      <c r="I33" s="314"/>
      <c r="J33" s="314"/>
      <c r="K33" s="314"/>
      <c r="L33" s="314"/>
      <c r="M33" s="314"/>
      <c r="N33" s="314"/>
      <c r="O33" s="314"/>
      <c r="P33" s="314"/>
      <c r="Q33" s="317"/>
      <c r="R33" s="318"/>
      <c r="S33" s="319" t="s">
        <v>243</v>
      </c>
      <c r="T33" s="329"/>
      <c r="U33" s="329"/>
      <c r="V33" s="329"/>
      <c r="W33" s="329"/>
      <c r="X33" s="329"/>
      <c r="Y33" s="329"/>
      <c r="Z33" s="329"/>
      <c r="AA33" s="329"/>
      <c r="AB33" s="329"/>
      <c r="AC33" s="329"/>
      <c r="AD33" s="329"/>
      <c r="AE33" s="329"/>
      <c r="AF33" s="329"/>
      <c r="AG33" s="329"/>
      <c r="AH33" s="329"/>
      <c r="AI33" s="330"/>
      <c r="AN33" s="305"/>
      <c r="AO33" s="305"/>
    </row>
    <row r="34" spans="1:73" s="295" customFormat="1" ht="18" customHeight="1">
      <c r="A34" s="432"/>
      <c r="B34" s="433"/>
      <c r="C34" s="320" t="s">
        <v>244</v>
      </c>
      <c r="D34" s="314"/>
      <c r="E34" s="314"/>
      <c r="F34" s="314"/>
      <c r="G34" s="314"/>
      <c r="H34" s="314"/>
      <c r="I34" s="314"/>
      <c r="J34" s="314"/>
      <c r="K34" s="314"/>
      <c r="L34" s="314"/>
      <c r="M34" s="314"/>
      <c r="N34" s="314"/>
      <c r="O34" s="314"/>
      <c r="P34" s="314"/>
      <c r="Q34" s="314"/>
      <c r="R34" s="323"/>
      <c r="S34" s="434"/>
      <c r="T34" s="435"/>
      <c r="U34" s="435"/>
      <c r="V34" s="435"/>
      <c r="W34" s="435"/>
      <c r="X34" s="435"/>
      <c r="Y34" s="435"/>
      <c r="Z34" s="435"/>
      <c r="AA34" s="435"/>
      <c r="AB34" s="435"/>
      <c r="AC34" s="435"/>
      <c r="AD34" s="435"/>
      <c r="AE34" s="435"/>
      <c r="AF34" s="435"/>
      <c r="AG34" s="435"/>
      <c r="AH34" s="435"/>
      <c r="AI34" s="436"/>
      <c r="AN34" s="305"/>
      <c r="AO34" s="305"/>
    </row>
    <row r="35" spans="1:73" s="295" customFormat="1" ht="18" customHeight="1">
      <c r="A35" s="432"/>
      <c r="B35" s="433"/>
      <c r="C35" s="315" t="s">
        <v>245</v>
      </c>
      <c r="D35" s="316"/>
      <c r="E35" s="316"/>
      <c r="F35" s="316"/>
      <c r="G35" s="316"/>
      <c r="H35" s="316"/>
      <c r="I35" s="316"/>
      <c r="J35" s="316"/>
      <c r="K35" s="316"/>
      <c r="L35" s="316"/>
      <c r="M35" s="316"/>
      <c r="N35" s="316"/>
      <c r="O35" s="316"/>
      <c r="P35" s="316"/>
      <c r="Q35" s="317"/>
      <c r="R35" s="318"/>
      <c r="S35" s="434"/>
      <c r="T35" s="435"/>
      <c r="U35" s="435"/>
      <c r="V35" s="435"/>
      <c r="W35" s="435"/>
      <c r="X35" s="435"/>
      <c r="Y35" s="435"/>
      <c r="Z35" s="435"/>
      <c r="AA35" s="435"/>
      <c r="AB35" s="435"/>
      <c r="AC35" s="435"/>
      <c r="AD35" s="435"/>
      <c r="AE35" s="435"/>
      <c r="AF35" s="435"/>
      <c r="AG35" s="435"/>
      <c r="AH35" s="435"/>
      <c r="AI35" s="436"/>
      <c r="AN35" s="305"/>
      <c r="AO35" s="305"/>
    </row>
    <row r="36" spans="1:73" s="295" customFormat="1" ht="18" customHeight="1">
      <c r="A36" s="432"/>
      <c r="B36" s="433"/>
      <c r="C36" s="440" t="s">
        <v>246</v>
      </c>
      <c r="D36" s="441"/>
      <c r="E36" s="441"/>
      <c r="F36" s="441"/>
      <c r="G36" s="441"/>
      <c r="H36" s="441"/>
      <c r="I36" s="441"/>
      <c r="J36" s="441"/>
      <c r="K36" s="441"/>
      <c r="L36" s="441"/>
      <c r="M36" s="441"/>
      <c r="N36" s="441"/>
      <c r="O36" s="441"/>
      <c r="P36" s="441"/>
      <c r="Q36" s="441"/>
      <c r="R36" s="442"/>
      <c r="S36" s="434"/>
      <c r="T36" s="435"/>
      <c r="U36" s="435"/>
      <c r="V36" s="435"/>
      <c r="W36" s="435"/>
      <c r="X36" s="435"/>
      <c r="Y36" s="435"/>
      <c r="Z36" s="435"/>
      <c r="AA36" s="435"/>
      <c r="AB36" s="435"/>
      <c r="AC36" s="435"/>
      <c r="AD36" s="435"/>
      <c r="AE36" s="435"/>
      <c r="AF36" s="435"/>
      <c r="AG36" s="435"/>
      <c r="AH36" s="435"/>
      <c r="AI36" s="436"/>
      <c r="AN36" s="305"/>
      <c r="AO36" s="305"/>
    </row>
    <row r="37" spans="1:73" s="295" customFormat="1" ht="18" customHeight="1">
      <c r="A37" s="432"/>
      <c r="B37" s="433"/>
      <c r="C37" s="320" t="s">
        <v>247</v>
      </c>
      <c r="D37" s="314"/>
      <c r="E37" s="314"/>
      <c r="F37" s="314"/>
      <c r="G37" s="314"/>
      <c r="H37" s="314"/>
      <c r="I37" s="314"/>
      <c r="J37" s="314"/>
      <c r="K37" s="314"/>
      <c r="L37" s="314"/>
      <c r="M37" s="314"/>
      <c r="N37" s="314"/>
      <c r="O37" s="314"/>
      <c r="P37" s="314"/>
      <c r="Q37" s="314"/>
      <c r="R37" s="323"/>
      <c r="S37" s="434"/>
      <c r="T37" s="435"/>
      <c r="U37" s="435"/>
      <c r="V37" s="435"/>
      <c r="W37" s="435"/>
      <c r="X37" s="435"/>
      <c r="Y37" s="435"/>
      <c r="Z37" s="435"/>
      <c r="AA37" s="435"/>
      <c r="AB37" s="435"/>
      <c r="AC37" s="435"/>
      <c r="AD37" s="435"/>
      <c r="AE37" s="435"/>
      <c r="AF37" s="435"/>
      <c r="AG37" s="435"/>
      <c r="AH37" s="435"/>
      <c r="AI37" s="436"/>
      <c r="AN37" s="305"/>
      <c r="AO37" s="305"/>
    </row>
    <row r="38" spans="1:73" s="295" customFormat="1" ht="18" customHeight="1">
      <c r="A38" s="331"/>
      <c r="B38" s="332"/>
      <c r="C38" s="333" t="s">
        <v>248</v>
      </c>
      <c r="D38" s="334"/>
      <c r="E38" s="334"/>
      <c r="F38" s="334"/>
      <c r="G38" s="334"/>
      <c r="H38" s="334"/>
      <c r="I38" s="334"/>
      <c r="J38" s="334"/>
      <c r="K38" s="334"/>
      <c r="L38" s="334"/>
      <c r="M38" s="334"/>
      <c r="N38" s="334"/>
      <c r="O38" s="334"/>
      <c r="P38" s="334"/>
      <c r="Q38" s="314"/>
      <c r="R38" s="323"/>
      <c r="S38" s="437"/>
      <c r="T38" s="438"/>
      <c r="U38" s="438"/>
      <c r="V38" s="438"/>
      <c r="W38" s="438"/>
      <c r="X38" s="438"/>
      <c r="Y38" s="438"/>
      <c r="Z38" s="438"/>
      <c r="AA38" s="438"/>
      <c r="AB38" s="438"/>
      <c r="AC38" s="438"/>
      <c r="AD38" s="438"/>
      <c r="AE38" s="438"/>
      <c r="AF38" s="438"/>
      <c r="AG38" s="438"/>
      <c r="AH38" s="438"/>
      <c r="AI38" s="439"/>
      <c r="AN38" s="305"/>
      <c r="AO38" s="305"/>
    </row>
    <row r="39" spans="1:73" s="295" customFormat="1" ht="15" customHeight="1">
      <c r="A39" s="427" t="s">
        <v>249</v>
      </c>
      <c r="B39" s="427"/>
      <c r="C39" s="428" t="s">
        <v>250</v>
      </c>
      <c r="D39" s="430" t="s">
        <v>251</v>
      </c>
      <c r="E39" s="430"/>
      <c r="F39" s="430"/>
      <c r="G39" s="430"/>
      <c r="H39" s="430"/>
      <c r="I39" s="430"/>
      <c r="J39" s="430"/>
      <c r="K39" s="430"/>
      <c r="L39" s="430"/>
      <c r="M39" s="430"/>
      <c r="N39" s="430"/>
      <c r="O39" s="430"/>
      <c r="P39" s="430"/>
      <c r="Q39" s="430"/>
      <c r="R39" s="430"/>
      <c r="S39" s="430"/>
      <c r="T39" s="430"/>
      <c r="U39" s="430"/>
      <c r="V39" s="430"/>
      <c r="W39" s="430"/>
      <c r="X39" s="430"/>
      <c r="Y39" s="430"/>
      <c r="Z39" s="430"/>
      <c r="AA39" s="430"/>
      <c r="AB39" s="430"/>
      <c r="AC39" s="430"/>
      <c r="AD39" s="430"/>
      <c r="AE39" s="430"/>
      <c r="AF39" s="430"/>
      <c r="AG39" s="430"/>
      <c r="AH39" s="430"/>
      <c r="AI39" s="430"/>
      <c r="AN39" s="305"/>
      <c r="AO39" s="305"/>
    </row>
    <row r="40" spans="1:73" s="295" customFormat="1" ht="14.25" customHeight="1">
      <c r="A40" s="335"/>
      <c r="B40" s="316"/>
      <c r="C40" s="429"/>
      <c r="D40" s="431"/>
      <c r="E40" s="431"/>
      <c r="F40" s="431"/>
      <c r="G40" s="431"/>
      <c r="H40" s="431"/>
      <c r="I40" s="431"/>
      <c r="J40" s="431"/>
      <c r="K40" s="431"/>
      <c r="L40" s="431"/>
      <c r="M40" s="431"/>
      <c r="N40" s="431"/>
      <c r="O40" s="431"/>
      <c r="P40" s="431"/>
      <c r="Q40" s="431"/>
      <c r="R40" s="431"/>
      <c r="S40" s="431"/>
      <c r="T40" s="431"/>
      <c r="U40" s="431"/>
      <c r="V40" s="431"/>
      <c r="W40" s="431"/>
      <c r="X40" s="431"/>
      <c r="Y40" s="431"/>
      <c r="Z40" s="431"/>
      <c r="AA40" s="431"/>
      <c r="AB40" s="431"/>
      <c r="AC40" s="431"/>
      <c r="AD40" s="431"/>
      <c r="AE40" s="431"/>
      <c r="AF40" s="431"/>
      <c r="AG40" s="431"/>
      <c r="AH40" s="431"/>
      <c r="AI40" s="431"/>
      <c r="AN40" s="305"/>
      <c r="AO40" s="305"/>
    </row>
    <row r="41" spans="1:73" s="295" customFormat="1" ht="14.25" customHeight="1">
      <c r="A41" s="316"/>
      <c r="B41" s="316"/>
      <c r="C41" s="429"/>
      <c r="D41" s="431"/>
      <c r="E41" s="431"/>
      <c r="F41" s="431"/>
      <c r="G41" s="431"/>
      <c r="H41" s="431"/>
      <c r="I41" s="431"/>
      <c r="J41" s="431"/>
      <c r="K41" s="431"/>
      <c r="L41" s="431"/>
      <c r="M41" s="431"/>
      <c r="N41" s="431"/>
      <c r="O41" s="431"/>
      <c r="P41" s="431"/>
      <c r="Q41" s="431"/>
      <c r="R41" s="431"/>
      <c r="S41" s="431"/>
      <c r="T41" s="431"/>
      <c r="U41" s="431"/>
      <c r="V41" s="431"/>
      <c r="W41" s="431"/>
      <c r="X41" s="431"/>
      <c r="Y41" s="431"/>
      <c r="Z41" s="431"/>
      <c r="AA41" s="431"/>
      <c r="AB41" s="431"/>
      <c r="AC41" s="431"/>
      <c r="AD41" s="431"/>
      <c r="AE41" s="431"/>
      <c r="AF41" s="431"/>
      <c r="AG41" s="431"/>
      <c r="AH41" s="431"/>
      <c r="AI41" s="431"/>
      <c r="AN41" s="305"/>
      <c r="AO41" s="305"/>
    </row>
    <row r="42" spans="1:73" s="295" customFormat="1" ht="14.25" customHeight="1">
      <c r="A42" s="316"/>
      <c r="B42" s="336"/>
      <c r="C42" s="429"/>
      <c r="D42" s="431"/>
      <c r="E42" s="431"/>
      <c r="F42" s="431"/>
      <c r="G42" s="431"/>
      <c r="H42" s="431"/>
      <c r="I42" s="431"/>
      <c r="J42" s="431"/>
      <c r="K42" s="431"/>
      <c r="L42" s="431"/>
      <c r="M42" s="431"/>
      <c r="N42" s="431"/>
      <c r="O42" s="431"/>
      <c r="P42" s="431"/>
      <c r="Q42" s="431"/>
      <c r="R42" s="431"/>
      <c r="S42" s="431"/>
      <c r="T42" s="431"/>
      <c r="U42" s="431"/>
      <c r="V42" s="431"/>
      <c r="W42" s="431"/>
      <c r="X42" s="431"/>
      <c r="Y42" s="431"/>
      <c r="Z42" s="431"/>
      <c r="AA42" s="431"/>
      <c r="AB42" s="431"/>
      <c r="AC42" s="431"/>
      <c r="AD42" s="431"/>
      <c r="AE42" s="431"/>
      <c r="AF42" s="431"/>
      <c r="AG42" s="431"/>
      <c r="AH42" s="431"/>
      <c r="AI42" s="431"/>
      <c r="AN42" s="305"/>
      <c r="AO42" s="305"/>
      <c r="AQ42" s="337"/>
      <c r="AR42" s="337"/>
      <c r="AS42" s="337"/>
      <c r="AT42" s="337"/>
      <c r="AU42" s="337"/>
      <c r="AV42" s="337"/>
      <c r="AW42" s="337"/>
      <c r="AX42" s="337"/>
      <c r="AY42" s="337"/>
      <c r="AZ42" s="337"/>
      <c r="BA42" s="337"/>
      <c r="BB42" s="337"/>
      <c r="BC42" s="337"/>
    </row>
    <row r="43" spans="1:73" s="295" customFormat="1" ht="14.25" customHeight="1">
      <c r="A43" s="316"/>
      <c r="B43" s="316"/>
      <c r="C43" s="429"/>
      <c r="D43" s="431"/>
      <c r="E43" s="431"/>
      <c r="F43" s="431"/>
      <c r="G43" s="431"/>
      <c r="H43" s="431"/>
      <c r="I43" s="431"/>
      <c r="J43" s="431"/>
      <c r="K43" s="431"/>
      <c r="L43" s="431"/>
      <c r="M43" s="431"/>
      <c r="N43" s="431"/>
      <c r="O43" s="431"/>
      <c r="P43" s="431"/>
      <c r="Q43" s="431"/>
      <c r="R43" s="431"/>
      <c r="S43" s="431"/>
      <c r="T43" s="431"/>
      <c r="U43" s="431"/>
      <c r="V43" s="431"/>
      <c r="W43" s="431"/>
      <c r="X43" s="431"/>
      <c r="Y43" s="431"/>
      <c r="Z43" s="431"/>
      <c r="AA43" s="431"/>
      <c r="AB43" s="431"/>
      <c r="AC43" s="431"/>
      <c r="AD43" s="431"/>
      <c r="AE43" s="431"/>
      <c r="AF43" s="431"/>
      <c r="AG43" s="431"/>
      <c r="AH43" s="431"/>
      <c r="AI43" s="431"/>
      <c r="AN43" s="337"/>
      <c r="AO43" s="338"/>
      <c r="AP43" s="338"/>
      <c r="AQ43" s="338"/>
      <c r="AR43" s="338"/>
      <c r="AS43" s="338"/>
      <c r="AT43" s="338"/>
      <c r="AU43" s="338"/>
      <c r="AV43" s="305"/>
    </row>
    <row r="44" spans="1:73" s="295" customFormat="1" ht="14.25" customHeight="1">
      <c r="A44" s="339"/>
      <c r="B44" s="316"/>
      <c r="C44" s="429"/>
      <c r="D44" s="431"/>
      <c r="E44" s="431"/>
      <c r="F44" s="431"/>
      <c r="G44" s="431"/>
      <c r="H44" s="431"/>
      <c r="I44" s="431"/>
      <c r="J44" s="431"/>
      <c r="K44" s="431"/>
      <c r="L44" s="431"/>
      <c r="M44" s="431"/>
      <c r="N44" s="431"/>
      <c r="O44" s="431"/>
      <c r="P44" s="431"/>
      <c r="Q44" s="431"/>
      <c r="R44" s="431"/>
      <c r="S44" s="431"/>
      <c r="T44" s="431"/>
      <c r="U44" s="431"/>
      <c r="V44" s="431"/>
      <c r="W44" s="431"/>
      <c r="X44" s="431"/>
      <c r="Y44" s="431"/>
      <c r="Z44" s="431"/>
      <c r="AA44" s="431"/>
      <c r="AB44" s="431"/>
      <c r="AC44" s="431"/>
      <c r="AD44" s="431"/>
      <c r="AE44" s="431"/>
      <c r="AF44" s="431"/>
      <c r="AG44" s="431"/>
      <c r="AH44" s="431"/>
      <c r="AI44" s="431"/>
      <c r="AO44" s="340"/>
      <c r="AP44" s="340"/>
      <c r="AQ44" s="340"/>
      <c r="AR44" s="340"/>
      <c r="AS44" s="340"/>
      <c r="AT44" s="340"/>
      <c r="AU44" s="305"/>
      <c r="AV44" s="305"/>
    </row>
    <row r="45" spans="1:73" s="295" customFormat="1" ht="14.25" customHeight="1">
      <c r="A45" s="316"/>
      <c r="B45" s="316"/>
      <c r="C45" s="429"/>
      <c r="D45" s="431"/>
      <c r="E45" s="431"/>
      <c r="F45" s="431"/>
      <c r="G45" s="431"/>
      <c r="H45" s="431"/>
      <c r="I45" s="431"/>
      <c r="J45" s="431"/>
      <c r="K45" s="431"/>
      <c r="L45" s="431"/>
      <c r="M45" s="431"/>
      <c r="N45" s="431"/>
      <c r="O45" s="431"/>
      <c r="P45" s="431"/>
      <c r="Q45" s="431"/>
      <c r="R45" s="431"/>
      <c r="S45" s="431"/>
      <c r="T45" s="431"/>
      <c r="U45" s="431"/>
      <c r="V45" s="431"/>
      <c r="W45" s="431"/>
      <c r="X45" s="431"/>
      <c r="Y45" s="431"/>
      <c r="Z45" s="431"/>
      <c r="AA45" s="431"/>
      <c r="AB45" s="431"/>
      <c r="AC45" s="431"/>
      <c r="AD45" s="431"/>
      <c r="AE45" s="431"/>
      <c r="AF45" s="431"/>
      <c r="AG45" s="431"/>
      <c r="AH45" s="431"/>
      <c r="AI45" s="431"/>
    </row>
    <row r="46" spans="1:73" ht="14.25" customHeight="1">
      <c r="A46" s="295"/>
      <c r="B46" s="295"/>
      <c r="C46" s="429"/>
      <c r="D46" s="431"/>
      <c r="E46" s="431"/>
      <c r="F46" s="431"/>
      <c r="G46" s="431"/>
      <c r="H46" s="431"/>
      <c r="I46" s="431"/>
      <c r="J46" s="431"/>
      <c r="K46" s="431"/>
      <c r="L46" s="431"/>
      <c r="M46" s="431"/>
      <c r="N46" s="431"/>
      <c r="O46" s="431"/>
      <c r="P46" s="431"/>
      <c r="Q46" s="431"/>
      <c r="R46" s="431"/>
      <c r="S46" s="431"/>
      <c r="T46" s="431"/>
      <c r="U46" s="431"/>
      <c r="V46" s="431"/>
      <c r="W46" s="431"/>
      <c r="X46" s="431"/>
      <c r="Y46" s="431"/>
      <c r="Z46" s="431"/>
      <c r="AA46" s="431"/>
      <c r="AB46" s="431"/>
      <c r="AC46" s="431"/>
      <c r="AD46" s="431"/>
      <c r="AE46" s="431"/>
      <c r="AF46" s="431"/>
      <c r="AG46" s="431"/>
      <c r="AH46" s="431"/>
      <c r="AI46" s="431"/>
      <c r="AJ46" s="295"/>
      <c r="AK46" s="295"/>
      <c r="AN46" s="295"/>
      <c r="AO46" s="295"/>
      <c r="AP46" s="295"/>
      <c r="AQ46" s="295"/>
      <c r="AR46" s="295"/>
      <c r="AS46" s="295"/>
      <c r="AT46" s="295"/>
      <c r="AU46" s="295"/>
      <c r="AV46" s="295"/>
      <c r="AW46" s="295"/>
      <c r="AX46" s="295"/>
      <c r="AY46" s="295"/>
      <c r="AZ46" s="295"/>
      <c r="BA46" s="295"/>
      <c r="BB46" s="295"/>
      <c r="BC46" s="295"/>
      <c r="BD46" s="295"/>
      <c r="BE46" s="295"/>
      <c r="BF46" s="295"/>
      <c r="BG46" s="295"/>
      <c r="BH46" s="295"/>
      <c r="BI46" s="295"/>
      <c r="BJ46" s="295"/>
      <c r="BK46" s="295"/>
      <c r="BL46" s="295"/>
      <c r="BM46" s="295"/>
      <c r="BN46" s="295"/>
      <c r="BO46" s="295"/>
      <c r="BP46" s="295"/>
      <c r="BQ46" s="295"/>
      <c r="BR46" s="295"/>
      <c r="BS46" s="295"/>
      <c r="BT46" s="295"/>
      <c r="BU46" s="295"/>
    </row>
    <row r="47" spans="1:73" ht="14.25" customHeight="1">
      <c r="A47" s="295"/>
      <c r="B47" s="295"/>
      <c r="C47" s="429"/>
      <c r="D47" s="431"/>
      <c r="E47" s="431"/>
      <c r="F47" s="431"/>
      <c r="G47" s="431"/>
      <c r="H47" s="431"/>
      <c r="I47" s="431"/>
      <c r="J47" s="431"/>
      <c r="K47" s="431"/>
      <c r="L47" s="431"/>
      <c r="M47" s="431"/>
      <c r="N47" s="431"/>
      <c r="O47" s="431"/>
      <c r="P47" s="431"/>
      <c r="Q47" s="431"/>
      <c r="R47" s="431"/>
      <c r="S47" s="431"/>
      <c r="T47" s="431"/>
      <c r="U47" s="431"/>
      <c r="V47" s="431"/>
      <c r="W47" s="431"/>
      <c r="X47" s="431"/>
      <c r="Y47" s="431"/>
      <c r="Z47" s="431"/>
      <c r="AA47" s="431"/>
      <c r="AB47" s="431"/>
      <c r="AC47" s="431"/>
      <c r="AD47" s="431"/>
      <c r="AE47" s="431"/>
      <c r="AF47" s="431"/>
      <c r="AG47" s="431"/>
      <c r="AH47" s="431"/>
      <c r="AI47" s="431"/>
    </row>
    <row r="48" spans="1:73" ht="20.100000000000001" customHeight="1">
      <c r="A48" s="295"/>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row>
    <row r="49" spans="1:35" ht="20.100000000000001" customHeight="1">
      <c r="A49" s="295"/>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row>
    <row r="50" spans="1:35" ht="20.100000000000001" customHeight="1">
      <c r="A50" s="295"/>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row>
    <row r="51" spans="1:35" ht="20.100000000000001" customHeight="1">
      <c r="A51" s="295"/>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row>
    <row r="52" spans="1:35" ht="20.100000000000001" customHeight="1">
      <c r="A52" s="295"/>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row>
    <row r="53" spans="1:35" ht="20.100000000000001" customHeight="1">
      <c r="A53" s="295"/>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row>
  </sheetData>
  <sheetProtection sheet="1" formatCells="0" formatColumns="0" formatRows="0" insertColumns="0" insertRows="0" insertHyperlinks="0" deleteColumns="0" deleteRows="0" sort="0" autoFilter="0" pivotTables="0"/>
  <mergeCells count="46">
    <mergeCell ref="S18:V18"/>
    <mergeCell ref="A4:AI4"/>
    <mergeCell ref="W7:AB7"/>
    <mergeCell ref="AD7:AE7"/>
    <mergeCell ref="AG7:AH7"/>
    <mergeCell ref="A9:I9"/>
    <mergeCell ref="R9:U10"/>
    <mergeCell ref="V9:AI10"/>
    <mergeCell ref="R11:U12"/>
    <mergeCell ref="V11:AI12"/>
    <mergeCell ref="R13:X14"/>
    <mergeCell ref="Y13:AI14"/>
    <mergeCell ref="S17:Y17"/>
    <mergeCell ref="A19:R23"/>
    <mergeCell ref="S19:T20"/>
    <mergeCell ref="U19:AI20"/>
    <mergeCell ref="S21:U21"/>
    <mergeCell ref="V21:AI21"/>
    <mergeCell ref="S22:AI23"/>
    <mergeCell ref="A24:R24"/>
    <mergeCell ref="S24:AI24"/>
    <mergeCell ref="A25:R25"/>
    <mergeCell ref="S25:W25"/>
    <mergeCell ref="Y25:AA25"/>
    <mergeCell ref="AC25:AE25"/>
    <mergeCell ref="AG25:AI25"/>
    <mergeCell ref="A26:R26"/>
    <mergeCell ref="S26:AI26"/>
    <mergeCell ref="A27:B27"/>
    <mergeCell ref="A28:B28"/>
    <mergeCell ref="S28:AI32"/>
    <mergeCell ref="A29:B29"/>
    <mergeCell ref="A30:B30"/>
    <mergeCell ref="A31:B31"/>
    <mergeCell ref="A32:B32"/>
    <mergeCell ref="C32:R32"/>
    <mergeCell ref="A39:B39"/>
    <mergeCell ref="C39:C47"/>
    <mergeCell ref="D39:AI47"/>
    <mergeCell ref="A33:B33"/>
    <mergeCell ref="A34:B34"/>
    <mergeCell ref="S34:AI38"/>
    <mergeCell ref="A35:B35"/>
    <mergeCell ref="A36:B36"/>
    <mergeCell ref="C36:R36"/>
    <mergeCell ref="A37:B37"/>
  </mergeCells>
  <phoneticPr fontId="2"/>
  <dataValidations count="1">
    <dataValidation type="list" allowBlank="1" showInputMessage="1" showErrorMessage="1" sqref="A27:B38" xr:uid="{EEA527AC-B008-4E28-B6AC-1B866B1EB151}">
      <formula1>"○"</formula1>
    </dataValidation>
  </dataValidations>
  <printOptions horizontalCentered="1"/>
  <pageMargins left="0.70866141732283472" right="0.70866141732283472" top="0.74803149606299213" bottom="0.74803149606299213" header="0.31496062992125984" footer="0.31496062992125984"/>
  <pageSetup paperSize="9" scale="8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634FC-FE74-4C4C-B436-3E09C7231003}">
  <dimension ref="A1:AH124"/>
  <sheetViews>
    <sheetView view="pageBreakPreview" zoomScaleNormal="90" zoomScaleSheetLayoutView="100" workbookViewId="0">
      <selection activeCell="AA123" sqref="AA123"/>
    </sheetView>
  </sheetViews>
  <sheetFormatPr defaultColWidth="8.75" defaultRowHeight="16.5"/>
  <cols>
    <col min="1" max="4" width="3.125" style="342" customWidth="1"/>
    <col min="5" max="5" width="6" style="342" customWidth="1"/>
    <col min="6" max="6" width="5.75" style="342" customWidth="1"/>
    <col min="7" max="34" width="3.125" style="342" customWidth="1"/>
    <col min="35" max="16384" width="8.75" style="342"/>
  </cols>
  <sheetData>
    <row r="1" spans="1:34" ht="36.6" customHeight="1" thickBot="1">
      <c r="A1" s="341" t="s">
        <v>252</v>
      </c>
      <c r="B1" s="341"/>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t="s">
        <v>253</v>
      </c>
      <c r="AE1" s="341" t="s">
        <v>253</v>
      </c>
      <c r="AF1" s="341"/>
      <c r="AG1" s="341"/>
      <c r="AH1" s="341"/>
    </row>
    <row r="2" spans="1:34" s="343" customFormat="1" ht="18" customHeight="1">
      <c r="A2" s="635" t="s">
        <v>254</v>
      </c>
      <c r="B2" s="636"/>
      <c r="C2" s="636"/>
      <c r="D2" s="636"/>
      <c r="E2" s="636"/>
      <c r="F2" s="636"/>
      <c r="G2" s="636"/>
      <c r="H2" s="639" t="s">
        <v>255</v>
      </c>
      <c r="I2" s="640"/>
      <c r="J2" s="640"/>
      <c r="K2" s="640"/>
      <c r="L2" s="640"/>
      <c r="M2" s="640"/>
      <c r="N2" s="640"/>
      <c r="O2" s="640"/>
      <c r="P2" s="641"/>
      <c r="Q2" s="639"/>
      <c r="R2" s="641"/>
      <c r="S2" s="639" t="s">
        <v>256</v>
      </c>
      <c r="T2" s="640"/>
      <c r="U2" s="640"/>
      <c r="V2" s="640"/>
      <c r="W2" s="640"/>
      <c r="X2" s="640"/>
      <c r="Y2" s="640"/>
      <c r="Z2" s="640"/>
      <c r="AA2" s="640"/>
      <c r="AB2" s="640"/>
      <c r="AC2" s="641"/>
      <c r="AD2" s="639" t="s">
        <v>257</v>
      </c>
      <c r="AE2" s="640"/>
      <c r="AF2" s="641"/>
      <c r="AG2" s="639"/>
      <c r="AH2" s="643"/>
    </row>
    <row r="3" spans="1:34" s="343" customFormat="1" ht="18" customHeight="1" thickBot="1">
      <c r="A3" s="637"/>
      <c r="B3" s="638"/>
      <c r="C3" s="638"/>
      <c r="D3" s="638"/>
      <c r="E3" s="638"/>
      <c r="F3" s="638"/>
      <c r="G3" s="638"/>
      <c r="H3" s="642"/>
      <c r="I3" s="531"/>
      <c r="J3" s="531"/>
      <c r="K3" s="531"/>
      <c r="L3" s="531"/>
      <c r="M3" s="531"/>
      <c r="N3" s="531"/>
      <c r="O3" s="531"/>
      <c r="P3" s="532"/>
      <c r="Q3" s="642"/>
      <c r="R3" s="532"/>
      <c r="S3" s="642"/>
      <c r="T3" s="531"/>
      <c r="U3" s="531"/>
      <c r="V3" s="531"/>
      <c r="W3" s="531"/>
      <c r="X3" s="531"/>
      <c r="Y3" s="531"/>
      <c r="Z3" s="531"/>
      <c r="AA3" s="531"/>
      <c r="AB3" s="531"/>
      <c r="AC3" s="532"/>
      <c r="AD3" s="644" t="s">
        <v>258</v>
      </c>
      <c r="AE3" s="528"/>
      <c r="AF3" s="529"/>
      <c r="AG3" s="644"/>
      <c r="AH3" s="634"/>
    </row>
    <row r="4" spans="1:34" ht="14.45" customHeight="1">
      <c r="A4" s="645" t="s">
        <v>259</v>
      </c>
      <c r="B4" s="646"/>
      <c r="C4" s="649" t="s">
        <v>226</v>
      </c>
      <c r="D4" s="649"/>
      <c r="E4" s="649"/>
      <c r="F4" s="649"/>
      <c r="G4" s="649"/>
      <c r="H4" s="650"/>
      <c r="I4" s="650"/>
      <c r="J4" s="650"/>
      <c r="K4" s="650"/>
      <c r="L4" s="650"/>
      <c r="M4" s="650"/>
      <c r="N4" s="650"/>
      <c r="O4" s="650"/>
      <c r="P4" s="650"/>
      <c r="Q4" s="650"/>
      <c r="R4" s="650"/>
      <c r="S4" s="650"/>
      <c r="T4" s="650"/>
      <c r="U4" s="650"/>
      <c r="V4" s="650"/>
      <c r="W4" s="650"/>
      <c r="X4" s="650"/>
      <c r="Y4" s="650"/>
      <c r="Z4" s="650"/>
      <c r="AA4" s="650"/>
      <c r="AB4" s="650"/>
      <c r="AC4" s="650"/>
      <c r="AD4" s="650"/>
      <c r="AE4" s="650"/>
      <c r="AF4" s="650"/>
      <c r="AG4" s="650"/>
      <c r="AH4" s="651"/>
    </row>
    <row r="5" spans="1:34" s="344" customFormat="1" ht="15" customHeight="1">
      <c r="A5" s="622"/>
      <c r="B5" s="623"/>
      <c r="C5" s="576" t="s">
        <v>260</v>
      </c>
      <c r="D5" s="577"/>
      <c r="E5" s="577"/>
      <c r="F5" s="577"/>
      <c r="G5" s="578"/>
      <c r="H5" s="652"/>
      <c r="I5" s="653"/>
      <c r="J5" s="653"/>
      <c r="K5" s="653"/>
      <c r="L5" s="653"/>
      <c r="M5" s="653"/>
      <c r="N5" s="653"/>
      <c r="O5" s="653"/>
      <c r="P5" s="653"/>
      <c r="Q5" s="653"/>
      <c r="R5" s="653"/>
      <c r="S5" s="653"/>
      <c r="T5" s="653"/>
      <c r="U5" s="653"/>
      <c r="V5" s="653"/>
      <c r="W5" s="653"/>
      <c r="X5" s="653"/>
      <c r="Y5" s="653"/>
      <c r="Z5" s="653"/>
      <c r="AA5" s="653"/>
      <c r="AB5" s="653"/>
      <c r="AC5" s="653"/>
      <c r="AD5" s="653"/>
      <c r="AE5" s="653"/>
      <c r="AF5" s="653"/>
      <c r="AG5" s="653"/>
      <c r="AH5" s="654"/>
    </row>
    <row r="6" spans="1:34" s="344" customFormat="1" ht="30" customHeight="1">
      <c r="A6" s="622"/>
      <c r="B6" s="623"/>
      <c r="C6" s="581" t="s">
        <v>261</v>
      </c>
      <c r="D6" s="581"/>
      <c r="E6" s="581"/>
      <c r="F6" s="581"/>
      <c r="G6" s="581"/>
      <c r="H6" s="655"/>
      <c r="I6" s="579"/>
      <c r="J6" s="579"/>
      <c r="K6" s="579"/>
      <c r="L6" s="579"/>
      <c r="M6" s="579"/>
      <c r="N6" s="579"/>
      <c r="O6" s="579"/>
      <c r="P6" s="579"/>
      <c r="Q6" s="579"/>
      <c r="R6" s="579"/>
      <c r="S6" s="579"/>
      <c r="T6" s="579"/>
      <c r="U6" s="579"/>
      <c r="V6" s="579"/>
      <c r="W6" s="579"/>
      <c r="X6" s="579"/>
      <c r="Y6" s="579"/>
      <c r="Z6" s="579"/>
      <c r="AA6" s="579"/>
      <c r="AB6" s="579"/>
      <c r="AC6" s="579"/>
      <c r="AD6" s="579"/>
      <c r="AE6" s="579"/>
      <c r="AF6" s="579"/>
      <c r="AG6" s="579"/>
      <c r="AH6" s="580"/>
    </row>
    <row r="7" spans="1:34" s="344" customFormat="1" ht="15" customHeight="1">
      <c r="A7" s="622"/>
      <c r="B7" s="623"/>
      <c r="C7" s="581" t="s">
        <v>220</v>
      </c>
      <c r="D7" s="581"/>
      <c r="E7" s="581"/>
      <c r="F7" s="581"/>
      <c r="G7" s="581"/>
      <c r="H7" s="582" t="s">
        <v>262</v>
      </c>
      <c r="I7" s="556"/>
      <c r="J7" s="556"/>
      <c r="K7" s="556"/>
      <c r="L7" s="555"/>
      <c r="M7" s="555"/>
      <c r="N7" s="345" t="s">
        <v>263</v>
      </c>
      <c r="O7" s="555"/>
      <c r="P7" s="555"/>
      <c r="Q7" s="346" t="s">
        <v>264</v>
      </c>
      <c r="R7" s="556"/>
      <c r="S7" s="556"/>
      <c r="T7" s="556"/>
      <c r="U7" s="556"/>
      <c r="V7" s="556"/>
      <c r="W7" s="556"/>
      <c r="X7" s="556"/>
      <c r="Y7" s="556"/>
      <c r="Z7" s="556"/>
      <c r="AA7" s="556"/>
      <c r="AB7" s="556"/>
      <c r="AC7" s="556"/>
      <c r="AD7" s="556"/>
      <c r="AE7" s="556"/>
      <c r="AF7" s="556"/>
      <c r="AG7" s="556"/>
      <c r="AH7" s="557"/>
    </row>
    <row r="8" spans="1:34" s="344" customFormat="1" ht="15" customHeight="1">
      <c r="A8" s="622"/>
      <c r="B8" s="623"/>
      <c r="C8" s="581"/>
      <c r="D8" s="581"/>
      <c r="E8" s="581"/>
      <c r="F8" s="581"/>
      <c r="G8" s="581"/>
      <c r="H8" s="558"/>
      <c r="I8" s="559"/>
      <c r="J8" s="559"/>
      <c r="K8" s="559"/>
      <c r="L8" s="347" t="s">
        <v>265</v>
      </c>
      <c r="M8" s="347" t="s">
        <v>266</v>
      </c>
      <c r="N8" s="559"/>
      <c r="O8" s="559"/>
      <c r="P8" s="559"/>
      <c r="Q8" s="559"/>
      <c r="R8" s="559"/>
      <c r="S8" s="559"/>
      <c r="T8" s="559"/>
      <c r="U8" s="559"/>
      <c r="V8" s="347" t="s">
        <v>267</v>
      </c>
      <c r="W8" s="347" t="s">
        <v>268</v>
      </c>
      <c r="X8" s="559"/>
      <c r="Y8" s="559"/>
      <c r="Z8" s="559"/>
      <c r="AA8" s="559"/>
      <c r="AB8" s="559"/>
      <c r="AC8" s="559"/>
      <c r="AD8" s="559"/>
      <c r="AE8" s="559"/>
      <c r="AF8" s="559"/>
      <c r="AG8" s="559"/>
      <c r="AH8" s="560"/>
    </row>
    <row r="9" spans="1:34" s="344" customFormat="1" ht="15" customHeight="1">
      <c r="A9" s="622"/>
      <c r="B9" s="623"/>
      <c r="C9" s="581"/>
      <c r="D9" s="581"/>
      <c r="E9" s="581"/>
      <c r="F9" s="581"/>
      <c r="G9" s="581"/>
      <c r="H9" s="558"/>
      <c r="I9" s="559"/>
      <c r="J9" s="559"/>
      <c r="K9" s="559"/>
      <c r="L9" s="347" t="s">
        <v>269</v>
      </c>
      <c r="M9" s="347" t="s">
        <v>270</v>
      </c>
      <c r="N9" s="559"/>
      <c r="O9" s="559"/>
      <c r="P9" s="559"/>
      <c r="Q9" s="559"/>
      <c r="R9" s="559"/>
      <c r="S9" s="559"/>
      <c r="T9" s="559"/>
      <c r="U9" s="559"/>
      <c r="V9" s="347" t="s">
        <v>271</v>
      </c>
      <c r="W9" s="347" t="s">
        <v>272</v>
      </c>
      <c r="X9" s="559"/>
      <c r="Y9" s="559"/>
      <c r="Z9" s="559"/>
      <c r="AA9" s="559"/>
      <c r="AB9" s="559"/>
      <c r="AC9" s="559"/>
      <c r="AD9" s="559"/>
      <c r="AE9" s="559"/>
      <c r="AF9" s="559"/>
      <c r="AG9" s="559"/>
      <c r="AH9" s="560"/>
    </row>
    <row r="10" spans="1:34" s="344" customFormat="1" ht="18.95" customHeight="1">
      <c r="A10" s="622"/>
      <c r="B10" s="623"/>
      <c r="C10" s="581"/>
      <c r="D10" s="581"/>
      <c r="E10" s="581"/>
      <c r="F10" s="581"/>
      <c r="G10" s="581"/>
      <c r="H10" s="583"/>
      <c r="I10" s="584"/>
      <c r="J10" s="584"/>
      <c r="K10" s="584"/>
      <c r="L10" s="584"/>
      <c r="M10" s="584"/>
      <c r="N10" s="584"/>
      <c r="O10" s="584"/>
      <c r="P10" s="584"/>
      <c r="Q10" s="584"/>
      <c r="R10" s="584"/>
      <c r="S10" s="584"/>
      <c r="T10" s="584"/>
      <c r="U10" s="584"/>
      <c r="V10" s="584"/>
      <c r="W10" s="584"/>
      <c r="X10" s="584"/>
      <c r="Y10" s="584"/>
      <c r="Z10" s="584"/>
      <c r="AA10" s="584"/>
      <c r="AB10" s="584"/>
      <c r="AC10" s="584"/>
      <c r="AD10" s="584"/>
      <c r="AE10" s="584"/>
      <c r="AF10" s="584"/>
      <c r="AG10" s="584"/>
      <c r="AH10" s="585"/>
    </row>
    <row r="11" spans="1:34" s="344" customFormat="1" ht="15" customHeight="1">
      <c r="A11" s="622"/>
      <c r="B11" s="623"/>
      <c r="C11" s="581" t="s">
        <v>273</v>
      </c>
      <c r="D11" s="581"/>
      <c r="E11" s="581"/>
      <c r="F11" s="581"/>
      <c r="G11" s="581"/>
      <c r="H11" s="586" t="s">
        <v>274</v>
      </c>
      <c r="I11" s="587"/>
      <c r="J11" s="588"/>
      <c r="K11" s="589"/>
      <c r="L11" s="590"/>
      <c r="M11" s="590"/>
      <c r="N11" s="590"/>
      <c r="O11" s="590"/>
      <c r="P11" s="590"/>
      <c r="Q11" s="348" t="s">
        <v>275</v>
      </c>
      <c r="R11" s="349"/>
      <c r="S11" s="591"/>
      <c r="T11" s="591"/>
      <c r="U11" s="592"/>
      <c r="V11" s="586" t="s">
        <v>276</v>
      </c>
      <c r="W11" s="587"/>
      <c r="X11" s="588"/>
      <c r="Y11" s="593"/>
      <c r="Z11" s="594"/>
      <c r="AA11" s="594"/>
      <c r="AB11" s="594"/>
      <c r="AC11" s="594"/>
      <c r="AD11" s="594"/>
      <c r="AE11" s="594"/>
      <c r="AF11" s="594"/>
      <c r="AG11" s="594"/>
      <c r="AH11" s="595"/>
    </row>
    <row r="12" spans="1:34" s="344" customFormat="1" ht="15" customHeight="1">
      <c r="A12" s="647"/>
      <c r="B12" s="648"/>
      <c r="C12" s="581"/>
      <c r="D12" s="581"/>
      <c r="E12" s="581"/>
      <c r="F12" s="581"/>
      <c r="G12" s="581"/>
      <c r="H12" s="633" t="s">
        <v>277</v>
      </c>
      <c r="I12" s="633"/>
      <c r="J12" s="633"/>
      <c r="K12" s="593"/>
      <c r="L12" s="594"/>
      <c r="M12" s="594"/>
      <c r="N12" s="594"/>
      <c r="O12" s="594"/>
      <c r="P12" s="594"/>
      <c r="Q12" s="594"/>
      <c r="R12" s="594"/>
      <c r="S12" s="594"/>
      <c r="T12" s="594"/>
      <c r="U12" s="594"/>
      <c r="V12" s="594"/>
      <c r="W12" s="594"/>
      <c r="X12" s="594"/>
      <c r="Y12" s="594"/>
      <c r="Z12" s="594"/>
      <c r="AA12" s="594"/>
      <c r="AB12" s="594"/>
      <c r="AC12" s="594"/>
      <c r="AD12" s="594"/>
      <c r="AE12" s="594"/>
      <c r="AF12" s="594"/>
      <c r="AG12" s="594"/>
      <c r="AH12" s="595"/>
    </row>
    <row r="13" spans="1:34" s="344" customFormat="1" ht="15" customHeight="1">
      <c r="A13" s="620" t="s">
        <v>278</v>
      </c>
      <c r="B13" s="621"/>
      <c r="C13" s="581" t="s">
        <v>260</v>
      </c>
      <c r="D13" s="581"/>
      <c r="E13" s="581"/>
      <c r="F13" s="581"/>
      <c r="G13" s="581"/>
      <c r="H13" s="612"/>
      <c r="I13" s="612"/>
      <c r="J13" s="612"/>
      <c r="K13" s="612"/>
      <c r="L13" s="612"/>
      <c r="M13" s="612"/>
      <c r="N13" s="612"/>
      <c r="O13" s="612"/>
      <c r="P13" s="581" t="s">
        <v>279</v>
      </c>
      <c r="Q13" s="581"/>
      <c r="R13" s="581"/>
      <c r="S13" s="582" t="s">
        <v>262</v>
      </c>
      <c r="T13" s="556"/>
      <c r="U13" s="556"/>
      <c r="V13" s="556"/>
      <c r="W13" s="555"/>
      <c r="X13" s="555"/>
      <c r="Y13" s="345" t="s">
        <v>263</v>
      </c>
      <c r="Z13" s="555"/>
      <c r="AA13" s="555"/>
      <c r="AB13" s="346" t="s">
        <v>264</v>
      </c>
      <c r="AC13" s="528"/>
      <c r="AD13" s="528"/>
      <c r="AE13" s="528"/>
      <c r="AF13" s="528"/>
      <c r="AG13" s="528"/>
      <c r="AH13" s="634"/>
    </row>
    <row r="14" spans="1:34" s="344" customFormat="1" ht="21" customHeight="1">
      <c r="A14" s="622"/>
      <c r="B14" s="623"/>
      <c r="C14" s="581" t="s">
        <v>280</v>
      </c>
      <c r="D14" s="581"/>
      <c r="E14" s="581"/>
      <c r="F14" s="581"/>
      <c r="G14" s="581"/>
      <c r="H14" s="612"/>
      <c r="I14" s="612"/>
      <c r="J14" s="612"/>
      <c r="K14" s="612"/>
      <c r="L14" s="612"/>
      <c r="M14" s="612"/>
      <c r="N14" s="612"/>
      <c r="O14" s="612"/>
      <c r="P14" s="581"/>
      <c r="Q14" s="581"/>
      <c r="R14" s="581"/>
      <c r="S14" s="613"/>
      <c r="T14" s="614"/>
      <c r="U14" s="614"/>
      <c r="V14" s="614"/>
      <c r="W14" s="614"/>
      <c r="X14" s="614"/>
      <c r="Y14" s="614"/>
      <c r="Z14" s="614"/>
      <c r="AA14" s="614"/>
      <c r="AB14" s="614"/>
      <c r="AC14" s="614"/>
      <c r="AD14" s="614"/>
      <c r="AE14" s="614"/>
      <c r="AF14" s="614"/>
      <c r="AG14" s="614"/>
      <c r="AH14" s="615"/>
    </row>
    <row r="15" spans="1:34" s="344" customFormat="1" ht="19.5" customHeight="1">
      <c r="A15" s="622"/>
      <c r="B15" s="623"/>
      <c r="C15" s="581" t="s">
        <v>281</v>
      </c>
      <c r="D15" s="581"/>
      <c r="E15" s="581"/>
      <c r="F15" s="581"/>
      <c r="G15" s="581"/>
      <c r="H15" s="619"/>
      <c r="I15" s="619"/>
      <c r="J15" s="619"/>
      <c r="K15" s="619"/>
      <c r="L15" s="619"/>
      <c r="M15" s="619"/>
      <c r="N15" s="619"/>
      <c r="O15" s="619"/>
      <c r="P15" s="581"/>
      <c r="Q15" s="581"/>
      <c r="R15" s="581"/>
      <c r="S15" s="616"/>
      <c r="T15" s="617"/>
      <c r="U15" s="617"/>
      <c r="V15" s="617"/>
      <c r="W15" s="617"/>
      <c r="X15" s="617"/>
      <c r="Y15" s="617"/>
      <c r="Z15" s="617"/>
      <c r="AA15" s="617"/>
      <c r="AB15" s="617"/>
      <c r="AC15" s="617"/>
      <c r="AD15" s="617"/>
      <c r="AE15" s="617"/>
      <c r="AF15" s="617"/>
      <c r="AG15" s="617"/>
      <c r="AH15" s="618"/>
    </row>
    <row r="16" spans="1:34" s="344" customFormat="1" ht="29.25" customHeight="1">
      <c r="A16" s="622"/>
      <c r="B16" s="623"/>
      <c r="C16" s="624" t="s">
        <v>282</v>
      </c>
      <c r="D16" s="624"/>
      <c r="E16" s="624"/>
      <c r="F16" s="624"/>
      <c r="G16" s="624"/>
      <c r="H16" s="624"/>
      <c r="I16" s="624"/>
      <c r="J16" s="624"/>
      <c r="K16" s="624"/>
      <c r="L16" s="624"/>
      <c r="M16" s="624"/>
      <c r="N16" s="624"/>
      <c r="O16" s="624"/>
      <c r="P16" s="624"/>
      <c r="Q16" s="624"/>
      <c r="R16" s="624"/>
      <c r="S16" s="624"/>
      <c r="T16" s="624"/>
      <c r="U16" s="624"/>
      <c r="V16" s="624"/>
      <c r="W16" s="624"/>
      <c r="X16" s="624"/>
      <c r="Y16" s="624"/>
      <c r="Z16" s="624"/>
      <c r="AA16" s="624"/>
      <c r="AB16" s="624"/>
      <c r="AC16" s="624"/>
      <c r="AD16" s="624"/>
      <c r="AE16" s="624"/>
      <c r="AF16" s="624"/>
      <c r="AG16" s="624"/>
      <c r="AH16" s="625"/>
    </row>
    <row r="17" spans="1:34" s="344" customFormat="1" ht="33.75" customHeight="1">
      <c r="A17" s="622"/>
      <c r="B17" s="623"/>
      <c r="C17" s="626" t="s">
        <v>283</v>
      </c>
      <c r="D17" s="626"/>
      <c r="E17" s="626"/>
      <c r="F17" s="628" t="s">
        <v>284</v>
      </c>
      <c r="G17" s="628"/>
      <c r="H17" s="628"/>
      <c r="I17" s="628"/>
      <c r="J17" s="628"/>
      <c r="K17" s="628"/>
      <c r="L17" s="628"/>
      <c r="M17" s="628"/>
      <c r="N17" s="628"/>
      <c r="O17" s="628"/>
      <c r="P17" s="628"/>
      <c r="Q17" s="628"/>
      <c r="R17" s="628"/>
      <c r="S17" s="628"/>
      <c r="T17" s="628"/>
      <c r="U17" s="628"/>
      <c r="V17" s="628"/>
      <c r="W17" s="628"/>
      <c r="X17" s="628"/>
      <c r="Y17" s="628"/>
      <c r="Z17" s="628"/>
      <c r="AA17" s="628"/>
      <c r="AB17" s="628"/>
      <c r="AC17" s="628"/>
      <c r="AD17" s="628"/>
      <c r="AE17" s="628"/>
      <c r="AF17" s="628"/>
      <c r="AG17" s="628"/>
      <c r="AH17" s="629"/>
    </row>
    <row r="18" spans="1:34" s="344" customFormat="1" ht="24.75" customHeight="1">
      <c r="A18" s="622"/>
      <c r="B18" s="623"/>
      <c r="C18" s="626"/>
      <c r="D18" s="626"/>
      <c r="E18" s="626"/>
      <c r="F18" s="626" t="s">
        <v>285</v>
      </c>
      <c r="G18" s="626"/>
      <c r="H18" s="626"/>
      <c r="I18" s="626"/>
      <c r="J18" s="626"/>
      <c r="K18" s="626"/>
      <c r="L18" s="626"/>
      <c r="M18" s="626"/>
      <c r="N18" s="626"/>
      <c r="O18" s="626"/>
      <c r="P18" s="626"/>
      <c r="Q18" s="626"/>
      <c r="R18" s="626"/>
      <c r="S18" s="626"/>
      <c r="T18" s="626"/>
      <c r="U18" s="626"/>
      <c r="V18" s="626"/>
      <c r="W18" s="626"/>
      <c r="X18" s="626"/>
      <c r="Y18" s="626"/>
      <c r="Z18" s="626"/>
      <c r="AA18" s="626"/>
      <c r="AB18" s="626"/>
      <c r="AC18" s="626"/>
      <c r="AD18" s="626"/>
      <c r="AE18" s="626"/>
      <c r="AF18" s="626"/>
      <c r="AG18" s="626"/>
      <c r="AH18" s="630"/>
    </row>
    <row r="19" spans="1:34" s="344" customFormat="1" ht="27" customHeight="1" thickBot="1">
      <c r="A19" s="622"/>
      <c r="B19" s="623"/>
      <c r="C19" s="627"/>
      <c r="D19" s="627"/>
      <c r="E19" s="627"/>
      <c r="F19" s="627"/>
      <c r="G19" s="627"/>
      <c r="H19" s="627"/>
      <c r="I19" s="627"/>
      <c r="J19" s="627"/>
      <c r="K19" s="631"/>
      <c r="L19" s="631"/>
      <c r="M19" s="631"/>
      <c r="N19" s="631"/>
      <c r="O19" s="631"/>
      <c r="P19" s="631"/>
      <c r="Q19" s="631"/>
      <c r="R19" s="631"/>
      <c r="S19" s="631"/>
      <c r="T19" s="631"/>
      <c r="U19" s="631"/>
      <c r="V19" s="631"/>
      <c r="W19" s="631"/>
      <c r="X19" s="631"/>
      <c r="Y19" s="631"/>
      <c r="Z19" s="631"/>
      <c r="AA19" s="631"/>
      <c r="AB19" s="631"/>
      <c r="AC19" s="631"/>
      <c r="AD19" s="631"/>
      <c r="AE19" s="631"/>
      <c r="AF19" s="631"/>
      <c r="AG19" s="631"/>
      <c r="AH19" s="632"/>
    </row>
    <row r="20" spans="1:34" s="344" customFormat="1" ht="15" customHeight="1">
      <c r="A20" s="607" t="s">
        <v>286</v>
      </c>
      <c r="B20" s="608"/>
      <c r="C20" s="608"/>
      <c r="D20" s="608"/>
      <c r="E20" s="608"/>
      <c r="F20" s="608"/>
      <c r="G20" s="608"/>
      <c r="H20" s="608"/>
      <c r="I20" s="608"/>
      <c r="J20" s="608"/>
      <c r="K20" s="608"/>
      <c r="L20" s="608"/>
      <c r="M20" s="608"/>
      <c r="N20" s="608"/>
      <c r="O20" s="608"/>
      <c r="P20" s="608"/>
      <c r="Q20" s="608"/>
      <c r="R20" s="608"/>
      <c r="S20" s="608"/>
      <c r="T20" s="608"/>
      <c r="U20" s="608"/>
      <c r="V20" s="608"/>
      <c r="W20" s="608"/>
      <c r="X20" s="608"/>
      <c r="Y20" s="608"/>
      <c r="Z20" s="608"/>
      <c r="AA20" s="608"/>
      <c r="AB20" s="608"/>
      <c r="AC20" s="608"/>
      <c r="AD20" s="608"/>
      <c r="AE20" s="608"/>
      <c r="AF20" s="608"/>
      <c r="AG20" s="608"/>
      <c r="AH20" s="609"/>
    </row>
    <row r="21" spans="1:34" s="353" customFormat="1" ht="15" customHeight="1" thickBot="1">
      <c r="A21" s="549" t="s">
        <v>287</v>
      </c>
      <c r="B21" s="550"/>
      <c r="C21" s="550"/>
      <c r="D21" s="550"/>
      <c r="E21" s="550"/>
      <c r="F21" s="550"/>
      <c r="G21" s="550"/>
      <c r="H21" s="550"/>
      <c r="I21" s="550"/>
      <c r="J21" s="550"/>
      <c r="K21" s="550"/>
      <c r="L21" s="550"/>
      <c r="M21" s="551"/>
      <c r="N21" s="610"/>
      <c r="O21" s="611"/>
      <c r="P21" s="611"/>
      <c r="Q21" s="350"/>
      <c r="R21" s="350"/>
      <c r="S21" s="351" t="s">
        <v>288</v>
      </c>
      <c r="T21" s="550" t="s">
        <v>289</v>
      </c>
      <c r="U21" s="550"/>
      <c r="V21" s="550"/>
      <c r="W21" s="550"/>
      <c r="X21" s="550"/>
      <c r="Y21" s="550"/>
      <c r="Z21" s="550"/>
      <c r="AA21" s="550"/>
      <c r="AB21" s="550"/>
      <c r="AC21" s="551"/>
      <c r="AD21" s="553"/>
      <c r="AE21" s="554"/>
      <c r="AF21" s="554"/>
      <c r="AG21" s="350" t="s">
        <v>290</v>
      </c>
      <c r="AH21" s="352"/>
    </row>
    <row r="22" spans="1:34" s="344" customFormat="1" ht="14.25" customHeight="1">
      <c r="A22" s="602" t="s">
        <v>291</v>
      </c>
      <c r="B22" s="525" t="s">
        <v>292</v>
      </c>
      <c r="C22" s="525"/>
      <c r="D22" s="525"/>
      <c r="E22" s="525"/>
      <c r="F22" s="525"/>
      <c r="G22" s="525"/>
      <c r="H22" s="525"/>
      <c r="I22" s="525"/>
      <c r="J22" s="525"/>
      <c r="K22" s="525"/>
      <c r="L22" s="525"/>
      <c r="M22" s="525"/>
      <c r="N22" s="525"/>
      <c r="O22" s="525"/>
      <c r="P22" s="525"/>
      <c r="Q22" s="525"/>
      <c r="R22" s="525"/>
      <c r="S22" s="525"/>
      <c r="T22" s="525"/>
      <c r="U22" s="525"/>
      <c r="V22" s="525"/>
      <c r="W22" s="525"/>
      <c r="X22" s="525"/>
      <c r="Y22" s="525"/>
      <c r="Z22" s="525"/>
      <c r="AA22" s="525"/>
      <c r="AB22" s="525"/>
      <c r="AC22" s="525"/>
      <c r="AD22" s="525"/>
      <c r="AE22" s="525"/>
      <c r="AF22" s="525"/>
      <c r="AG22" s="525"/>
      <c r="AH22" s="526"/>
    </row>
    <row r="23" spans="1:34" s="344" customFormat="1" ht="21.2" customHeight="1">
      <c r="A23" s="603"/>
      <c r="B23" s="527" t="s">
        <v>293</v>
      </c>
      <c r="C23" s="528"/>
      <c r="D23" s="528"/>
      <c r="E23" s="528"/>
      <c r="F23" s="528"/>
      <c r="G23" s="528"/>
      <c r="H23" s="528"/>
      <c r="I23" s="528"/>
      <c r="J23" s="529"/>
      <c r="K23" s="576" t="s">
        <v>294</v>
      </c>
      <c r="L23" s="577"/>
      <c r="M23" s="577"/>
      <c r="N23" s="577"/>
      <c r="O23" s="577"/>
      <c r="P23" s="578"/>
      <c r="Q23" s="576" t="s">
        <v>295</v>
      </c>
      <c r="R23" s="577"/>
      <c r="S23" s="577"/>
      <c r="T23" s="577"/>
      <c r="U23" s="577"/>
      <c r="V23" s="577"/>
      <c r="W23" s="581" t="s">
        <v>296</v>
      </c>
      <c r="X23" s="581"/>
      <c r="Y23" s="581"/>
      <c r="Z23" s="581"/>
      <c r="AA23" s="581"/>
      <c r="AB23" s="581"/>
      <c r="AC23" s="509" t="s">
        <v>297</v>
      </c>
      <c r="AD23" s="577"/>
      <c r="AE23" s="577"/>
      <c r="AF23" s="577"/>
      <c r="AG23" s="577"/>
      <c r="AH23" s="601"/>
    </row>
    <row r="24" spans="1:34" s="344" customFormat="1" ht="16.350000000000001" customHeight="1">
      <c r="A24" s="603"/>
      <c r="B24" s="533"/>
      <c r="C24" s="534"/>
      <c r="D24" s="534"/>
      <c r="E24" s="534"/>
      <c r="F24" s="534"/>
      <c r="G24" s="534"/>
      <c r="H24" s="534"/>
      <c r="I24" s="534"/>
      <c r="J24" s="535"/>
      <c r="K24" s="576" t="s">
        <v>298</v>
      </c>
      <c r="L24" s="577"/>
      <c r="M24" s="578"/>
      <c r="N24" s="576" t="s">
        <v>299</v>
      </c>
      <c r="O24" s="577"/>
      <c r="P24" s="578"/>
      <c r="Q24" s="576" t="s">
        <v>298</v>
      </c>
      <c r="R24" s="577"/>
      <c r="S24" s="578"/>
      <c r="T24" s="576" t="s">
        <v>299</v>
      </c>
      <c r="U24" s="577"/>
      <c r="V24" s="578"/>
      <c r="W24" s="576" t="s">
        <v>298</v>
      </c>
      <c r="X24" s="577"/>
      <c r="Y24" s="578"/>
      <c r="Z24" s="576" t="s">
        <v>299</v>
      </c>
      <c r="AA24" s="577"/>
      <c r="AB24" s="578"/>
      <c r="AC24" s="576" t="s">
        <v>298</v>
      </c>
      <c r="AD24" s="577"/>
      <c r="AE24" s="578"/>
      <c r="AF24" s="576" t="s">
        <v>299</v>
      </c>
      <c r="AG24" s="577"/>
      <c r="AH24" s="601"/>
    </row>
    <row r="25" spans="1:34" s="344" customFormat="1" ht="16.350000000000001" customHeight="1">
      <c r="A25" s="603"/>
      <c r="B25" s="600" t="s">
        <v>300</v>
      </c>
      <c r="C25" s="577"/>
      <c r="D25" s="577"/>
      <c r="E25" s="577"/>
      <c r="F25" s="577"/>
      <c r="G25" s="577"/>
      <c r="H25" s="577"/>
      <c r="I25" s="577"/>
      <c r="J25" s="578"/>
      <c r="K25" s="576"/>
      <c r="L25" s="577"/>
      <c r="M25" s="578"/>
      <c r="N25" s="576"/>
      <c r="O25" s="577"/>
      <c r="P25" s="578"/>
      <c r="Q25" s="576"/>
      <c r="R25" s="577"/>
      <c r="S25" s="578"/>
      <c r="T25" s="576"/>
      <c r="U25" s="577"/>
      <c r="V25" s="578"/>
      <c r="W25" s="576"/>
      <c r="X25" s="577"/>
      <c r="Y25" s="578"/>
      <c r="Z25" s="576"/>
      <c r="AA25" s="577"/>
      <c r="AB25" s="578"/>
      <c r="AC25" s="576"/>
      <c r="AD25" s="577"/>
      <c r="AE25" s="578"/>
      <c r="AF25" s="576"/>
      <c r="AG25" s="577"/>
      <c r="AH25" s="601"/>
    </row>
    <row r="26" spans="1:34" s="344" customFormat="1" ht="16.350000000000001" customHeight="1">
      <c r="A26" s="603"/>
      <c r="B26" s="600" t="s">
        <v>301</v>
      </c>
      <c r="C26" s="577"/>
      <c r="D26" s="577"/>
      <c r="E26" s="577"/>
      <c r="F26" s="577"/>
      <c r="G26" s="577"/>
      <c r="H26" s="577"/>
      <c r="I26" s="577"/>
      <c r="J26" s="578"/>
      <c r="K26" s="576"/>
      <c r="L26" s="577"/>
      <c r="M26" s="578"/>
      <c r="N26" s="576"/>
      <c r="O26" s="577"/>
      <c r="P26" s="578"/>
      <c r="Q26" s="576"/>
      <c r="R26" s="577"/>
      <c r="S26" s="578"/>
      <c r="T26" s="576"/>
      <c r="U26" s="577"/>
      <c r="V26" s="578"/>
      <c r="W26" s="576"/>
      <c r="X26" s="577"/>
      <c r="Y26" s="578"/>
      <c r="Z26" s="576"/>
      <c r="AA26" s="577"/>
      <c r="AB26" s="578"/>
      <c r="AC26" s="576"/>
      <c r="AD26" s="577"/>
      <c r="AE26" s="578"/>
      <c r="AF26" s="576"/>
      <c r="AG26" s="577"/>
      <c r="AH26" s="601"/>
    </row>
    <row r="27" spans="1:34" s="344" customFormat="1" ht="14.25" customHeight="1">
      <c r="A27" s="603"/>
      <c r="B27" s="597" t="s">
        <v>286</v>
      </c>
      <c r="C27" s="598"/>
      <c r="D27" s="598"/>
      <c r="E27" s="598"/>
      <c r="F27" s="598"/>
      <c r="G27" s="598"/>
      <c r="H27" s="598"/>
      <c r="I27" s="598"/>
      <c r="J27" s="598"/>
      <c r="K27" s="598"/>
      <c r="L27" s="598"/>
      <c r="M27" s="598"/>
      <c r="N27" s="598"/>
      <c r="O27" s="598"/>
      <c r="P27" s="598"/>
      <c r="Q27" s="598"/>
      <c r="R27" s="598"/>
      <c r="S27" s="598"/>
      <c r="T27" s="598"/>
      <c r="U27" s="598"/>
      <c r="V27" s="598"/>
      <c r="W27" s="598"/>
      <c r="X27" s="598"/>
      <c r="Y27" s="598"/>
      <c r="Z27" s="598"/>
      <c r="AA27" s="598"/>
      <c r="AB27" s="598"/>
      <c r="AC27" s="598"/>
      <c r="AD27" s="598"/>
      <c r="AE27" s="598"/>
      <c r="AF27" s="598"/>
      <c r="AG27" s="598"/>
      <c r="AH27" s="599"/>
    </row>
    <row r="28" spans="1:34" s="344" customFormat="1" ht="16.350000000000001" customHeight="1">
      <c r="A28" s="606"/>
      <c r="B28" s="527" t="s">
        <v>302</v>
      </c>
      <c r="C28" s="528"/>
      <c r="D28" s="528"/>
      <c r="E28" s="528"/>
      <c r="F28" s="528"/>
      <c r="G28" s="528"/>
      <c r="H28" s="528"/>
      <c r="I28" s="528"/>
      <c r="J28" s="529"/>
      <c r="K28" s="536" t="s">
        <v>303</v>
      </c>
      <c r="L28" s="536"/>
      <c r="M28" s="536"/>
      <c r="N28" s="536" t="s">
        <v>304</v>
      </c>
      <c r="O28" s="536"/>
      <c r="P28" s="536"/>
      <c r="Q28" s="536" t="s">
        <v>305</v>
      </c>
      <c r="R28" s="536"/>
      <c r="S28" s="536"/>
      <c r="T28" s="536" t="s">
        <v>306</v>
      </c>
      <c r="U28" s="536"/>
      <c r="V28" s="536"/>
      <c r="W28" s="536" t="s">
        <v>307</v>
      </c>
      <c r="X28" s="536"/>
      <c r="Y28" s="536"/>
      <c r="Z28" s="536" t="s">
        <v>308</v>
      </c>
      <c r="AA28" s="536"/>
      <c r="AB28" s="536"/>
      <c r="AC28" s="536" t="s">
        <v>309</v>
      </c>
      <c r="AD28" s="536"/>
      <c r="AE28" s="536"/>
      <c r="AF28" s="536" t="s">
        <v>310</v>
      </c>
      <c r="AG28" s="536"/>
      <c r="AH28" s="537"/>
    </row>
    <row r="29" spans="1:34" s="344" customFormat="1" ht="15.6" customHeight="1">
      <c r="A29" s="606"/>
      <c r="B29" s="530"/>
      <c r="C29" s="531"/>
      <c r="D29" s="531"/>
      <c r="E29" s="531"/>
      <c r="F29" s="531"/>
      <c r="G29" s="531"/>
      <c r="H29" s="531"/>
      <c r="I29" s="531"/>
      <c r="J29" s="532"/>
      <c r="K29" s="536"/>
      <c r="L29" s="536"/>
      <c r="M29" s="536"/>
      <c r="N29" s="536"/>
      <c r="O29" s="536"/>
      <c r="P29" s="536"/>
      <c r="Q29" s="536"/>
      <c r="R29" s="536"/>
      <c r="S29" s="536"/>
      <c r="T29" s="536"/>
      <c r="U29" s="536"/>
      <c r="V29" s="536"/>
      <c r="W29" s="536"/>
      <c r="X29" s="536"/>
      <c r="Y29" s="536"/>
      <c r="Z29" s="536"/>
      <c r="AA29" s="536"/>
      <c r="AB29" s="536"/>
      <c r="AC29" s="536"/>
      <c r="AD29" s="536"/>
      <c r="AE29" s="536"/>
      <c r="AF29" s="536"/>
      <c r="AG29" s="536"/>
      <c r="AH29" s="537"/>
    </row>
    <row r="30" spans="1:34" s="344" customFormat="1" ht="15.95" customHeight="1">
      <c r="A30" s="606"/>
      <c r="B30" s="533"/>
      <c r="C30" s="534"/>
      <c r="D30" s="534"/>
      <c r="E30" s="534"/>
      <c r="F30" s="534"/>
      <c r="G30" s="534"/>
      <c r="H30" s="534"/>
      <c r="I30" s="534"/>
      <c r="J30" s="535"/>
      <c r="K30" s="538" t="s">
        <v>311</v>
      </c>
      <c r="L30" s="539"/>
      <c r="M30" s="539"/>
      <c r="N30" s="539"/>
      <c r="O30" s="539"/>
      <c r="P30" s="539"/>
      <c r="Q30" s="539"/>
      <c r="R30" s="539"/>
      <c r="S30" s="540"/>
      <c r="T30" s="518"/>
      <c r="U30" s="507"/>
      <c r="V30" s="507"/>
      <c r="W30" s="507"/>
      <c r="X30" s="507"/>
      <c r="Y30" s="507"/>
      <c r="Z30" s="507"/>
      <c r="AA30" s="507"/>
      <c r="AB30" s="507"/>
      <c r="AC30" s="507"/>
      <c r="AD30" s="507"/>
      <c r="AE30" s="507"/>
      <c r="AF30" s="507"/>
      <c r="AG30" s="507"/>
      <c r="AH30" s="508"/>
    </row>
    <row r="31" spans="1:34" s="344" customFormat="1" ht="15.95" customHeight="1">
      <c r="A31" s="606"/>
      <c r="B31" s="519" t="s">
        <v>312</v>
      </c>
      <c r="C31" s="520"/>
      <c r="D31" s="503"/>
      <c r="E31" s="503"/>
      <c r="F31" s="503"/>
      <c r="G31" s="503"/>
      <c r="H31" s="503"/>
      <c r="I31" s="503"/>
      <c r="J31" s="503"/>
      <c r="K31" s="504"/>
      <c r="L31" s="505"/>
      <c r="M31" s="505"/>
      <c r="N31" s="505"/>
      <c r="O31" s="505"/>
      <c r="P31" s="506" t="s">
        <v>313</v>
      </c>
      <c r="Q31" s="506"/>
      <c r="R31" s="507"/>
      <c r="S31" s="507"/>
      <c r="T31" s="507"/>
      <c r="U31" s="507"/>
      <c r="V31" s="506" t="s">
        <v>314</v>
      </c>
      <c r="W31" s="506"/>
      <c r="X31" s="505"/>
      <c r="Y31" s="505"/>
      <c r="Z31" s="505"/>
      <c r="AA31" s="505"/>
      <c r="AB31" s="506" t="s">
        <v>313</v>
      </c>
      <c r="AC31" s="506"/>
      <c r="AD31" s="507"/>
      <c r="AE31" s="507"/>
      <c r="AF31" s="507"/>
      <c r="AG31" s="507"/>
      <c r="AH31" s="508"/>
    </row>
    <row r="32" spans="1:34" s="344" customFormat="1" ht="15.95" customHeight="1">
      <c r="A32" s="606"/>
      <c r="B32" s="354"/>
      <c r="C32" s="355"/>
      <c r="D32" s="512" t="s">
        <v>315</v>
      </c>
      <c r="E32" s="512"/>
      <c r="F32" s="513"/>
      <c r="G32" s="509" t="s">
        <v>316</v>
      </c>
      <c r="H32" s="510"/>
      <c r="I32" s="510"/>
      <c r="J32" s="511"/>
      <c r="K32" s="504"/>
      <c r="L32" s="505"/>
      <c r="M32" s="505"/>
      <c r="N32" s="505"/>
      <c r="O32" s="505"/>
      <c r="P32" s="506" t="s">
        <v>313</v>
      </c>
      <c r="Q32" s="506"/>
      <c r="R32" s="507"/>
      <c r="S32" s="507"/>
      <c r="T32" s="507"/>
      <c r="U32" s="507"/>
      <c r="V32" s="506" t="s">
        <v>314</v>
      </c>
      <c r="W32" s="506"/>
      <c r="X32" s="505"/>
      <c r="Y32" s="505"/>
      <c r="Z32" s="505"/>
      <c r="AA32" s="505"/>
      <c r="AB32" s="506" t="s">
        <v>313</v>
      </c>
      <c r="AC32" s="506"/>
      <c r="AD32" s="507"/>
      <c r="AE32" s="507"/>
      <c r="AF32" s="507"/>
      <c r="AG32" s="507"/>
      <c r="AH32" s="508"/>
    </row>
    <row r="33" spans="1:34" s="344" customFormat="1" ht="15.95" customHeight="1">
      <c r="A33" s="606"/>
      <c r="B33" s="354"/>
      <c r="C33" s="355"/>
      <c r="D33" s="514"/>
      <c r="E33" s="514"/>
      <c r="F33" s="515"/>
      <c r="G33" s="509" t="s">
        <v>309</v>
      </c>
      <c r="H33" s="510"/>
      <c r="I33" s="510"/>
      <c r="J33" s="511"/>
      <c r="K33" s="504"/>
      <c r="L33" s="505"/>
      <c r="M33" s="505"/>
      <c r="N33" s="505"/>
      <c r="O33" s="505"/>
      <c r="P33" s="506" t="s">
        <v>313</v>
      </c>
      <c r="Q33" s="506"/>
      <c r="R33" s="507"/>
      <c r="S33" s="507"/>
      <c r="T33" s="507"/>
      <c r="U33" s="507"/>
      <c r="V33" s="506" t="s">
        <v>314</v>
      </c>
      <c r="W33" s="506"/>
      <c r="X33" s="505"/>
      <c r="Y33" s="505"/>
      <c r="Z33" s="505"/>
      <c r="AA33" s="505"/>
      <c r="AB33" s="506" t="s">
        <v>313</v>
      </c>
      <c r="AC33" s="506"/>
      <c r="AD33" s="507"/>
      <c r="AE33" s="507"/>
      <c r="AF33" s="507"/>
      <c r="AG33" s="507"/>
      <c r="AH33" s="508"/>
    </row>
    <row r="34" spans="1:34" s="344" customFormat="1" ht="15.95" customHeight="1">
      <c r="A34" s="603"/>
      <c r="B34" s="356"/>
      <c r="C34" s="357"/>
      <c r="D34" s="516"/>
      <c r="E34" s="516"/>
      <c r="F34" s="517"/>
      <c r="G34" s="509" t="s">
        <v>317</v>
      </c>
      <c r="H34" s="510"/>
      <c r="I34" s="510"/>
      <c r="J34" s="511"/>
      <c r="K34" s="504"/>
      <c r="L34" s="505"/>
      <c r="M34" s="505"/>
      <c r="N34" s="505"/>
      <c r="O34" s="505"/>
      <c r="P34" s="506" t="s">
        <v>313</v>
      </c>
      <c r="Q34" s="506"/>
      <c r="R34" s="507"/>
      <c r="S34" s="507"/>
      <c r="T34" s="507"/>
      <c r="U34" s="507"/>
      <c r="V34" s="506" t="s">
        <v>314</v>
      </c>
      <c r="W34" s="506"/>
      <c r="X34" s="505"/>
      <c r="Y34" s="505"/>
      <c r="Z34" s="505"/>
      <c r="AA34" s="505"/>
      <c r="AB34" s="506" t="s">
        <v>313</v>
      </c>
      <c r="AC34" s="506"/>
      <c r="AD34" s="507"/>
      <c r="AE34" s="507"/>
      <c r="AF34" s="507"/>
      <c r="AG34" s="507"/>
      <c r="AH34" s="508"/>
    </row>
    <row r="35" spans="1:34" s="344" customFormat="1" ht="16.350000000000001" customHeight="1">
      <c r="A35" s="603"/>
      <c r="B35" s="502" t="s">
        <v>318</v>
      </c>
      <c r="C35" s="503"/>
      <c r="D35" s="503"/>
      <c r="E35" s="503"/>
      <c r="F35" s="503"/>
      <c r="G35" s="503"/>
      <c r="H35" s="503"/>
      <c r="I35" s="503"/>
      <c r="J35" s="503"/>
      <c r="K35" s="504"/>
      <c r="L35" s="505"/>
      <c r="M35" s="505"/>
      <c r="N35" s="505"/>
      <c r="O35" s="505"/>
      <c r="P35" s="506" t="s">
        <v>313</v>
      </c>
      <c r="Q35" s="506"/>
      <c r="R35" s="507"/>
      <c r="S35" s="507"/>
      <c r="T35" s="507"/>
      <c r="U35" s="507"/>
      <c r="V35" s="506" t="s">
        <v>314</v>
      </c>
      <c r="W35" s="506"/>
      <c r="X35" s="505"/>
      <c r="Y35" s="505"/>
      <c r="Z35" s="505"/>
      <c r="AA35" s="505"/>
      <c r="AB35" s="506" t="s">
        <v>313</v>
      </c>
      <c r="AC35" s="506"/>
      <c r="AD35" s="507"/>
      <c r="AE35" s="507"/>
      <c r="AF35" s="507"/>
      <c r="AG35" s="507"/>
      <c r="AH35" s="508"/>
    </row>
    <row r="36" spans="1:34" s="344" customFormat="1" ht="16.350000000000001" customHeight="1" thickBot="1">
      <c r="A36" s="603"/>
      <c r="B36" s="489" t="s">
        <v>319</v>
      </c>
      <c r="C36" s="490"/>
      <c r="D36" s="490"/>
      <c r="E36" s="490"/>
      <c r="F36" s="490"/>
      <c r="G36" s="490"/>
      <c r="H36" s="490"/>
      <c r="I36" s="490"/>
      <c r="J36" s="490"/>
      <c r="K36" s="491"/>
      <c r="L36" s="492"/>
      <c r="M36" s="492"/>
      <c r="N36" s="492"/>
      <c r="O36" s="492"/>
      <c r="P36" s="492"/>
      <c r="Q36" s="492"/>
      <c r="R36" s="492"/>
      <c r="S36" s="492"/>
      <c r="T36" s="493" t="s">
        <v>320</v>
      </c>
      <c r="U36" s="493"/>
      <c r="V36" s="494"/>
      <c r="W36" s="495"/>
      <c r="X36" s="495"/>
      <c r="Y36" s="495"/>
      <c r="Z36" s="495"/>
      <c r="AA36" s="495"/>
      <c r="AB36" s="495"/>
      <c r="AC36" s="495"/>
      <c r="AD36" s="495"/>
      <c r="AE36" s="495"/>
      <c r="AF36" s="495"/>
      <c r="AG36" s="495"/>
      <c r="AH36" s="496"/>
    </row>
    <row r="37" spans="1:34" s="344" customFormat="1" ht="14.25" customHeight="1">
      <c r="A37" s="602" t="s">
        <v>321</v>
      </c>
      <c r="B37" s="525" t="s">
        <v>292</v>
      </c>
      <c r="C37" s="525"/>
      <c r="D37" s="525"/>
      <c r="E37" s="525"/>
      <c r="F37" s="525"/>
      <c r="G37" s="525"/>
      <c r="H37" s="525"/>
      <c r="I37" s="525"/>
      <c r="J37" s="525"/>
      <c r="K37" s="525"/>
      <c r="L37" s="525"/>
      <c r="M37" s="525"/>
      <c r="N37" s="525"/>
      <c r="O37" s="525"/>
      <c r="P37" s="525"/>
      <c r="Q37" s="525"/>
      <c r="R37" s="525"/>
      <c r="S37" s="525"/>
      <c r="T37" s="525"/>
      <c r="U37" s="525"/>
      <c r="V37" s="525"/>
      <c r="W37" s="525"/>
      <c r="X37" s="525"/>
      <c r="Y37" s="525"/>
      <c r="Z37" s="525"/>
      <c r="AA37" s="525"/>
      <c r="AB37" s="525"/>
      <c r="AC37" s="525"/>
      <c r="AD37" s="525"/>
      <c r="AE37" s="525"/>
      <c r="AF37" s="525"/>
      <c r="AG37" s="525"/>
      <c r="AH37" s="526"/>
    </row>
    <row r="38" spans="1:34" s="344" customFormat="1" ht="21.2" customHeight="1">
      <c r="A38" s="603"/>
      <c r="B38" s="527" t="s">
        <v>293</v>
      </c>
      <c r="C38" s="528"/>
      <c r="D38" s="528"/>
      <c r="E38" s="528"/>
      <c r="F38" s="528"/>
      <c r="G38" s="528"/>
      <c r="H38" s="528"/>
      <c r="I38" s="528"/>
      <c r="J38" s="529"/>
      <c r="K38" s="576" t="s">
        <v>294</v>
      </c>
      <c r="L38" s="577"/>
      <c r="M38" s="577"/>
      <c r="N38" s="577"/>
      <c r="O38" s="577"/>
      <c r="P38" s="578"/>
      <c r="Q38" s="576" t="s">
        <v>295</v>
      </c>
      <c r="R38" s="577"/>
      <c r="S38" s="577"/>
      <c r="T38" s="577"/>
      <c r="U38" s="577"/>
      <c r="V38" s="577"/>
      <c r="W38" s="581" t="s">
        <v>296</v>
      </c>
      <c r="X38" s="581"/>
      <c r="Y38" s="581"/>
      <c r="Z38" s="581"/>
      <c r="AA38" s="581"/>
      <c r="AB38" s="581"/>
      <c r="AC38" s="509" t="s">
        <v>297</v>
      </c>
      <c r="AD38" s="577"/>
      <c r="AE38" s="577"/>
      <c r="AF38" s="577"/>
      <c r="AG38" s="577"/>
      <c r="AH38" s="601"/>
    </row>
    <row r="39" spans="1:34" s="344" customFormat="1" ht="16.350000000000001" customHeight="1">
      <c r="A39" s="603"/>
      <c r="B39" s="533"/>
      <c r="C39" s="534"/>
      <c r="D39" s="534"/>
      <c r="E39" s="534"/>
      <c r="F39" s="534"/>
      <c r="G39" s="534"/>
      <c r="H39" s="534"/>
      <c r="I39" s="534"/>
      <c r="J39" s="535"/>
      <c r="K39" s="576" t="s">
        <v>298</v>
      </c>
      <c r="L39" s="577"/>
      <c r="M39" s="578"/>
      <c r="N39" s="576" t="s">
        <v>299</v>
      </c>
      <c r="O39" s="577"/>
      <c r="P39" s="578"/>
      <c r="Q39" s="576" t="s">
        <v>298</v>
      </c>
      <c r="R39" s="577"/>
      <c r="S39" s="578"/>
      <c r="T39" s="576" t="s">
        <v>299</v>
      </c>
      <c r="U39" s="577"/>
      <c r="V39" s="578"/>
      <c r="W39" s="576" t="s">
        <v>298</v>
      </c>
      <c r="X39" s="577"/>
      <c r="Y39" s="578"/>
      <c r="Z39" s="576" t="s">
        <v>299</v>
      </c>
      <c r="AA39" s="577"/>
      <c r="AB39" s="578"/>
      <c r="AC39" s="576" t="s">
        <v>298</v>
      </c>
      <c r="AD39" s="577"/>
      <c r="AE39" s="578"/>
      <c r="AF39" s="576" t="s">
        <v>299</v>
      </c>
      <c r="AG39" s="577"/>
      <c r="AH39" s="601"/>
    </row>
    <row r="40" spans="1:34" s="344" customFormat="1" ht="16.350000000000001" customHeight="1">
      <c r="A40" s="603"/>
      <c r="B40" s="600" t="s">
        <v>300</v>
      </c>
      <c r="C40" s="577"/>
      <c r="D40" s="577"/>
      <c r="E40" s="577"/>
      <c r="F40" s="577"/>
      <c r="G40" s="577"/>
      <c r="H40" s="577"/>
      <c r="I40" s="577"/>
      <c r="J40" s="578"/>
      <c r="K40" s="576"/>
      <c r="L40" s="577"/>
      <c r="M40" s="578"/>
      <c r="N40" s="576"/>
      <c r="O40" s="577"/>
      <c r="P40" s="578"/>
      <c r="Q40" s="576"/>
      <c r="R40" s="577"/>
      <c r="S40" s="578"/>
      <c r="T40" s="576"/>
      <c r="U40" s="577"/>
      <c r="V40" s="578"/>
      <c r="W40" s="576"/>
      <c r="X40" s="577"/>
      <c r="Y40" s="578"/>
      <c r="Z40" s="576"/>
      <c r="AA40" s="577"/>
      <c r="AB40" s="578"/>
      <c r="AC40" s="576"/>
      <c r="AD40" s="577"/>
      <c r="AE40" s="578"/>
      <c r="AF40" s="576"/>
      <c r="AG40" s="577"/>
      <c r="AH40" s="601"/>
    </row>
    <row r="41" spans="1:34" s="344" customFormat="1" ht="16.350000000000001" customHeight="1">
      <c r="A41" s="603"/>
      <c r="B41" s="600" t="s">
        <v>301</v>
      </c>
      <c r="C41" s="577"/>
      <c r="D41" s="577"/>
      <c r="E41" s="577"/>
      <c r="F41" s="577"/>
      <c r="G41" s="577"/>
      <c r="H41" s="577"/>
      <c r="I41" s="577"/>
      <c r="J41" s="578"/>
      <c r="K41" s="576"/>
      <c r="L41" s="577"/>
      <c r="M41" s="578"/>
      <c r="N41" s="576"/>
      <c r="O41" s="577"/>
      <c r="P41" s="578"/>
      <c r="Q41" s="576"/>
      <c r="R41" s="577"/>
      <c r="S41" s="578"/>
      <c r="T41" s="576"/>
      <c r="U41" s="577"/>
      <c r="V41" s="578"/>
      <c r="W41" s="576"/>
      <c r="X41" s="577"/>
      <c r="Y41" s="578"/>
      <c r="Z41" s="576"/>
      <c r="AA41" s="577"/>
      <c r="AB41" s="578"/>
      <c r="AC41" s="576"/>
      <c r="AD41" s="577"/>
      <c r="AE41" s="578"/>
      <c r="AF41" s="576"/>
      <c r="AG41" s="577"/>
      <c r="AH41" s="601"/>
    </row>
    <row r="42" spans="1:34" s="344" customFormat="1" ht="14.25" customHeight="1">
      <c r="A42" s="603"/>
      <c r="B42" s="598" t="s">
        <v>286</v>
      </c>
      <c r="C42" s="598"/>
      <c r="D42" s="598"/>
      <c r="E42" s="598"/>
      <c r="F42" s="598"/>
      <c r="G42" s="598"/>
      <c r="H42" s="598"/>
      <c r="I42" s="598"/>
      <c r="J42" s="598"/>
      <c r="K42" s="598"/>
      <c r="L42" s="598"/>
      <c r="M42" s="598"/>
      <c r="N42" s="598"/>
      <c r="O42" s="598"/>
      <c r="P42" s="598"/>
      <c r="Q42" s="598"/>
      <c r="R42" s="598"/>
      <c r="S42" s="598"/>
      <c r="T42" s="598"/>
      <c r="U42" s="598"/>
      <c r="V42" s="598"/>
      <c r="W42" s="598"/>
      <c r="X42" s="598"/>
      <c r="Y42" s="598"/>
      <c r="Z42" s="598"/>
      <c r="AA42" s="598"/>
      <c r="AB42" s="598"/>
      <c r="AC42" s="598"/>
      <c r="AD42" s="598"/>
      <c r="AE42" s="598"/>
      <c r="AF42" s="598"/>
      <c r="AG42" s="598"/>
      <c r="AH42" s="599"/>
    </row>
    <row r="43" spans="1:34" s="344" customFormat="1" ht="16.350000000000001" customHeight="1">
      <c r="A43" s="606"/>
      <c r="B43" s="527" t="s">
        <v>302</v>
      </c>
      <c r="C43" s="528"/>
      <c r="D43" s="528"/>
      <c r="E43" s="528"/>
      <c r="F43" s="528"/>
      <c r="G43" s="528"/>
      <c r="H43" s="528"/>
      <c r="I43" s="528"/>
      <c r="J43" s="529"/>
      <c r="K43" s="536" t="s">
        <v>303</v>
      </c>
      <c r="L43" s="536"/>
      <c r="M43" s="536"/>
      <c r="N43" s="536" t="s">
        <v>304</v>
      </c>
      <c r="O43" s="536"/>
      <c r="P43" s="536"/>
      <c r="Q43" s="536" t="s">
        <v>305</v>
      </c>
      <c r="R43" s="536"/>
      <c r="S43" s="536"/>
      <c r="T43" s="536" t="s">
        <v>306</v>
      </c>
      <c r="U43" s="536"/>
      <c r="V43" s="536"/>
      <c r="W43" s="536" t="s">
        <v>307</v>
      </c>
      <c r="X43" s="536"/>
      <c r="Y43" s="536"/>
      <c r="Z43" s="536" t="s">
        <v>308</v>
      </c>
      <c r="AA43" s="536"/>
      <c r="AB43" s="536"/>
      <c r="AC43" s="536" t="s">
        <v>309</v>
      </c>
      <c r="AD43" s="536"/>
      <c r="AE43" s="536"/>
      <c r="AF43" s="536" t="s">
        <v>310</v>
      </c>
      <c r="AG43" s="536"/>
      <c r="AH43" s="537"/>
    </row>
    <row r="44" spans="1:34" s="344" customFormat="1" ht="15.6" customHeight="1">
      <c r="A44" s="606"/>
      <c r="B44" s="530"/>
      <c r="C44" s="531"/>
      <c r="D44" s="531"/>
      <c r="E44" s="531"/>
      <c r="F44" s="531"/>
      <c r="G44" s="531"/>
      <c r="H44" s="531"/>
      <c r="I44" s="531"/>
      <c r="J44" s="532"/>
      <c r="K44" s="536"/>
      <c r="L44" s="536"/>
      <c r="M44" s="536"/>
      <c r="N44" s="536"/>
      <c r="O44" s="536"/>
      <c r="P44" s="536"/>
      <c r="Q44" s="536"/>
      <c r="R44" s="536"/>
      <c r="S44" s="536"/>
      <c r="T44" s="536"/>
      <c r="U44" s="536"/>
      <c r="V44" s="536"/>
      <c r="W44" s="536"/>
      <c r="X44" s="536"/>
      <c r="Y44" s="536"/>
      <c r="Z44" s="536"/>
      <c r="AA44" s="536"/>
      <c r="AB44" s="536"/>
      <c r="AC44" s="536"/>
      <c r="AD44" s="536"/>
      <c r="AE44" s="536"/>
      <c r="AF44" s="536"/>
      <c r="AG44" s="536"/>
      <c r="AH44" s="537"/>
    </row>
    <row r="45" spans="1:34" s="344" customFormat="1" ht="15.95" customHeight="1">
      <c r="A45" s="606"/>
      <c r="B45" s="533"/>
      <c r="C45" s="534"/>
      <c r="D45" s="534"/>
      <c r="E45" s="534"/>
      <c r="F45" s="534"/>
      <c r="G45" s="534"/>
      <c r="H45" s="534"/>
      <c r="I45" s="534"/>
      <c r="J45" s="535"/>
      <c r="K45" s="538" t="s">
        <v>311</v>
      </c>
      <c r="L45" s="539"/>
      <c r="M45" s="539"/>
      <c r="N45" s="539"/>
      <c r="O45" s="539"/>
      <c r="P45" s="539"/>
      <c r="Q45" s="539"/>
      <c r="R45" s="539"/>
      <c r="S45" s="540"/>
      <c r="T45" s="518"/>
      <c r="U45" s="507"/>
      <c r="V45" s="507"/>
      <c r="W45" s="507"/>
      <c r="X45" s="507"/>
      <c r="Y45" s="507"/>
      <c r="Z45" s="507"/>
      <c r="AA45" s="507"/>
      <c r="AB45" s="507"/>
      <c r="AC45" s="507"/>
      <c r="AD45" s="507"/>
      <c r="AE45" s="507"/>
      <c r="AF45" s="507"/>
      <c r="AG45" s="507"/>
      <c r="AH45" s="508"/>
    </row>
    <row r="46" spans="1:34" s="344" customFormat="1" ht="15.95" customHeight="1">
      <c r="A46" s="606"/>
      <c r="B46" s="519" t="s">
        <v>312</v>
      </c>
      <c r="C46" s="520"/>
      <c r="D46" s="503"/>
      <c r="E46" s="503"/>
      <c r="F46" s="503"/>
      <c r="G46" s="503"/>
      <c r="H46" s="503"/>
      <c r="I46" s="503"/>
      <c r="J46" s="503"/>
      <c r="K46" s="504"/>
      <c r="L46" s="505"/>
      <c r="M46" s="505"/>
      <c r="N46" s="505"/>
      <c r="O46" s="505"/>
      <c r="P46" s="506" t="s">
        <v>313</v>
      </c>
      <c r="Q46" s="506"/>
      <c r="R46" s="507"/>
      <c r="S46" s="507"/>
      <c r="T46" s="507"/>
      <c r="U46" s="507"/>
      <c r="V46" s="506" t="s">
        <v>314</v>
      </c>
      <c r="W46" s="506"/>
      <c r="X46" s="505"/>
      <c r="Y46" s="505"/>
      <c r="Z46" s="505"/>
      <c r="AA46" s="505"/>
      <c r="AB46" s="506" t="s">
        <v>313</v>
      </c>
      <c r="AC46" s="506"/>
      <c r="AD46" s="507"/>
      <c r="AE46" s="507"/>
      <c r="AF46" s="507"/>
      <c r="AG46" s="507"/>
      <c r="AH46" s="508"/>
    </row>
    <row r="47" spans="1:34" s="344" customFormat="1" ht="15.95" customHeight="1">
      <c r="A47" s="606"/>
      <c r="B47" s="354"/>
      <c r="C47" s="355"/>
      <c r="D47" s="512" t="s">
        <v>315</v>
      </c>
      <c r="E47" s="512"/>
      <c r="F47" s="513"/>
      <c r="G47" s="509" t="s">
        <v>316</v>
      </c>
      <c r="H47" s="510"/>
      <c r="I47" s="510"/>
      <c r="J47" s="511"/>
      <c r="K47" s="504"/>
      <c r="L47" s="505"/>
      <c r="M47" s="505"/>
      <c r="N47" s="505"/>
      <c r="O47" s="505"/>
      <c r="P47" s="506" t="s">
        <v>313</v>
      </c>
      <c r="Q47" s="506"/>
      <c r="R47" s="507"/>
      <c r="S47" s="507"/>
      <c r="T47" s="507"/>
      <c r="U47" s="507"/>
      <c r="V47" s="506" t="s">
        <v>314</v>
      </c>
      <c r="W47" s="506"/>
      <c r="X47" s="505"/>
      <c r="Y47" s="505"/>
      <c r="Z47" s="505"/>
      <c r="AA47" s="505"/>
      <c r="AB47" s="506" t="s">
        <v>313</v>
      </c>
      <c r="AC47" s="506"/>
      <c r="AD47" s="507"/>
      <c r="AE47" s="507"/>
      <c r="AF47" s="507"/>
      <c r="AG47" s="507"/>
      <c r="AH47" s="508"/>
    </row>
    <row r="48" spans="1:34" s="344" customFormat="1" ht="15.95" customHeight="1">
      <c r="A48" s="606"/>
      <c r="B48" s="354"/>
      <c r="C48" s="355"/>
      <c r="D48" s="514"/>
      <c r="E48" s="514"/>
      <c r="F48" s="515"/>
      <c r="G48" s="509" t="s">
        <v>309</v>
      </c>
      <c r="H48" s="510"/>
      <c r="I48" s="510"/>
      <c r="J48" s="511"/>
      <c r="K48" s="504"/>
      <c r="L48" s="505"/>
      <c r="M48" s="505"/>
      <c r="N48" s="505"/>
      <c r="O48" s="505"/>
      <c r="P48" s="506" t="s">
        <v>313</v>
      </c>
      <c r="Q48" s="506"/>
      <c r="R48" s="507"/>
      <c r="S48" s="507"/>
      <c r="T48" s="507"/>
      <c r="U48" s="507"/>
      <c r="V48" s="506" t="s">
        <v>314</v>
      </c>
      <c r="W48" s="506"/>
      <c r="X48" s="505"/>
      <c r="Y48" s="505"/>
      <c r="Z48" s="505"/>
      <c r="AA48" s="505"/>
      <c r="AB48" s="506" t="s">
        <v>313</v>
      </c>
      <c r="AC48" s="506"/>
      <c r="AD48" s="507"/>
      <c r="AE48" s="507"/>
      <c r="AF48" s="507"/>
      <c r="AG48" s="507"/>
      <c r="AH48" s="508"/>
    </row>
    <row r="49" spans="1:34" s="344" customFormat="1" ht="15.95" customHeight="1">
      <c r="A49" s="606"/>
      <c r="B49" s="356"/>
      <c r="C49" s="357"/>
      <c r="D49" s="516"/>
      <c r="E49" s="516"/>
      <c r="F49" s="517"/>
      <c r="G49" s="509" t="s">
        <v>317</v>
      </c>
      <c r="H49" s="510"/>
      <c r="I49" s="510"/>
      <c r="J49" s="511"/>
      <c r="K49" s="504"/>
      <c r="L49" s="505"/>
      <c r="M49" s="505"/>
      <c r="N49" s="505"/>
      <c r="O49" s="505"/>
      <c r="P49" s="506" t="s">
        <v>313</v>
      </c>
      <c r="Q49" s="506"/>
      <c r="R49" s="507"/>
      <c r="S49" s="507"/>
      <c r="T49" s="507"/>
      <c r="U49" s="507"/>
      <c r="V49" s="506" t="s">
        <v>314</v>
      </c>
      <c r="W49" s="506"/>
      <c r="X49" s="505"/>
      <c r="Y49" s="505"/>
      <c r="Z49" s="505"/>
      <c r="AA49" s="505"/>
      <c r="AB49" s="506" t="s">
        <v>313</v>
      </c>
      <c r="AC49" s="506"/>
      <c r="AD49" s="507"/>
      <c r="AE49" s="507"/>
      <c r="AF49" s="507"/>
      <c r="AG49" s="507"/>
      <c r="AH49" s="508"/>
    </row>
    <row r="50" spans="1:34" s="344" customFormat="1" ht="16.350000000000001" customHeight="1">
      <c r="A50" s="606"/>
      <c r="B50" s="502" t="s">
        <v>318</v>
      </c>
      <c r="C50" s="503"/>
      <c r="D50" s="503"/>
      <c r="E50" s="503"/>
      <c r="F50" s="503"/>
      <c r="G50" s="503"/>
      <c r="H50" s="503"/>
      <c r="I50" s="503"/>
      <c r="J50" s="503"/>
      <c r="K50" s="504"/>
      <c r="L50" s="505"/>
      <c r="M50" s="505"/>
      <c r="N50" s="505"/>
      <c r="O50" s="505"/>
      <c r="P50" s="506" t="s">
        <v>313</v>
      </c>
      <c r="Q50" s="506"/>
      <c r="R50" s="507"/>
      <c r="S50" s="507"/>
      <c r="T50" s="507"/>
      <c r="U50" s="507"/>
      <c r="V50" s="506" t="s">
        <v>314</v>
      </c>
      <c r="W50" s="506"/>
      <c r="X50" s="505"/>
      <c r="Y50" s="505"/>
      <c r="Z50" s="505"/>
      <c r="AA50" s="505"/>
      <c r="AB50" s="506" t="s">
        <v>313</v>
      </c>
      <c r="AC50" s="506"/>
      <c r="AD50" s="507"/>
      <c r="AE50" s="507"/>
      <c r="AF50" s="507"/>
      <c r="AG50" s="507"/>
      <c r="AH50" s="508"/>
    </row>
    <row r="51" spans="1:34" s="344" customFormat="1" ht="16.350000000000001" customHeight="1" thickBot="1">
      <c r="A51" s="606"/>
      <c r="B51" s="489" t="s">
        <v>319</v>
      </c>
      <c r="C51" s="490"/>
      <c r="D51" s="490"/>
      <c r="E51" s="490"/>
      <c r="F51" s="490"/>
      <c r="G51" s="490"/>
      <c r="H51" s="490"/>
      <c r="I51" s="490"/>
      <c r="J51" s="490"/>
      <c r="K51" s="491"/>
      <c r="L51" s="492"/>
      <c r="M51" s="492"/>
      <c r="N51" s="492"/>
      <c r="O51" s="492"/>
      <c r="P51" s="492"/>
      <c r="Q51" s="492"/>
      <c r="R51" s="492"/>
      <c r="S51" s="492"/>
      <c r="T51" s="493" t="s">
        <v>320</v>
      </c>
      <c r="U51" s="493"/>
      <c r="V51" s="494"/>
      <c r="W51" s="495"/>
      <c r="X51" s="495"/>
      <c r="Y51" s="495"/>
      <c r="Z51" s="495"/>
      <c r="AA51" s="495"/>
      <c r="AB51" s="495"/>
      <c r="AC51" s="495"/>
      <c r="AD51" s="495"/>
      <c r="AE51" s="495"/>
      <c r="AF51" s="495"/>
      <c r="AG51" s="495"/>
      <c r="AH51" s="496"/>
    </row>
    <row r="52" spans="1:34" s="344" customFormat="1" ht="14.25" customHeight="1">
      <c r="A52" s="602" t="s">
        <v>322</v>
      </c>
      <c r="B52" s="524" t="s">
        <v>292</v>
      </c>
      <c r="C52" s="525"/>
      <c r="D52" s="525"/>
      <c r="E52" s="525"/>
      <c r="F52" s="525"/>
      <c r="G52" s="525"/>
      <c r="H52" s="525"/>
      <c r="I52" s="525"/>
      <c r="J52" s="525"/>
      <c r="K52" s="525"/>
      <c r="L52" s="525"/>
      <c r="M52" s="525"/>
      <c r="N52" s="525"/>
      <c r="O52" s="525"/>
      <c r="P52" s="525"/>
      <c r="Q52" s="525"/>
      <c r="R52" s="525"/>
      <c r="S52" s="525"/>
      <c r="T52" s="525"/>
      <c r="U52" s="525"/>
      <c r="V52" s="525"/>
      <c r="W52" s="525"/>
      <c r="X52" s="525"/>
      <c r="Y52" s="525"/>
      <c r="Z52" s="525"/>
      <c r="AA52" s="525"/>
      <c r="AB52" s="525"/>
      <c r="AC52" s="525"/>
      <c r="AD52" s="525"/>
      <c r="AE52" s="525"/>
      <c r="AF52" s="525"/>
      <c r="AG52" s="525"/>
      <c r="AH52" s="526"/>
    </row>
    <row r="53" spans="1:34" s="344" customFormat="1" ht="21.2" customHeight="1">
      <c r="A53" s="603"/>
      <c r="B53" s="527" t="s">
        <v>293</v>
      </c>
      <c r="C53" s="528"/>
      <c r="D53" s="528"/>
      <c r="E53" s="528"/>
      <c r="F53" s="528"/>
      <c r="G53" s="528"/>
      <c r="H53" s="528"/>
      <c r="I53" s="528"/>
      <c r="J53" s="529"/>
      <c r="K53" s="576" t="s">
        <v>294</v>
      </c>
      <c r="L53" s="577"/>
      <c r="M53" s="577"/>
      <c r="N53" s="577"/>
      <c r="O53" s="577"/>
      <c r="P53" s="578"/>
      <c r="Q53" s="576" t="s">
        <v>295</v>
      </c>
      <c r="R53" s="577"/>
      <c r="S53" s="577"/>
      <c r="T53" s="577"/>
      <c r="U53" s="577"/>
      <c r="V53" s="578"/>
      <c r="W53" s="576" t="s">
        <v>296</v>
      </c>
      <c r="X53" s="577"/>
      <c r="Y53" s="577"/>
      <c r="Z53" s="577"/>
      <c r="AA53" s="577"/>
      <c r="AB53" s="578"/>
      <c r="AC53" s="509" t="s">
        <v>297</v>
      </c>
      <c r="AD53" s="510"/>
      <c r="AE53" s="510"/>
      <c r="AF53" s="510"/>
      <c r="AG53" s="510"/>
      <c r="AH53" s="605"/>
    </row>
    <row r="54" spans="1:34" s="344" customFormat="1" ht="16.350000000000001" customHeight="1">
      <c r="A54" s="603"/>
      <c r="B54" s="533"/>
      <c r="C54" s="534"/>
      <c r="D54" s="534"/>
      <c r="E54" s="534"/>
      <c r="F54" s="534"/>
      <c r="G54" s="534"/>
      <c r="H54" s="534"/>
      <c r="I54" s="534"/>
      <c r="J54" s="535"/>
      <c r="K54" s="576" t="s">
        <v>298</v>
      </c>
      <c r="L54" s="577"/>
      <c r="M54" s="578"/>
      <c r="N54" s="576" t="s">
        <v>299</v>
      </c>
      <c r="O54" s="577"/>
      <c r="P54" s="578"/>
      <c r="Q54" s="576" t="s">
        <v>298</v>
      </c>
      <c r="R54" s="577"/>
      <c r="S54" s="578"/>
      <c r="T54" s="576" t="s">
        <v>299</v>
      </c>
      <c r="U54" s="577"/>
      <c r="V54" s="578"/>
      <c r="W54" s="576" t="s">
        <v>298</v>
      </c>
      <c r="X54" s="577"/>
      <c r="Y54" s="578"/>
      <c r="Z54" s="576" t="s">
        <v>299</v>
      </c>
      <c r="AA54" s="577"/>
      <c r="AB54" s="578"/>
      <c r="AC54" s="576" t="s">
        <v>298</v>
      </c>
      <c r="AD54" s="577"/>
      <c r="AE54" s="578"/>
      <c r="AF54" s="576" t="s">
        <v>299</v>
      </c>
      <c r="AG54" s="577"/>
      <c r="AH54" s="601"/>
    </row>
    <row r="55" spans="1:34" s="344" customFormat="1" ht="16.350000000000001" customHeight="1">
      <c r="A55" s="603"/>
      <c r="B55" s="600" t="s">
        <v>300</v>
      </c>
      <c r="C55" s="577"/>
      <c r="D55" s="577"/>
      <c r="E55" s="577"/>
      <c r="F55" s="577"/>
      <c r="G55" s="577"/>
      <c r="H55" s="577"/>
      <c r="I55" s="577"/>
      <c r="J55" s="578"/>
      <c r="K55" s="576"/>
      <c r="L55" s="577"/>
      <c r="M55" s="578"/>
      <c r="N55" s="576"/>
      <c r="O55" s="577"/>
      <c r="P55" s="578"/>
      <c r="Q55" s="576"/>
      <c r="R55" s="577"/>
      <c r="S55" s="578"/>
      <c r="T55" s="576"/>
      <c r="U55" s="577"/>
      <c r="V55" s="578"/>
      <c r="W55" s="576"/>
      <c r="X55" s="577"/>
      <c r="Y55" s="578"/>
      <c r="Z55" s="576"/>
      <c r="AA55" s="577"/>
      <c r="AB55" s="578"/>
      <c r="AC55" s="576"/>
      <c r="AD55" s="577"/>
      <c r="AE55" s="578"/>
      <c r="AF55" s="576"/>
      <c r="AG55" s="577"/>
      <c r="AH55" s="601"/>
    </row>
    <row r="56" spans="1:34" s="344" customFormat="1" ht="16.350000000000001" customHeight="1">
      <c r="A56" s="603"/>
      <c r="B56" s="600" t="s">
        <v>301</v>
      </c>
      <c r="C56" s="577"/>
      <c r="D56" s="577"/>
      <c r="E56" s="577"/>
      <c r="F56" s="577"/>
      <c r="G56" s="577"/>
      <c r="H56" s="577"/>
      <c r="I56" s="577"/>
      <c r="J56" s="578"/>
      <c r="K56" s="576"/>
      <c r="L56" s="577"/>
      <c r="M56" s="578"/>
      <c r="N56" s="576"/>
      <c r="O56" s="577"/>
      <c r="P56" s="578"/>
      <c r="Q56" s="576"/>
      <c r="R56" s="577"/>
      <c r="S56" s="578"/>
      <c r="T56" s="576"/>
      <c r="U56" s="577"/>
      <c r="V56" s="578"/>
      <c r="W56" s="576"/>
      <c r="X56" s="577"/>
      <c r="Y56" s="578"/>
      <c r="Z56" s="576"/>
      <c r="AA56" s="577"/>
      <c r="AB56" s="578"/>
      <c r="AC56" s="576"/>
      <c r="AD56" s="577"/>
      <c r="AE56" s="578"/>
      <c r="AF56" s="576"/>
      <c r="AG56" s="577"/>
      <c r="AH56" s="601"/>
    </row>
    <row r="57" spans="1:34" s="344" customFormat="1" ht="14.25" customHeight="1">
      <c r="A57" s="603"/>
      <c r="B57" s="597" t="s">
        <v>286</v>
      </c>
      <c r="C57" s="598"/>
      <c r="D57" s="598"/>
      <c r="E57" s="598"/>
      <c r="F57" s="598"/>
      <c r="G57" s="598"/>
      <c r="H57" s="598"/>
      <c r="I57" s="598"/>
      <c r="J57" s="598"/>
      <c r="K57" s="598"/>
      <c r="L57" s="598"/>
      <c r="M57" s="598"/>
      <c r="N57" s="598"/>
      <c r="O57" s="598"/>
      <c r="P57" s="598"/>
      <c r="Q57" s="598"/>
      <c r="R57" s="598"/>
      <c r="S57" s="598"/>
      <c r="T57" s="598"/>
      <c r="U57" s="598"/>
      <c r="V57" s="598"/>
      <c r="W57" s="598"/>
      <c r="X57" s="598"/>
      <c r="Y57" s="598"/>
      <c r="Z57" s="598"/>
      <c r="AA57" s="598"/>
      <c r="AB57" s="598"/>
      <c r="AC57" s="598"/>
      <c r="AD57" s="598"/>
      <c r="AE57" s="598"/>
      <c r="AF57" s="598"/>
      <c r="AG57" s="598"/>
      <c r="AH57" s="599"/>
    </row>
    <row r="58" spans="1:34" s="344" customFormat="1" ht="16.350000000000001" customHeight="1">
      <c r="A58" s="603"/>
      <c r="B58" s="527" t="s">
        <v>302</v>
      </c>
      <c r="C58" s="528"/>
      <c r="D58" s="528"/>
      <c r="E58" s="528"/>
      <c r="F58" s="528"/>
      <c r="G58" s="528"/>
      <c r="H58" s="528"/>
      <c r="I58" s="528"/>
      <c r="J58" s="529"/>
      <c r="K58" s="536" t="s">
        <v>303</v>
      </c>
      <c r="L58" s="536"/>
      <c r="M58" s="536"/>
      <c r="N58" s="536" t="s">
        <v>304</v>
      </c>
      <c r="O58" s="536"/>
      <c r="P58" s="536"/>
      <c r="Q58" s="536" t="s">
        <v>305</v>
      </c>
      <c r="R58" s="536"/>
      <c r="S58" s="536"/>
      <c r="T58" s="536" t="s">
        <v>306</v>
      </c>
      <c r="U58" s="536"/>
      <c r="V58" s="536"/>
      <c r="W58" s="536" t="s">
        <v>307</v>
      </c>
      <c r="X58" s="536"/>
      <c r="Y58" s="536"/>
      <c r="Z58" s="536" t="s">
        <v>308</v>
      </c>
      <c r="AA58" s="536"/>
      <c r="AB58" s="536"/>
      <c r="AC58" s="536" t="s">
        <v>309</v>
      </c>
      <c r="AD58" s="536"/>
      <c r="AE58" s="536"/>
      <c r="AF58" s="536" t="s">
        <v>310</v>
      </c>
      <c r="AG58" s="536"/>
      <c r="AH58" s="537"/>
    </row>
    <row r="59" spans="1:34" s="344" customFormat="1" ht="15.6" customHeight="1">
      <c r="A59" s="603"/>
      <c r="B59" s="530"/>
      <c r="C59" s="531"/>
      <c r="D59" s="531"/>
      <c r="E59" s="531"/>
      <c r="F59" s="531"/>
      <c r="G59" s="531"/>
      <c r="H59" s="531"/>
      <c r="I59" s="531"/>
      <c r="J59" s="532"/>
      <c r="K59" s="536"/>
      <c r="L59" s="536"/>
      <c r="M59" s="536"/>
      <c r="N59" s="536"/>
      <c r="O59" s="536"/>
      <c r="P59" s="536"/>
      <c r="Q59" s="536"/>
      <c r="R59" s="536"/>
      <c r="S59" s="536"/>
      <c r="T59" s="536"/>
      <c r="U59" s="536"/>
      <c r="V59" s="536"/>
      <c r="W59" s="536"/>
      <c r="X59" s="536"/>
      <c r="Y59" s="536"/>
      <c r="Z59" s="536"/>
      <c r="AA59" s="536"/>
      <c r="AB59" s="536"/>
      <c r="AC59" s="536"/>
      <c r="AD59" s="536"/>
      <c r="AE59" s="536"/>
      <c r="AF59" s="536"/>
      <c r="AG59" s="536"/>
      <c r="AH59" s="537"/>
    </row>
    <row r="60" spans="1:34" s="344" customFormat="1" ht="15.95" customHeight="1">
      <c r="A60" s="603"/>
      <c r="B60" s="533"/>
      <c r="C60" s="534"/>
      <c r="D60" s="534"/>
      <c r="E60" s="534"/>
      <c r="F60" s="534"/>
      <c r="G60" s="534"/>
      <c r="H60" s="534"/>
      <c r="I60" s="534"/>
      <c r="J60" s="535"/>
      <c r="K60" s="538" t="s">
        <v>311</v>
      </c>
      <c r="L60" s="539"/>
      <c r="M60" s="539"/>
      <c r="N60" s="539"/>
      <c r="O60" s="539"/>
      <c r="P60" s="539"/>
      <c r="Q60" s="539"/>
      <c r="R60" s="539"/>
      <c r="S60" s="540"/>
      <c r="T60" s="518"/>
      <c r="U60" s="507"/>
      <c r="V60" s="507"/>
      <c r="W60" s="507"/>
      <c r="X60" s="507"/>
      <c r="Y60" s="507"/>
      <c r="Z60" s="507"/>
      <c r="AA60" s="507"/>
      <c r="AB60" s="507"/>
      <c r="AC60" s="507"/>
      <c r="AD60" s="507"/>
      <c r="AE60" s="507"/>
      <c r="AF60" s="507"/>
      <c r="AG60" s="507"/>
      <c r="AH60" s="508"/>
    </row>
    <row r="61" spans="1:34" s="344" customFormat="1" ht="15.95" customHeight="1">
      <c r="A61" s="603"/>
      <c r="B61" s="519" t="s">
        <v>312</v>
      </c>
      <c r="C61" s="520"/>
      <c r="D61" s="503"/>
      <c r="E61" s="503"/>
      <c r="F61" s="503"/>
      <c r="G61" s="503"/>
      <c r="H61" s="503"/>
      <c r="I61" s="503"/>
      <c r="J61" s="503"/>
      <c r="K61" s="504"/>
      <c r="L61" s="505"/>
      <c r="M61" s="505"/>
      <c r="N61" s="505"/>
      <c r="O61" s="505"/>
      <c r="P61" s="506" t="s">
        <v>313</v>
      </c>
      <c r="Q61" s="506"/>
      <c r="R61" s="507"/>
      <c r="S61" s="507"/>
      <c r="T61" s="507"/>
      <c r="U61" s="507"/>
      <c r="V61" s="506" t="s">
        <v>314</v>
      </c>
      <c r="W61" s="506"/>
      <c r="X61" s="505"/>
      <c r="Y61" s="505"/>
      <c r="Z61" s="505"/>
      <c r="AA61" s="505"/>
      <c r="AB61" s="506" t="s">
        <v>313</v>
      </c>
      <c r="AC61" s="506"/>
      <c r="AD61" s="507"/>
      <c r="AE61" s="507"/>
      <c r="AF61" s="507"/>
      <c r="AG61" s="507"/>
      <c r="AH61" s="508"/>
    </row>
    <row r="62" spans="1:34" s="344" customFormat="1" ht="15.95" customHeight="1">
      <c r="A62" s="603"/>
      <c r="B62" s="354"/>
      <c r="C62" s="355"/>
      <c r="D62" s="512" t="s">
        <v>315</v>
      </c>
      <c r="E62" s="512"/>
      <c r="F62" s="513"/>
      <c r="G62" s="509" t="s">
        <v>316</v>
      </c>
      <c r="H62" s="510"/>
      <c r="I62" s="510"/>
      <c r="J62" s="511"/>
      <c r="K62" s="504"/>
      <c r="L62" s="505"/>
      <c r="M62" s="505"/>
      <c r="N62" s="505"/>
      <c r="O62" s="505"/>
      <c r="P62" s="506" t="s">
        <v>313</v>
      </c>
      <c r="Q62" s="506"/>
      <c r="R62" s="507"/>
      <c r="S62" s="507"/>
      <c r="T62" s="507"/>
      <c r="U62" s="507"/>
      <c r="V62" s="506" t="s">
        <v>314</v>
      </c>
      <c r="W62" s="506"/>
      <c r="X62" s="505"/>
      <c r="Y62" s="505"/>
      <c r="Z62" s="505"/>
      <c r="AA62" s="505"/>
      <c r="AB62" s="506" t="s">
        <v>313</v>
      </c>
      <c r="AC62" s="506"/>
      <c r="AD62" s="507"/>
      <c r="AE62" s="507"/>
      <c r="AF62" s="507"/>
      <c r="AG62" s="507"/>
      <c r="AH62" s="508"/>
    </row>
    <row r="63" spans="1:34" s="344" customFormat="1" ht="15.95" customHeight="1">
      <c r="A63" s="603"/>
      <c r="B63" s="354"/>
      <c r="C63" s="355"/>
      <c r="D63" s="514"/>
      <c r="E63" s="514"/>
      <c r="F63" s="515"/>
      <c r="G63" s="509" t="s">
        <v>309</v>
      </c>
      <c r="H63" s="510"/>
      <c r="I63" s="510"/>
      <c r="J63" s="511"/>
      <c r="K63" s="504"/>
      <c r="L63" s="505"/>
      <c r="M63" s="505"/>
      <c r="N63" s="505"/>
      <c r="O63" s="505"/>
      <c r="P63" s="506" t="s">
        <v>313</v>
      </c>
      <c r="Q63" s="506"/>
      <c r="R63" s="507"/>
      <c r="S63" s="507"/>
      <c r="T63" s="507"/>
      <c r="U63" s="507"/>
      <c r="V63" s="506" t="s">
        <v>314</v>
      </c>
      <c r="W63" s="506"/>
      <c r="X63" s="505"/>
      <c r="Y63" s="505"/>
      <c r="Z63" s="505"/>
      <c r="AA63" s="505"/>
      <c r="AB63" s="506" t="s">
        <v>313</v>
      </c>
      <c r="AC63" s="506"/>
      <c r="AD63" s="507"/>
      <c r="AE63" s="507"/>
      <c r="AF63" s="507"/>
      <c r="AG63" s="507"/>
      <c r="AH63" s="508"/>
    </row>
    <row r="64" spans="1:34" s="344" customFormat="1" ht="15.95" customHeight="1">
      <c r="A64" s="603"/>
      <c r="B64" s="356"/>
      <c r="C64" s="357"/>
      <c r="D64" s="516"/>
      <c r="E64" s="516"/>
      <c r="F64" s="517"/>
      <c r="G64" s="509" t="s">
        <v>317</v>
      </c>
      <c r="H64" s="510"/>
      <c r="I64" s="510"/>
      <c r="J64" s="511"/>
      <c r="K64" s="504"/>
      <c r="L64" s="505"/>
      <c r="M64" s="505"/>
      <c r="N64" s="505"/>
      <c r="O64" s="505"/>
      <c r="P64" s="506" t="s">
        <v>313</v>
      </c>
      <c r="Q64" s="506"/>
      <c r="R64" s="507"/>
      <c r="S64" s="507"/>
      <c r="T64" s="507"/>
      <c r="U64" s="507"/>
      <c r="V64" s="506" t="s">
        <v>314</v>
      </c>
      <c r="W64" s="506"/>
      <c r="X64" s="505"/>
      <c r="Y64" s="505"/>
      <c r="Z64" s="505"/>
      <c r="AA64" s="505"/>
      <c r="AB64" s="506" t="s">
        <v>313</v>
      </c>
      <c r="AC64" s="506"/>
      <c r="AD64" s="507"/>
      <c r="AE64" s="507"/>
      <c r="AF64" s="507"/>
      <c r="AG64" s="507"/>
      <c r="AH64" s="508"/>
    </row>
    <row r="65" spans="1:34" s="344" customFormat="1" ht="16.350000000000001" customHeight="1">
      <c r="A65" s="603"/>
      <c r="B65" s="502" t="s">
        <v>318</v>
      </c>
      <c r="C65" s="503"/>
      <c r="D65" s="503"/>
      <c r="E65" s="503"/>
      <c r="F65" s="503"/>
      <c r="G65" s="503"/>
      <c r="H65" s="503"/>
      <c r="I65" s="503"/>
      <c r="J65" s="503"/>
      <c r="K65" s="504"/>
      <c r="L65" s="505"/>
      <c r="M65" s="505"/>
      <c r="N65" s="505"/>
      <c r="O65" s="505"/>
      <c r="P65" s="506" t="s">
        <v>313</v>
      </c>
      <c r="Q65" s="506"/>
      <c r="R65" s="507"/>
      <c r="S65" s="507"/>
      <c r="T65" s="507"/>
      <c r="U65" s="507"/>
      <c r="V65" s="506" t="s">
        <v>314</v>
      </c>
      <c r="W65" s="506"/>
      <c r="X65" s="505"/>
      <c r="Y65" s="505"/>
      <c r="Z65" s="505"/>
      <c r="AA65" s="505"/>
      <c r="AB65" s="506" t="s">
        <v>313</v>
      </c>
      <c r="AC65" s="506"/>
      <c r="AD65" s="507"/>
      <c r="AE65" s="507"/>
      <c r="AF65" s="507"/>
      <c r="AG65" s="507"/>
      <c r="AH65" s="508"/>
    </row>
    <row r="66" spans="1:34" s="344" customFormat="1" ht="16.350000000000001" customHeight="1" thickBot="1">
      <c r="A66" s="604"/>
      <c r="B66" s="489" t="s">
        <v>319</v>
      </c>
      <c r="C66" s="490"/>
      <c r="D66" s="490"/>
      <c r="E66" s="490"/>
      <c r="F66" s="490"/>
      <c r="G66" s="490"/>
      <c r="H66" s="490"/>
      <c r="I66" s="490"/>
      <c r="J66" s="490"/>
      <c r="K66" s="491"/>
      <c r="L66" s="492"/>
      <c r="M66" s="492"/>
      <c r="N66" s="492"/>
      <c r="O66" s="492"/>
      <c r="P66" s="492"/>
      <c r="Q66" s="492"/>
      <c r="R66" s="492"/>
      <c r="S66" s="492"/>
      <c r="T66" s="493" t="s">
        <v>320</v>
      </c>
      <c r="U66" s="493"/>
      <c r="V66" s="494"/>
      <c r="W66" s="495"/>
      <c r="X66" s="495"/>
      <c r="Y66" s="495"/>
      <c r="Z66" s="495"/>
      <c r="AA66" s="495"/>
      <c r="AB66" s="495"/>
      <c r="AC66" s="495"/>
      <c r="AD66" s="495"/>
      <c r="AE66" s="495"/>
      <c r="AF66" s="495"/>
      <c r="AG66" s="495"/>
      <c r="AH66" s="496"/>
    </row>
    <row r="67" spans="1:34" s="344" customFormat="1" ht="15.95" customHeight="1" thickBot="1">
      <c r="A67" s="561" t="s">
        <v>323</v>
      </c>
      <c r="B67" s="554"/>
      <c r="C67" s="554"/>
      <c r="D67" s="554"/>
      <c r="E67" s="554"/>
      <c r="F67" s="554"/>
      <c r="G67" s="562"/>
      <c r="H67" s="499" t="s">
        <v>324</v>
      </c>
      <c r="I67" s="500"/>
      <c r="J67" s="500"/>
      <c r="K67" s="500"/>
      <c r="L67" s="500"/>
      <c r="M67" s="500"/>
      <c r="N67" s="500"/>
      <c r="O67" s="500"/>
      <c r="P67" s="500"/>
      <c r="Q67" s="500"/>
      <c r="R67" s="500"/>
      <c r="S67" s="500"/>
      <c r="T67" s="500"/>
      <c r="U67" s="500"/>
      <c r="V67" s="500"/>
      <c r="W67" s="500"/>
      <c r="X67" s="500"/>
      <c r="Y67" s="500"/>
      <c r="Z67" s="500"/>
      <c r="AA67" s="500"/>
      <c r="AB67" s="500"/>
      <c r="AC67" s="500"/>
      <c r="AD67" s="500"/>
      <c r="AE67" s="500"/>
      <c r="AF67" s="500"/>
      <c r="AG67" s="500"/>
      <c r="AH67" s="501"/>
    </row>
    <row r="68" spans="1:34" s="344" customFormat="1" ht="15.95" customHeight="1">
      <c r="A68" s="358"/>
      <c r="B68" s="358"/>
      <c r="C68" s="358"/>
      <c r="D68" s="358"/>
      <c r="E68" s="358"/>
      <c r="F68" s="358"/>
      <c r="G68" s="358"/>
      <c r="H68" s="358"/>
      <c r="I68" s="358"/>
      <c r="J68" s="358"/>
      <c r="K68" s="358"/>
      <c r="L68" s="358"/>
      <c r="M68" s="358"/>
      <c r="N68" s="358"/>
      <c r="O68" s="358"/>
      <c r="P68" s="358"/>
      <c r="Q68" s="358"/>
      <c r="R68" s="358"/>
      <c r="S68" s="358"/>
      <c r="T68" s="358"/>
      <c r="U68" s="358"/>
      <c r="V68" s="358"/>
      <c r="W68" s="358"/>
      <c r="X68" s="358"/>
      <c r="Y68" s="358"/>
      <c r="Z68" s="358"/>
      <c r="AA68" s="358"/>
      <c r="AB68" s="358"/>
      <c r="AC68" s="358"/>
      <c r="AD68" s="358"/>
      <c r="AE68" s="358"/>
      <c r="AF68" s="358"/>
      <c r="AG68" s="358"/>
      <c r="AH68" s="358"/>
    </row>
    <row r="69" spans="1:34" s="344" customFormat="1" ht="15.95" customHeight="1" thickBot="1">
      <c r="A69" s="563" t="s">
        <v>325</v>
      </c>
      <c r="B69" s="563"/>
      <c r="C69" s="563"/>
      <c r="D69" s="563"/>
      <c r="E69" s="563"/>
      <c r="F69" s="563"/>
      <c r="G69" s="563"/>
      <c r="H69" s="563"/>
      <c r="I69" s="563"/>
      <c r="J69" s="563"/>
      <c r="K69" s="563"/>
      <c r="L69" s="563"/>
      <c r="M69" s="563"/>
      <c r="N69" s="563"/>
      <c r="O69" s="563"/>
      <c r="P69" s="563"/>
      <c r="Q69" s="563"/>
      <c r="R69" s="563"/>
      <c r="S69" s="563"/>
      <c r="T69" s="563"/>
      <c r="U69" s="563"/>
      <c r="V69" s="563"/>
      <c r="W69" s="563"/>
      <c r="X69" s="563"/>
      <c r="Y69" s="563"/>
      <c r="Z69" s="563"/>
      <c r="AA69" s="563"/>
      <c r="AB69" s="563"/>
      <c r="AC69" s="563"/>
      <c r="AD69" s="563"/>
      <c r="AE69" s="563"/>
      <c r="AF69" s="563"/>
      <c r="AG69" s="563"/>
      <c r="AH69" s="563"/>
    </row>
    <row r="70" spans="1:34" s="344" customFormat="1" ht="15.95" customHeight="1">
      <c r="A70" s="564" t="s">
        <v>326</v>
      </c>
      <c r="B70" s="565"/>
      <c r="C70" s="570" t="s">
        <v>260</v>
      </c>
      <c r="D70" s="571"/>
      <c r="E70" s="571"/>
      <c r="F70" s="571"/>
      <c r="G70" s="572"/>
      <c r="H70" s="573"/>
      <c r="I70" s="574"/>
      <c r="J70" s="574"/>
      <c r="K70" s="574"/>
      <c r="L70" s="574"/>
      <c r="M70" s="574"/>
      <c r="N70" s="574"/>
      <c r="O70" s="574"/>
      <c r="P70" s="574"/>
      <c r="Q70" s="574"/>
      <c r="R70" s="574"/>
      <c r="S70" s="574"/>
      <c r="T70" s="574"/>
      <c r="U70" s="574"/>
      <c r="V70" s="574"/>
      <c r="W70" s="574"/>
      <c r="X70" s="574"/>
      <c r="Y70" s="574"/>
      <c r="Z70" s="574"/>
      <c r="AA70" s="574"/>
      <c r="AB70" s="574"/>
      <c r="AC70" s="574"/>
      <c r="AD70" s="574"/>
      <c r="AE70" s="574"/>
      <c r="AF70" s="574"/>
      <c r="AG70" s="574"/>
      <c r="AH70" s="575"/>
    </row>
    <row r="71" spans="1:34" s="344" customFormat="1" ht="15.95" customHeight="1">
      <c r="A71" s="566"/>
      <c r="B71" s="567"/>
      <c r="C71" s="576" t="s">
        <v>261</v>
      </c>
      <c r="D71" s="577"/>
      <c r="E71" s="577"/>
      <c r="F71" s="577"/>
      <c r="G71" s="578"/>
      <c r="H71" s="579"/>
      <c r="I71" s="579"/>
      <c r="J71" s="579"/>
      <c r="K71" s="579"/>
      <c r="L71" s="579"/>
      <c r="M71" s="579"/>
      <c r="N71" s="579"/>
      <c r="O71" s="579"/>
      <c r="P71" s="579"/>
      <c r="Q71" s="579"/>
      <c r="R71" s="579"/>
      <c r="S71" s="579"/>
      <c r="T71" s="579"/>
      <c r="U71" s="579"/>
      <c r="V71" s="579"/>
      <c r="W71" s="579"/>
      <c r="X71" s="579"/>
      <c r="Y71" s="579"/>
      <c r="Z71" s="579"/>
      <c r="AA71" s="579"/>
      <c r="AB71" s="579"/>
      <c r="AC71" s="579"/>
      <c r="AD71" s="579"/>
      <c r="AE71" s="579"/>
      <c r="AF71" s="579"/>
      <c r="AG71" s="579"/>
      <c r="AH71" s="580"/>
    </row>
    <row r="72" spans="1:34" s="344" customFormat="1" ht="16.350000000000001" customHeight="1">
      <c r="A72" s="566"/>
      <c r="B72" s="567"/>
      <c r="C72" s="581" t="s">
        <v>220</v>
      </c>
      <c r="D72" s="581"/>
      <c r="E72" s="581"/>
      <c r="F72" s="581"/>
      <c r="G72" s="581"/>
      <c r="H72" s="582" t="s">
        <v>262</v>
      </c>
      <c r="I72" s="556"/>
      <c r="J72" s="556"/>
      <c r="K72" s="556"/>
      <c r="L72" s="555"/>
      <c r="M72" s="555"/>
      <c r="N72" s="345" t="s">
        <v>263</v>
      </c>
      <c r="O72" s="555"/>
      <c r="P72" s="555"/>
      <c r="Q72" s="346" t="s">
        <v>264</v>
      </c>
      <c r="R72" s="556"/>
      <c r="S72" s="556"/>
      <c r="T72" s="556"/>
      <c r="U72" s="556"/>
      <c r="V72" s="556"/>
      <c r="W72" s="556"/>
      <c r="X72" s="556"/>
      <c r="Y72" s="556"/>
      <c r="Z72" s="556"/>
      <c r="AA72" s="556"/>
      <c r="AB72" s="556"/>
      <c r="AC72" s="556"/>
      <c r="AD72" s="556"/>
      <c r="AE72" s="556"/>
      <c r="AF72" s="556"/>
      <c r="AG72" s="556"/>
      <c r="AH72" s="557"/>
    </row>
    <row r="73" spans="1:34" s="344" customFormat="1" ht="16.350000000000001" customHeight="1">
      <c r="A73" s="566"/>
      <c r="B73" s="567"/>
      <c r="C73" s="581"/>
      <c r="D73" s="581"/>
      <c r="E73" s="581"/>
      <c r="F73" s="581"/>
      <c r="G73" s="581"/>
      <c r="H73" s="558"/>
      <c r="I73" s="559"/>
      <c r="J73" s="559"/>
      <c r="K73" s="559"/>
      <c r="L73" s="347" t="s">
        <v>265</v>
      </c>
      <c r="M73" s="347" t="s">
        <v>266</v>
      </c>
      <c r="N73" s="559"/>
      <c r="O73" s="559"/>
      <c r="P73" s="559"/>
      <c r="Q73" s="559"/>
      <c r="R73" s="559"/>
      <c r="S73" s="559"/>
      <c r="T73" s="559"/>
      <c r="U73" s="559"/>
      <c r="V73" s="347" t="s">
        <v>267</v>
      </c>
      <c r="W73" s="347" t="s">
        <v>268</v>
      </c>
      <c r="X73" s="559"/>
      <c r="Y73" s="559"/>
      <c r="Z73" s="559"/>
      <c r="AA73" s="559"/>
      <c r="AB73" s="559"/>
      <c r="AC73" s="559"/>
      <c r="AD73" s="559"/>
      <c r="AE73" s="559"/>
      <c r="AF73" s="559"/>
      <c r="AG73" s="559"/>
      <c r="AH73" s="560"/>
    </row>
    <row r="74" spans="1:34" s="344" customFormat="1" ht="16.350000000000001" customHeight="1">
      <c r="A74" s="566"/>
      <c r="B74" s="567"/>
      <c r="C74" s="581"/>
      <c r="D74" s="581"/>
      <c r="E74" s="581"/>
      <c r="F74" s="581"/>
      <c r="G74" s="581"/>
      <c r="H74" s="558"/>
      <c r="I74" s="559"/>
      <c r="J74" s="559"/>
      <c r="K74" s="559"/>
      <c r="L74" s="347" t="s">
        <v>269</v>
      </c>
      <c r="M74" s="347" t="s">
        <v>270</v>
      </c>
      <c r="N74" s="559"/>
      <c r="O74" s="559"/>
      <c r="P74" s="559"/>
      <c r="Q74" s="559"/>
      <c r="R74" s="559"/>
      <c r="S74" s="559"/>
      <c r="T74" s="559"/>
      <c r="U74" s="559"/>
      <c r="V74" s="347" t="s">
        <v>271</v>
      </c>
      <c r="W74" s="347" t="s">
        <v>272</v>
      </c>
      <c r="X74" s="559"/>
      <c r="Y74" s="559"/>
      <c r="Z74" s="559"/>
      <c r="AA74" s="559"/>
      <c r="AB74" s="559"/>
      <c r="AC74" s="559"/>
      <c r="AD74" s="559"/>
      <c r="AE74" s="559"/>
      <c r="AF74" s="559"/>
      <c r="AG74" s="559"/>
      <c r="AH74" s="560"/>
    </row>
    <row r="75" spans="1:34" s="344" customFormat="1" ht="18.95" customHeight="1">
      <c r="A75" s="566"/>
      <c r="B75" s="567"/>
      <c r="C75" s="581"/>
      <c r="D75" s="581"/>
      <c r="E75" s="581"/>
      <c r="F75" s="581"/>
      <c r="G75" s="581"/>
      <c r="H75" s="583"/>
      <c r="I75" s="584"/>
      <c r="J75" s="584"/>
      <c r="K75" s="584"/>
      <c r="L75" s="584"/>
      <c r="M75" s="584"/>
      <c r="N75" s="584"/>
      <c r="O75" s="584"/>
      <c r="P75" s="584"/>
      <c r="Q75" s="584"/>
      <c r="R75" s="584"/>
      <c r="S75" s="584"/>
      <c r="T75" s="584"/>
      <c r="U75" s="584"/>
      <c r="V75" s="584"/>
      <c r="W75" s="584"/>
      <c r="X75" s="584"/>
      <c r="Y75" s="584"/>
      <c r="Z75" s="584"/>
      <c r="AA75" s="584"/>
      <c r="AB75" s="584"/>
      <c r="AC75" s="584"/>
      <c r="AD75" s="584"/>
      <c r="AE75" s="584"/>
      <c r="AF75" s="584"/>
      <c r="AG75" s="584"/>
      <c r="AH75" s="585"/>
    </row>
    <row r="76" spans="1:34" s="344" customFormat="1" ht="15" customHeight="1">
      <c r="A76" s="566"/>
      <c r="B76" s="567"/>
      <c r="C76" s="581" t="s">
        <v>273</v>
      </c>
      <c r="D76" s="581"/>
      <c r="E76" s="581"/>
      <c r="F76" s="581"/>
      <c r="G76" s="581"/>
      <c r="H76" s="586" t="s">
        <v>274</v>
      </c>
      <c r="I76" s="587"/>
      <c r="J76" s="588"/>
      <c r="K76" s="589"/>
      <c r="L76" s="590"/>
      <c r="M76" s="590"/>
      <c r="N76" s="590"/>
      <c r="O76" s="590"/>
      <c r="P76" s="590"/>
      <c r="Q76" s="348" t="s">
        <v>275</v>
      </c>
      <c r="R76" s="349"/>
      <c r="S76" s="591"/>
      <c r="T76" s="591"/>
      <c r="U76" s="592"/>
      <c r="V76" s="586" t="s">
        <v>276</v>
      </c>
      <c r="W76" s="587"/>
      <c r="X76" s="588"/>
      <c r="Y76" s="593"/>
      <c r="Z76" s="594"/>
      <c r="AA76" s="594"/>
      <c r="AB76" s="594"/>
      <c r="AC76" s="594"/>
      <c r="AD76" s="594"/>
      <c r="AE76" s="594"/>
      <c r="AF76" s="594"/>
      <c r="AG76" s="594"/>
      <c r="AH76" s="595"/>
    </row>
    <row r="77" spans="1:34" s="344" customFormat="1" ht="15" customHeight="1" thickBot="1">
      <c r="A77" s="568"/>
      <c r="B77" s="569"/>
      <c r="C77" s="498"/>
      <c r="D77" s="498"/>
      <c r="E77" s="498"/>
      <c r="F77" s="498"/>
      <c r="G77" s="498"/>
      <c r="H77" s="596" t="s">
        <v>277</v>
      </c>
      <c r="I77" s="596"/>
      <c r="J77" s="596"/>
      <c r="K77" s="543"/>
      <c r="L77" s="544"/>
      <c r="M77" s="544"/>
      <c r="N77" s="544"/>
      <c r="O77" s="544"/>
      <c r="P77" s="544"/>
      <c r="Q77" s="544"/>
      <c r="R77" s="544"/>
      <c r="S77" s="544"/>
      <c r="T77" s="544"/>
      <c r="U77" s="544"/>
      <c r="V77" s="544"/>
      <c r="W77" s="544"/>
      <c r="X77" s="544"/>
      <c r="Y77" s="544"/>
      <c r="Z77" s="544"/>
      <c r="AA77" s="544"/>
      <c r="AB77" s="544"/>
      <c r="AC77" s="544"/>
      <c r="AD77" s="544"/>
      <c r="AE77" s="544"/>
      <c r="AF77" s="544"/>
      <c r="AG77" s="544"/>
      <c r="AH77" s="545"/>
    </row>
    <row r="78" spans="1:34" s="344" customFormat="1" ht="15" customHeight="1">
      <c r="A78" s="546" t="s">
        <v>286</v>
      </c>
      <c r="B78" s="547"/>
      <c r="C78" s="547"/>
      <c r="D78" s="547"/>
      <c r="E78" s="547"/>
      <c r="F78" s="547"/>
      <c r="G78" s="547"/>
      <c r="H78" s="547"/>
      <c r="I78" s="547"/>
      <c r="J78" s="547"/>
      <c r="K78" s="547"/>
      <c r="L78" s="547"/>
      <c r="M78" s="547"/>
      <c r="N78" s="547"/>
      <c r="O78" s="547"/>
      <c r="P78" s="547"/>
      <c r="Q78" s="547"/>
      <c r="R78" s="547"/>
      <c r="S78" s="547"/>
      <c r="T78" s="547"/>
      <c r="U78" s="547"/>
      <c r="V78" s="547"/>
      <c r="W78" s="547"/>
      <c r="X78" s="547"/>
      <c r="Y78" s="547"/>
      <c r="Z78" s="547"/>
      <c r="AA78" s="547"/>
      <c r="AB78" s="547"/>
      <c r="AC78" s="547"/>
      <c r="AD78" s="547"/>
      <c r="AE78" s="547"/>
      <c r="AF78" s="547"/>
      <c r="AG78" s="547"/>
      <c r="AH78" s="548"/>
    </row>
    <row r="79" spans="1:34" s="353" customFormat="1" ht="15" customHeight="1" thickBot="1">
      <c r="A79" s="549" t="s">
        <v>287</v>
      </c>
      <c r="B79" s="550"/>
      <c r="C79" s="550"/>
      <c r="D79" s="550"/>
      <c r="E79" s="550"/>
      <c r="F79" s="550"/>
      <c r="G79" s="550"/>
      <c r="H79" s="550"/>
      <c r="I79" s="550"/>
      <c r="J79" s="550"/>
      <c r="K79" s="550"/>
      <c r="L79" s="550"/>
      <c r="M79" s="551"/>
      <c r="N79" s="359"/>
      <c r="O79" s="360"/>
      <c r="P79" s="360"/>
      <c r="Q79" s="350"/>
      <c r="R79" s="350"/>
      <c r="S79" s="350" t="s">
        <v>288</v>
      </c>
      <c r="T79" s="552" t="s">
        <v>289</v>
      </c>
      <c r="U79" s="550"/>
      <c r="V79" s="550"/>
      <c r="W79" s="550"/>
      <c r="X79" s="550"/>
      <c r="Y79" s="550"/>
      <c r="Z79" s="550"/>
      <c r="AA79" s="550"/>
      <c r="AB79" s="550"/>
      <c r="AC79" s="551"/>
      <c r="AD79" s="553"/>
      <c r="AE79" s="554"/>
      <c r="AF79" s="554"/>
      <c r="AG79" s="361" t="s">
        <v>290</v>
      </c>
      <c r="AH79" s="352"/>
    </row>
    <row r="80" spans="1:34" s="344" customFormat="1" ht="20.100000000000001" customHeight="1">
      <c r="A80" s="521" t="s">
        <v>291</v>
      </c>
      <c r="B80" s="525" t="s">
        <v>286</v>
      </c>
      <c r="C80" s="525"/>
      <c r="D80" s="525"/>
      <c r="E80" s="525"/>
      <c r="F80" s="525"/>
      <c r="G80" s="525"/>
      <c r="H80" s="525"/>
      <c r="I80" s="525"/>
      <c r="J80" s="525"/>
      <c r="K80" s="525"/>
      <c r="L80" s="525"/>
      <c r="M80" s="525"/>
      <c r="N80" s="525"/>
      <c r="O80" s="525"/>
      <c r="P80" s="525"/>
      <c r="Q80" s="525"/>
      <c r="R80" s="525"/>
      <c r="S80" s="525"/>
      <c r="T80" s="525"/>
      <c r="U80" s="525"/>
      <c r="V80" s="525"/>
      <c r="W80" s="525"/>
      <c r="X80" s="525"/>
      <c r="Y80" s="525"/>
      <c r="Z80" s="525"/>
      <c r="AA80" s="525"/>
      <c r="AB80" s="525"/>
      <c r="AC80" s="525"/>
      <c r="AD80" s="525"/>
      <c r="AE80" s="525"/>
      <c r="AF80" s="525"/>
      <c r="AG80" s="525"/>
      <c r="AH80" s="526"/>
    </row>
    <row r="81" spans="1:34" s="344" customFormat="1" ht="16.350000000000001" customHeight="1">
      <c r="A81" s="522"/>
      <c r="B81" s="527" t="s">
        <v>302</v>
      </c>
      <c r="C81" s="528"/>
      <c r="D81" s="528"/>
      <c r="E81" s="528"/>
      <c r="F81" s="528"/>
      <c r="G81" s="528"/>
      <c r="H81" s="528"/>
      <c r="I81" s="528"/>
      <c r="J81" s="529"/>
      <c r="K81" s="536" t="s">
        <v>303</v>
      </c>
      <c r="L81" s="536"/>
      <c r="M81" s="536"/>
      <c r="N81" s="536" t="s">
        <v>304</v>
      </c>
      <c r="O81" s="536"/>
      <c r="P81" s="536"/>
      <c r="Q81" s="536" t="s">
        <v>305</v>
      </c>
      <c r="R81" s="536"/>
      <c r="S81" s="536"/>
      <c r="T81" s="536" t="s">
        <v>306</v>
      </c>
      <c r="U81" s="536"/>
      <c r="V81" s="536"/>
      <c r="W81" s="536" t="s">
        <v>307</v>
      </c>
      <c r="X81" s="536"/>
      <c r="Y81" s="536"/>
      <c r="Z81" s="536" t="s">
        <v>308</v>
      </c>
      <c r="AA81" s="536"/>
      <c r="AB81" s="536"/>
      <c r="AC81" s="536" t="s">
        <v>309</v>
      </c>
      <c r="AD81" s="536"/>
      <c r="AE81" s="536"/>
      <c r="AF81" s="536" t="s">
        <v>310</v>
      </c>
      <c r="AG81" s="536"/>
      <c r="AH81" s="537"/>
    </row>
    <row r="82" spans="1:34" s="344" customFormat="1" ht="15.6" customHeight="1">
      <c r="A82" s="522"/>
      <c r="B82" s="530"/>
      <c r="C82" s="531"/>
      <c r="D82" s="531"/>
      <c r="E82" s="531"/>
      <c r="F82" s="531"/>
      <c r="G82" s="531"/>
      <c r="H82" s="531"/>
      <c r="I82" s="531"/>
      <c r="J82" s="532"/>
      <c r="K82" s="536"/>
      <c r="L82" s="536"/>
      <c r="M82" s="536"/>
      <c r="N82" s="536"/>
      <c r="O82" s="536"/>
      <c r="P82" s="536"/>
      <c r="Q82" s="536"/>
      <c r="R82" s="536"/>
      <c r="S82" s="536"/>
      <c r="T82" s="536"/>
      <c r="U82" s="536"/>
      <c r="V82" s="536"/>
      <c r="W82" s="536"/>
      <c r="X82" s="536"/>
      <c r="Y82" s="536"/>
      <c r="Z82" s="536"/>
      <c r="AA82" s="536"/>
      <c r="AB82" s="536"/>
      <c r="AC82" s="536"/>
      <c r="AD82" s="536"/>
      <c r="AE82" s="536"/>
      <c r="AF82" s="536"/>
      <c r="AG82" s="536"/>
      <c r="AH82" s="537"/>
    </row>
    <row r="83" spans="1:34" s="344" customFormat="1" ht="15.95" customHeight="1">
      <c r="A83" s="522"/>
      <c r="B83" s="533"/>
      <c r="C83" s="534"/>
      <c r="D83" s="534"/>
      <c r="E83" s="534"/>
      <c r="F83" s="534"/>
      <c r="G83" s="534"/>
      <c r="H83" s="534"/>
      <c r="I83" s="534"/>
      <c r="J83" s="535"/>
      <c r="K83" s="538" t="s">
        <v>311</v>
      </c>
      <c r="L83" s="539"/>
      <c r="M83" s="539"/>
      <c r="N83" s="539"/>
      <c r="O83" s="539"/>
      <c r="P83" s="539"/>
      <c r="Q83" s="539"/>
      <c r="R83" s="539"/>
      <c r="S83" s="540"/>
      <c r="T83" s="518"/>
      <c r="U83" s="507"/>
      <c r="V83" s="507"/>
      <c r="W83" s="507"/>
      <c r="X83" s="507"/>
      <c r="Y83" s="507"/>
      <c r="Z83" s="507"/>
      <c r="AA83" s="507"/>
      <c r="AB83" s="507"/>
      <c r="AC83" s="507"/>
      <c r="AD83" s="507"/>
      <c r="AE83" s="507"/>
      <c r="AF83" s="507"/>
      <c r="AG83" s="507"/>
      <c r="AH83" s="508"/>
    </row>
    <row r="84" spans="1:34" s="344" customFormat="1" ht="15.95" customHeight="1">
      <c r="A84" s="522"/>
      <c r="B84" s="519" t="s">
        <v>312</v>
      </c>
      <c r="C84" s="520"/>
      <c r="D84" s="503"/>
      <c r="E84" s="503"/>
      <c r="F84" s="503"/>
      <c r="G84" s="503"/>
      <c r="H84" s="503"/>
      <c r="I84" s="503"/>
      <c r="J84" s="503"/>
      <c r="K84" s="504"/>
      <c r="L84" s="505"/>
      <c r="M84" s="505"/>
      <c r="N84" s="505"/>
      <c r="O84" s="505"/>
      <c r="P84" s="506" t="s">
        <v>313</v>
      </c>
      <c r="Q84" s="506"/>
      <c r="R84" s="507"/>
      <c r="S84" s="507"/>
      <c r="T84" s="507"/>
      <c r="U84" s="507"/>
      <c r="V84" s="506" t="s">
        <v>314</v>
      </c>
      <c r="W84" s="506"/>
      <c r="X84" s="505"/>
      <c r="Y84" s="505"/>
      <c r="Z84" s="505"/>
      <c r="AA84" s="505"/>
      <c r="AB84" s="506" t="s">
        <v>313</v>
      </c>
      <c r="AC84" s="506"/>
      <c r="AD84" s="507"/>
      <c r="AE84" s="507"/>
      <c r="AF84" s="507"/>
      <c r="AG84" s="507"/>
      <c r="AH84" s="508"/>
    </row>
    <row r="85" spans="1:34" s="344" customFormat="1" ht="15.95" customHeight="1">
      <c r="A85" s="522"/>
      <c r="B85" s="354"/>
      <c r="C85" s="355"/>
      <c r="D85" s="512" t="s">
        <v>315</v>
      </c>
      <c r="E85" s="512"/>
      <c r="F85" s="513"/>
      <c r="G85" s="509" t="s">
        <v>316</v>
      </c>
      <c r="H85" s="510"/>
      <c r="I85" s="510"/>
      <c r="J85" s="511"/>
      <c r="K85" s="504"/>
      <c r="L85" s="505"/>
      <c r="M85" s="505"/>
      <c r="N85" s="505"/>
      <c r="O85" s="505"/>
      <c r="P85" s="506" t="s">
        <v>313</v>
      </c>
      <c r="Q85" s="506"/>
      <c r="R85" s="507"/>
      <c r="S85" s="507"/>
      <c r="T85" s="507"/>
      <c r="U85" s="507"/>
      <c r="V85" s="506" t="s">
        <v>314</v>
      </c>
      <c r="W85" s="506"/>
      <c r="X85" s="505"/>
      <c r="Y85" s="505"/>
      <c r="Z85" s="505"/>
      <c r="AA85" s="505"/>
      <c r="AB85" s="506" t="s">
        <v>313</v>
      </c>
      <c r="AC85" s="506"/>
      <c r="AD85" s="507"/>
      <c r="AE85" s="507"/>
      <c r="AF85" s="507"/>
      <c r="AG85" s="507"/>
      <c r="AH85" s="508"/>
    </row>
    <row r="86" spans="1:34" s="344" customFormat="1" ht="15.95" customHeight="1">
      <c r="A86" s="522"/>
      <c r="B86" s="354"/>
      <c r="C86" s="355"/>
      <c r="D86" s="514"/>
      <c r="E86" s="514"/>
      <c r="F86" s="515"/>
      <c r="G86" s="509" t="s">
        <v>309</v>
      </c>
      <c r="H86" s="510"/>
      <c r="I86" s="510"/>
      <c r="J86" s="511"/>
      <c r="K86" s="504"/>
      <c r="L86" s="505"/>
      <c r="M86" s="505"/>
      <c r="N86" s="505"/>
      <c r="O86" s="505"/>
      <c r="P86" s="506" t="s">
        <v>313</v>
      </c>
      <c r="Q86" s="506"/>
      <c r="R86" s="507"/>
      <c r="S86" s="507"/>
      <c r="T86" s="507"/>
      <c r="U86" s="507"/>
      <c r="V86" s="506" t="s">
        <v>314</v>
      </c>
      <c r="W86" s="506"/>
      <c r="X86" s="505"/>
      <c r="Y86" s="505"/>
      <c r="Z86" s="505"/>
      <c r="AA86" s="505"/>
      <c r="AB86" s="506" t="s">
        <v>313</v>
      </c>
      <c r="AC86" s="506"/>
      <c r="AD86" s="507"/>
      <c r="AE86" s="507"/>
      <c r="AF86" s="507"/>
      <c r="AG86" s="507"/>
      <c r="AH86" s="508"/>
    </row>
    <row r="87" spans="1:34" s="344" customFormat="1" ht="15.95" customHeight="1">
      <c r="A87" s="522"/>
      <c r="B87" s="356"/>
      <c r="C87" s="357"/>
      <c r="D87" s="516"/>
      <c r="E87" s="516"/>
      <c r="F87" s="517"/>
      <c r="G87" s="509" t="s">
        <v>317</v>
      </c>
      <c r="H87" s="510"/>
      <c r="I87" s="510"/>
      <c r="J87" s="511"/>
      <c r="K87" s="504"/>
      <c r="L87" s="505"/>
      <c r="M87" s="505"/>
      <c r="N87" s="505"/>
      <c r="O87" s="505"/>
      <c r="P87" s="506" t="s">
        <v>313</v>
      </c>
      <c r="Q87" s="506"/>
      <c r="R87" s="507"/>
      <c r="S87" s="507"/>
      <c r="T87" s="507"/>
      <c r="U87" s="507"/>
      <c r="V87" s="506" t="s">
        <v>314</v>
      </c>
      <c r="W87" s="506"/>
      <c r="X87" s="505"/>
      <c r="Y87" s="505"/>
      <c r="Z87" s="505"/>
      <c r="AA87" s="505"/>
      <c r="AB87" s="506" t="s">
        <v>313</v>
      </c>
      <c r="AC87" s="506"/>
      <c r="AD87" s="507"/>
      <c r="AE87" s="507"/>
      <c r="AF87" s="507"/>
      <c r="AG87" s="507"/>
      <c r="AH87" s="508"/>
    </row>
    <row r="88" spans="1:34" s="344" customFormat="1" ht="16.350000000000001" customHeight="1">
      <c r="A88" s="522"/>
      <c r="B88" s="502" t="s">
        <v>318</v>
      </c>
      <c r="C88" s="503"/>
      <c r="D88" s="503"/>
      <c r="E88" s="503"/>
      <c r="F88" s="503"/>
      <c r="G88" s="503"/>
      <c r="H88" s="503"/>
      <c r="I88" s="503"/>
      <c r="J88" s="503"/>
      <c r="K88" s="504"/>
      <c r="L88" s="505"/>
      <c r="M88" s="505"/>
      <c r="N88" s="505"/>
      <c r="O88" s="505"/>
      <c r="P88" s="506" t="s">
        <v>313</v>
      </c>
      <c r="Q88" s="506"/>
      <c r="R88" s="507"/>
      <c r="S88" s="507"/>
      <c r="T88" s="507"/>
      <c r="U88" s="507"/>
      <c r="V88" s="506" t="s">
        <v>314</v>
      </c>
      <c r="W88" s="506"/>
      <c r="X88" s="505"/>
      <c r="Y88" s="505"/>
      <c r="Z88" s="505"/>
      <c r="AA88" s="505"/>
      <c r="AB88" s="506" t="s">
        <v>313</v>
      </c>
      <c r="AC88" s="506"/>
      <c r="AD88" s="507"/>
      <c r="AE88" s="507"/>
      <c r="AF88" s="507"/>
      <c r="AG88" s="507"/>
      <c r="AH88" s="508"/>
    </row>
    <row r="89" spans="1:34" s="344" customFormat="1" ht="16.350000000000001" customHeight="1" thickBot="1">
      <c r="A89" s="523"/>
      <c r="B89" s="489" t="s">
        <v>319</v>
      </c>
      <c r="C89" s="490"/>
      <c r="D89" s="490"/>
      <c r="E89" s="490"/>
      <c r="F89" s="490"/>
      <c r="G89" s="490"/>
      <c r="H89" s="490"/>
      <c r="I89" s="490"/>
      <c r="J89" s="490"/>
      <c r="K89" s="491"/>
      <c r="L89" s="492"/>
      <c r="M89" s="492"/>
      <c r="N89" s="492"/>
      <c r="O89" s="492"/>
      <c r="P89" s="492"/>
      <c r="Q89" s="492"/>
      <c r="R89" s="492"/>
      <c r="S89" s="492"/>
      <c r="T89" s="493" t="s">
        <v>320</v>
      </c>
      <c r="U89" s="493"/>
      <c r="V89" s="494"/>
      <c r="W89" s="495"/>
      <c r="X89" s="495"/>
      <c r="Y89" s="495"/>
      <c r="Z89" s="495"/>
      <c r="AA89" s="495"/>
      <c r="AB89" s="495"/>
      <c r="AC89" s="495"/>
      <c r="AD89" s="495"/>
      <c r="AE89" s="495"/>
      <c r="AF89" s="495"/>
      <c r="AG89" s="495"/>
      <c r="AH89" s="496"/>
    </row>
    <row r="90" spans="1:34" s="344" customFormat="1" ht="20.100000000000001" customHeight="1">
      <c r="A90" s="522" t="s">
        <v>321</v>
      </c>
      <c r="B90" s="541" t="s">
        <v>286</v>
      </c>
      <c r="C90" s="541"/>
      <c r="D90" s="541"/>
      <c r="E90" s="541"/>
      <c r="F90" s="541"/>
      <c r="G90" s="541"/>
      <c r="H90" s="541"/>
      <c r="I90" s="541"/>
      <c r="J90" s="541"/>
      <c r="K90" s="541"/>
      <c r="L90" s="541"/>
      <c r="M90" s="541"/>
      <c r="N90" s="541"/>
      <c r="O90" s="541"/>
      <c r="P90" s="541"/>
      <c r="Q90" s="541"/>
      <c r="R90" s="541"/>
      <c r="S90" s="541"/>
      <c r="T90" s="541"/>
      <c r="U90" s="541"/>
      <c r="V90" s="541"/>
      <c r="W90" s="541"/>
      <c r="X90" s="541"/>
      <c r="Y90" s="541"/>
      <c r="Z90" s="541"/>
      <c r="AA90" s="541"/>
      <c r="AB90" s="541"/>
      <c r="AC90" s="541"/>
      <c r="AD90" s="541"/>
      <c r="AE90" s="541"/>
      <c r="AF90" s="541"/>
      <c r="AG90" s="541"/>
      <c r="AH90" s="542"/>
    </row>
    <row r="91" spans="1:34" s="344" customFormat="1" ht="16.350000000000001" customHeight="1">
      <c r="A91" s="522"/>
      <c r="B91" s="527" t="s">
        <v>302</v>
      </c>
      <c r="C91" s="528"/>
      <c r="D91" s="528"/>
      <c r="E91" s="528"/>
      <c r="F91" s="528"/>
      <c r="G91" s="528"/>
      <c r="H91" s="528"/>
      <c r="I91" s="528"/>
      <c r="J91" s="529"/>
      <c r="K91" s="536" t="s">
        <v>303</v>
      </c>
      <c r="L91" s="536"/>
      <c r="M91" s="536"/>
      <c r="N91" s="536" t="s">
        <v>304</v>
      </c>
      <c r="O91" s="536"/>
      <c r="P91" s="536"/>
      <c r="Q91" s="536" t="s">
        <v>305</v>
      </c>
      <c r="R91" s="536"/>
      <c r="S91" s="536"/>
      <c r="T91" s="536" t="s">
        <v>306</v>
      </c>
      <c r="U91" s="536"/>
      <c r="V91" s="536"/>
      <c r="W91" s="536" t="s">
        <v>307</v>
      </c>
      <c r="X91" s="536"/>
      <c r="Y91" s="536"/>
      <c r="Z91" s="536" t="s">
        <v>308</v>
      </c>
      <c r="AA91" s="536"/>
      <c r="AB91" s="536"/>
      <c r="AC91" s="536" t="s">
        <v>309</v>
      </c>
      <c r="AD91" s="536"/>
      <c r="AE91" s="536"/>
      <c r="AF91" s="536" t="s">
        <v>310</v>
      </c>
      <c r="AG91" s="536"/>
      <c r="AH91" s="537"/>
    </row>
    <row r="92" spans="1:34" s="344" customFormat="1" ht="15.6" customHeight="1">
      <c r="A92" s="522"/>
      <c r="B92" s="530"/>
      <c r="C92" s="531"/>
      <c r="D92" s="531"/>
      <c r="E92" s="531"/>
      <c r="F92" s="531"/>
      <c r="G92" s="531"/>
      <c r="H92" s="531"/>
      <c r="I92" s="531"/>
      <c r="J92" s="532"/>
      <c r="K92" s="536"/>
      <c r="L92" s="536"/>
      <c r="M92" s="536"/>
      <c r="N92" s="536"/>
      <c r="O92" s="536"/>
      <c r="P92" s="536"/>
      <c r="Q92" s="536"/>
      <c r="R92" s="536"/>
      <c r="S92" s="536"/>
      <c r="T92" s="536"/>
      <c r="U92" s="536"/>
      <c r="V92" s="536"/>
      <c r="W92" s="536"/>
      <c r="X92" s="536"/>
      <c r="Y92" s="536"/>
      <c r="Z92" s="536"/>
      <c r="AA92" s="536"/>
      <c r="AB92" s="536"/>
      <c r="AC92" s="536"/>
      <c r="AD92" s="536"/>
      <c r="AE92" s="536"/>
      <c r="AF92" s="536"/>
      <c r="AG92" s="536"/>
      <c r="AH92" s="537"/>
    </row>
    <row r="93" spans="1:34" s="344" customFormat="1" ht="15.95" customHeight="1">
      <c r="A93" s="522"/>
      <c r="B93" s="533"/>
      <c r="C93" s="534"/>
      <c r="D93" s="534"/>
      <c r="E93" s="534"/>
      <c r="F93" s="534"/>
      <c r="G93" s="534"/>
      <c r="H93" s="534"/>
      <c r="I93" s="534"/>
      <c r="J93" s="535"/>
      <c r="K93" s="538" t="s">
        <v>311</v>
      </c>
      <c r="L93" s="539"/>
      <c r="M93" s="539"/>
      <c r="N93" s="539"/>
      <c r="O93" s="539"/>
      <c r="P93" s="539"/>
      <c r="Q93" s="539"/>
      <c r="R93" s="539"/>
      <c r="S93" s="540"/>
      <c r="T93" s="518"/>
      <c r="U93" s="507"/>
      <c r="V93" s="507"/>
      <c r="W93" s="507"/>
      <c r="X93" s="507"/>
      <c r="Y93" s="507"/>
      <c r="Z93" s="507"/>
      <c r="AA93" s="507"/>
      <c r="AB93" s="507"/>
      <c r="AC93" s="507"/>
      <c r="AD93" s="507"/>
      <c r="AE93" s="507"/>
      <c r="AF93" s="507"/>
      <c r="AG93" s="507"/>
      <c r="AH93" s="508"/>
    </row>
    <row r="94" spans="1:34" s="344" customFormat="1" ht="15.95" customHeight="1">
      <c r="A94" s="522"/>
      <c r="B94" s="519" t="s">
        <v>312</v>
      </c>
      <c r="C94" s="520"/>
      <c r="D94" s="503"/>
      <c r="E94" s="503"/>
      <c r="F94" s="503"/>
      <c r="G94" s="503"/>
      <c r="H94" s="503"/>
      <c r="I94" s="503"/>
      <c r="J94" s="503"/>
      <c r="K94" s="504"/>
      <c r="L94" s="505"/>
      <c r="M94" s="505"/>
      <c r="N94" s="505"/>
      <c r="O94" s="505"/>
      <c r="P94" s="506" t="s">
        <v>313</v>
      </c>
      <c r="Q94" s="506"/>
      <c r="R94" s="507"/>
      <c r="S94" s="507"/>
      <c r="T94" s="507"/>
      <c r="U94" s="507"/>
      <c r="V94" s="506" t="s">
        <v>314</v>
      </c>
      <c r="W94" s="506"/>
      <c r="X94" s="505"/>
      <c r="Y94" s="505"/>
      <c r="Z94" s="505"/>
      <c r="AA94" s="505"/>
      <c r="AB94" s="506" t="s">
        <v>313</v>
      </c>
      <c r="AC94" s="506"/>
      <c r="AD94" s="507"/>
      <c r="AE94" s="507"/>
      <c r="AF94" s="507"/>
      <c r="AG94" s="507"/>
      <c r="AH94" s="508"/>
    </row>
    <row r="95" spans="1:34" s="344" customFormat="1" ht="15.95" customHeight="1">
      <c r="A95" s="522"/>
      <c r="B95" s="354"/>
      <c r="C95" s="355"/>
      <c r="D95" s="512" t="s">
        <v>315</v>
      </c>
      <c r="E95" s="512"/>
      <c r="F95" s="513"/>
      <c r="G95" s="509" t="s">
        <v>316</v>
      </c>
      <c r="H95" s="510"/>
      <c r="I95" s="510"/>
      <c r="J95" s="511"/>
      <c r="K95" s="504"/>
      <c r="L95" s="505"/>
      <c r="M95" s="505"/>
      <c r="N95" s="505"/>
      <c r="O95" s="505"/>
      <c r="P95" s="506" t="s">
        <v>313</v>
      </c>
      <c r="Q95" s="506"/>
      <c r="R95" s="507"/>
      <c r="S95" s="507"/>
      <c r="T95" s="507"/>
      <c r="U95" s="507"/>
      <c r="V95" s="506" t="s">
        <v>314</v>
      </c>
      <c r="W95" s="506"/>
      <c r="X95" s="505"/>
      <c r="Y95" s="505"/>
      <c r="Z95" s="505"/>
      <c r="AA95" s="505"/>
      <c r="AB95" s="506" t="s">
        <v>313</v>
      </c>
      <c r="AC95" s="506"/>
      <c r="AD95" s="507"/>
      <c r="AE95" s="507"/>
      <c r="AF95" s="507"/>
      <c r="AG95" s="507"/>
      <c r="AH95" s="508"/>
    </row>
    <row r="96" spans="1:34" s="344" customFormat="1" ht="15.95" customHeight="1">
      <c r="A96" s="522"/>
      <c r="B96" s="354"/>
      <c r="C96" s="355"/>
      <c r="D96" s="514"/>
      <c r="E96" s="514"/>
      <c r="F96" s="515"/>
      <c r="G96" s="509" t="s">
        <v>309</v>
      </c>
      <c r="H96" s="510"/>
      <c r="I96" s="510"/>
      <c r="J96" s="511"/>
      <c r="K96" s="504"/>
      <c r="L96" s="505"/>
      <c r="M96" s="505"/>
      <c r="N96" s="505"/>
      <c r="O96" s="505"/>
      <c r="P96" s="506" t="s">
        <v>313</v>
      </c>
      <c r="Q96" s="506"/>
      <c r="R96" s="507"/>
      <c r="S96" s="507"/>
      <c r="T96" s="507"/>
      <c r="U96" s="507"/>
      <c r="V96" s="506" t="s">
        <v>314</v>
      </c>
      <c r="W96" s="506"/>
      <c r="X96" s="505"/>
      <c r="Y96" s="505"/>
      <c r="Z96" s="505"/>
      <c r="AA96" s="505"/>
      <c r="AB96" s="506" t="s">
        <v>313</v>
      </c>
      <c r="AC96" s="506"/>
      <c r="AD96" s="507"/>
      <c r="AE96" s="507"/>
      <c r="AF96" s="507"/>
      <c r="AG96" s="507"/>
      <c r="AH96" s="508"/>
    </row>
    <row r="97" spans="1:34" s="344" customFormat="1" ht="15.95" customHeight="1">
      <c r="A97" s="522"/>
      <c r="B97" s="356"/>
      <c r="C97" s="357"/>
      <c r="D97" s="516"/>
      <c r="E97" s="516"/>
      <c r="F97" s="517"/>
      <c r="G97" s="509" t="s">
        <v>317</v>
      </c>
      <c r="H97" s="510"/>
      <c r="I97" s="510"/>
      <c r="J97" s="511"/>
      <c r="K97" s="504"/>
      <c r="L97" s="505"/>
      <c r="M97" s="505"/>
      <c r="N97" s="505"/>
      <c r="O97" s="505"/>
      <c r="P97" s="506" t="s">
        <v>313</v>
      </c>
      <c r="Q97" s="506"/>
      <c r="R97" s="507"/>
      <c r="S97" s="507"/>
      <c r="T97" s="507"/>
      <c r="U97" s="507"/>
      <c r="V97" s="506" t="s">
        <v>314</v>
      </c>
      <c r="W97" s="506"/>
      <c r="X97" s="505"/>
      <c r="Y97" s="505"/>
      <c r="Z97" s="505"/>
      <c r="AA97" s="505"/>
      <c r="AB97" s="506" t="s">
        <v>313</v>
      </c>
      <c r="AC97" s="506"/>
      <c r="AD97" s="507"/>
      <c r="AE97" s="507"/>
      <c r="AF97" s="507"/>
      <c r="AG97" s="507"/>
      <c r="AH97" s="508"/>
    </row>
    <row r="98" spans="1:34" s="344" customFormat="1" ht="16.350000000000001" customHeight="1">
      <c r="A98" s="522"/>
      <c r="B98" s="502" t="s">
        <v>318</v>
      </c>
      <c r="C98" s="503"/>
      <c r="D98" s="503"/>
      <c r="E98" s="503"/>
      <c r="F98" s="503"/>
      <c r="G98" s="503"/>
      <c r="H98" s="503"/>
      <c r="I98" s="503"/>
      <c r="J98" s="503"/>
      <c r="K98" s="504"/>
      <c r="L98" s="505"/>
      <c r="M98" s="505"/>
      <c r="N98" s="505"/>
      <c r="O98" s="505"/>
      <c r="P98" s="506" t="s">
        <v>313</v>
      </c>
      <c r="Q98" s="506"/>
      <c r="R98" s="507"/>
      <c r="S98" s="507"/>
      <c r="T98" s="507"/>
      <c r="U98" s="507"/>
      <c r="V98" s="506" t="s">
        <v>314</v>
      </c>
      <c r="W98" s="506"/>
      <c r="X98" s="505"/>
      <c r="Y98" s="505"/>
      <c r="Z98" s="505"/>
      <c r="AA98" s="505"/>
      <c r="AB98" s="506" t="s">
        <v>313</v>
      </c>
      <c r="AC98" s="506"/>
      <c r="AD98" s="507"/>
      <c r="AE98" s="507"/>
      <c r="AF98" s="507"/>
      <c r="AG98" s="507"/>
      <c r="AH98" s="508"/>
    </row>
    <row r="99" spans="1:34" s="344" customFormat="1" ht="16.350000000000001" customHeight="1" thickBot="1">
      <c r="A99" s="522"/>
      <c r="B99" s="489" t="s">
        <v>319</v>
      </c>
      <c r="C99" s="490"/>
      <c r="D99" s="490"/>
      <c r="E99" s="490"/>
      <c r="F99" s="490"/>
      <c r="G99" s="490"/>
      <c r="H99" s="490"/>
      <c r="I99" s="490"/>
      <c r="J99" s="490"/>
      <c r="K99" s="491"/>
      <c r="L99" s="492"/>
      <c r="M99" s="492"/>
      <c r="N99" s="492"/>
      <c r="O99" s="492"/>
      <c r="P99" s="492"/>
      <c r="Q99" s="492"/>
      <c r="R99" s="492"/>
      <c r="S99" s="492"/>
      <c r="T99" s="493" t="s">
        <v>320</v>
      </c>
      <c r="U99" s="493"/>
      <c r="V99" s="494"/>
      <c r="W99" s="495"/>
      <c r="X99" s="495"/>
      <c r="Y99" s="495"/>
      <c r="Z99" s="495"/>
      <c r="AA99" s="495"/>
      <c r="AB99" s="495"/>
      <c r="AC99" s="495"/>
      <c r="AD99" s="495"/>
      <c r="AE99" s="495"/>
      <c r="AF99" s="495"/>
      <c r="AG99" s="495"/>
      <c r="AH99" s="496"/>
    </row>
    <row r="100" spans="1:34" s="344" customFormat="1" ht="20.100000000000001" customHeight="1">
      <c r="A100" s="521" t="s">
        <v>322</v>
      </c>
      <c r="B100" s="524" t="s">
        <v>286</v>
      </c>
      <c r="C100" s="525"/>
      <c r="D100" s="525"/>
      <c r="E100" s="525"/>
      <c r="F100" s="525"/>
      <c r="G100" s="525"/>
      <c r="H100" s="525"/>
      <c r="I100" s="525"/>
      <c r="J100" s="525"/>
      <c r="K100" s="525"/>
      <c r="L100" s="525"/>
      <c r="M100" s="525"/>
      <c r="N100" s="525"/>
      <c r="O100" s="525"/>
      <c r="P100" s="525"/>
      <c r="Q100" s="525"/>
      <c r="R100" s="525"/>
      <c r="S100" s="525"/>
      <c r="T100" s="525"/>
      <c r="U100" s="525"/>
      <c r="V100" s="525"/>
      <c r="W100" s="525"/>
      <c r="X100" s="525"/>
      <c r="Y100" s="525"/>
      <c r="Z100" s="525"/>
      <c r="AA100" s="525"/>
      <c r="AB100" s="525"/>
      <c r="AC100" s="525"/>
      <c r="AD100" s="525"/>
      <c r="AE100" s="525"/>
      <c r="AF100" s="525"/>
      <c r="AG100" s="525"/>
      <c r="AH100" s="526"/>
    </row>
    <row r="101" spans="1:34" s="344" customFormat="1" ht="16.350000000000001" customHeight="1">
      <c r="A101" s="522"/>
      <c r="B101" s="527" t="s">
        <v>302</v>
      </c>
      <c r="C101" s="528"/>
      <c r="D101" s="528"/>
      <c r="E101" s="528"/>
      <c r="F101" s="528"/>
      <c r="G101" s="528"/>
      <c r="H101" s="528"/>
      <c r="I101" s="528"/>
      <c r="J101" s="529"/>
      <c r="K101" s="536" t="s">
        <v>303</v>
      </c>
      <c r="L101" s="536"/>
      <c r="M101" s="536"/>
      <c r="N101" s="536" t="s">
        <v>304</v>
      </c>
      <c r="O101" s="536"/>
      <c r="P101" s="536"/>
      <c r="Q101" s="536" t="s">
        <v>305</v>
      </c>
      <c r="R101" s="536"/>
      <c r="S101" s="536"/>
      <c r="T101" s="536" t="s">
        <v>306</v>
      </c>
      <c r="U101" s="536"/>
      <c r="V101" s="536"/>
      <c r="W101" s="536" t="s">
        <v>307</v>
      </c>
      <c r="X101" s="536"/>
      <c r="Y101" s="536"/>
      <c r="Z101" s="536" t="s">
        <v>308</v>
      </c>
      <c r="AA101" s="536"/>
      <c r="AB101" s="536"/>
      <c r="AC101" s="536" t="s">
        <v>309</v>
      </c>
      <c r="AD101" s="536"/>
      <c r="AE101" s="536"/>
      <c r="AF101" s="536" t="s">
        <v>310</v>
      </c>
      <c r="AG101" s="536"/>
      <c r="AH101" s="537"/>
    </row>
    <row r="102" spans="1:34" s="344" customFormat="1" ht="15.6" customHeight="1">
      <c r="A102" s="522"/>
      <c r="B102" s="530"/>
      <c r="C102" s="531"/>
      <c r="D102" s="531"/>
      <c r="E102" s="531"/>
      <c r="F102" s="531"/>
      <c r="G102" s="531"/>
      <c r="H102" s="531"/>
      <c r="I102" s="531"/>
      <c r="J102" s="532"/>
      <c r="K102" s="536"/>
      <c r="L102" s="536"/>
      <c r="M102" s="536"/>
      <c r="N102" s="536"/>
      <c r="O102" s="536"/>
      <c r="P102" s="536"/>
      <c r="Q102" s="536"/>
      <c r="R102" s="536"/>
      <c r="S102" s="536"/>
      <c r="T102" s="536"/>
      <c r="U102" s="536"/>
      <c r="V102" s="536"/>
      <c r="W102" s="536"/>
      <c r="X102" s="536"/>
      <c r="Y102" s="536"/>
      <c r="Z102" s="536"/>
      <c r="AA102" s="536"/>
      <c r="AB102" s="536"/>
      <c r="AC102" s="536"/>
      <c r="AD102" s="536"/>
      <c r="AE102" s="536"/>
      <c r="AF102" s="536"/>
      <c r="AG102" s="536"/>
      <c r="AH102" s="537"/>
    </row>
    <row r="103" spans="1:34" s="344" customFormat="1" ht="15.95" customHeight="1">
      <c r="A103" s="522"/>
      <c r="B103" s="533"/>
      <c r="C103" s="534"/>
      <c r="D103" s="534"/>
      <c r="E103" s="534"/>
      <c r="F103" s="534"/>
      <c r="G103" s="534"/>
      <c r="H103" s="534"/>
      <c r="I103" s="534"/>
      <c r="J103" s="535"/>
      <c r="K103" s="538" t="s">
        <v>311</v>
      </c>
      <c r="L103" s="539"/>
      <c r="M103" s="539"/>
      <c r="N103" s="539"/>
      <c r="O103" s="539"/>
      <c r="P103" s="539"/>
      <c r="Q103" s="539"/>
      <c r="R103" s="539"/>
      <c r="S103" s="540"/>
      <c r="T103" s="518"/>
      <c r="U103" s="507"/>
      <c r="V103" s="507"/>
      <c r="W103" s="507"/>
      <c r="X103" s="507"/>
      <c r="Y103" s="507"/>
      <c r="Z103" s="507"/>
      <c r="AA103" s="507"/>
      <c r="AB103" s="507"/>
      <c r="AC103" s="507"/>
      <c r="AD103" s="507"/>
      <c r="AE103" s="507"/>
      <c r="AF103" s="507"/>
      <c r="AG103" s="507"/>
      <c r="AH103" s="508"/>
    </row>
    <row r="104" spans="1:34" s="344" customFormat="1" ht="15.95" customHeight="1">
      <c r="A104" s="522"/>
      <c r="B104" s="519" t="s">
        <v>312</v>
      </c>
      <c r="C104" s="520"/>
      <c r="D104" s="503"/>
      <c r="E104" s="503"/>
      <c r="F104" s="503"/>
      <c r="G104" s="503"/>
      <c r="H104" s="503"/>
      <c r="I104" s="503"/>
      <c r="J104" s="503"/>
      <c r="K104" s="504"/>
      <c r="L104" s="505"/>
      <c r="M104" s="505"/>
      <c r="N104" s="505"/>
      <c r="O104" s="505"/>
      <c r="P104" s="506" t="s">
        <v>313</v>
      </c>
      <c r="Q104" s="506"/>
      <c r="R104" s="507"/>
      <c r="S104" s="507"/>
      <c r="T104" s="507"/>
      <c r="U104" s="507"/>
      <c r="V104" s="506" t="s">
        <v>314</v>
      </c>
      <c r="W104" s="506"/>
      <c r="X104" s="505"/>
      <c r="Y104" s="505"/>
      <c r="Z104" s="505"/>
      <c r="AA104" s="505"/>
      <c r="AB104" s="506" t="s">
        <v>313</v>
      </c>
      <c r="AC104" s="506"/>
      <c r="AD104" s="507"/>
      <c r="AE104" s="507"/>
      <c r="AF104" s="507"/>
      <c r="AG104" s="507"/>
      <c r="AH104" s="508"/>
    </row>
    <row r="105" spans="1:34" s="344" customFormat="1" ht="15.95" customHeight="1">
      <c r="A105" s="522"/>
      <c r="B105" s="354"/>
      <c r="C105" s="355"/>
      <c r="D105" s="512" t="s">
        <v>315</v>
      </c>
      <c r="E105" s="512"/>
      <c r="F105" s="513"/>
      <c r="G105" s="509" t="s">
        <v>316</v>
      </c>
      <c r="H105" s="510"/>
      <c r="I105" s="510"/>
      <c r="J105" s="511"/>
      <c r="K105" s="504"/>
      <c r="L105" s="505"/>
      <c r="M105" s="505"/>
      <c r="N105" s="505"/>
      <c r="O105" s="505"/>
      <c r="P105" s="506" t="s">
        <v>313</v>
      </c>
      <c r="Q105" s="506"/>
      <c r="R105" s="507"/>
      <c r="S105" s="507"/>
      <c r="T105" s="507"/>
      <c r="U105" s="507"/>
      <c r="V105" s="506" t="s">
        <v>314</v>
      </c>
      <c r="W105" s="506"/>
      <c r="X105" s="505"/>
      <c r="Y105" s="505"/>
      <c r="Z105" s="505"/>
      <c r="AA105" s="505"/>
      <c r="AB105" s="506" t="s">
        <v>313</v>
      </c>
      <c r="AC105" s="506"/>
      <c r="AD105" s="507"/>
      <c r="AE105" s="507"/>
      <c r="AF105" s="507"/>
      <c r="AG105" s="507"/>
      <c r="AH105" s="508"/>
    </row>
    <row r="106" spans="1:34" s="344" customFormat="1" ht="15.95" customHeight="1">
      <c r="A106" s="522"/>
      <c r="B106" s="354"/>
      <c r="C106" s="355"/>
      <c r="D106" s="514"/>
      <c r="E106" s="514"/>
      <c r="F106" s="515"/>
      <c r="G106" s="509" t="s">
        <v>309</v>
      </c>
      <c r="H106" s="510"/>
      <c r="I106" s="510"/>
      <c r="J106" s="511"/>
      <c r="K106" s="504"/>
      <c r="L106" s="505"/>
      <c r="M106" s="505"/>
      <c r="N106" s="505"/>
      <c r="O106" s="505"/>
      <c r="P106" s="506" t="s">
        <v>313</v>
      </c>
      <c r="Q106" s="506"/>
      <c r="R106" s="507"/>
      <c r="S106" s="507"/>
      <c r="T106" s="507"/>
      <c r="U106" s="507"/>
      <c r="V106" s="506" t="s">
        <v>314</v>
      </c>
      <c r="W106" s="506"/>
      <c r="X106" s="505"/>
      <c r="Y106" s="505"/>
      <c r="Z106" s="505"/>
      <c r="AA106" s="505"/>
      <c r="AB106" s="506" t="s">
        <v>313</v>
      </c>
      <c r="AC106" s="506"/>
      <c r="AD106" s="507"/>
      <c r="AE106" s="507"/>
      <c r="AF106" s="507"/>
      <c r="AG106" s="507"/>
      <c r="AH106" s="508"/>
    </row>
    <row r="107" spans="1:34" s="344" customFormat="1" ht="15.95" customHeight="1">
      <c r="A107" s="522"/>
      <c r="B107" s="356"/>
      <c r="C107" s="357"/>
      <c r="D107" s="516"/>
      <c r="E107" s="516"/>
      <c r="F107" s="517"/>
      <c r="G107" s="509" t="s">
        <v>317</v>
      </c>
      <c r="H107" s="510"/>
      <c r="I107" s="510"/>
      <c r="J107" s="511"/>
      <c r="K107" s="504"/>
      <c r="L107" s="505"/>
      <c r="M107" s="505"/>
      <c r="N107" s="505"/>
      <c r="O107" s="505"/>
      <c r="P107" s="506" t="s">
        <v>313</v>
      </c>
      <c r="Q107" s="506"/>
      <c r="R107" s="507"/>
      <c r="S107" s="507"/>
      <c r="T107" s="507"/>
      <c r="U107" s="507"/>
      <c r="V107" s="506" t="s">
        <v>314</v>
      </c>
      <c r="W107" s="506"/>
      <c r="X107" s="505"/>
      <c r="Y107" s="505"/>
      <c r="Z107" s="505"/>
      <c r="AA107" s="505"/>
      <c r="AB107" s="506" t="s">
        <v>313</v>
      </c>
      <c r="AC107" s="506"/>
      <c r="AD107" s="507"/>
      <c r="AE107" s="507"/>
      <c r="AF107" s="507"/>
      <c r="AG107" s="507"/>
      <c r="AH107" s="508"/>
    </row>
    <row r="108" spans="1:34" s="344" customFormat="1" ht="16.350000000000001" customHeight="1">
      <c r="A108" s="522"/>
      <c r="B108" s="502" t="s">
        <v>318</v>
      </c>
      <c r="C108" s="503"/>
      <c r="D108" s="503"/>
      <c r="E108" s="503"/>
      <c r="F108" s="503"/>
      <c r="G108" s="503"/>
      <c r="H108" s="503"/>
      <c r="I108" s="503"/>
      <c r="J108" s="503"/>
      <c r="K108" s="504"/>
      <c r="L108" s="505"/>
      <c r="M108" s="505"/>
      <c r="N108" s="505"/>
      <c r="O108" s="505"/>
      <c r="P108" s="506" t="s">
        <v>313</v>
      </c>
      <c r="Q108" s="506"/>
      <c r="R108" s="507"/>
      <c r="S108" s="507"/>
      <c r="T108" s="507"/>
      <c r="U108" s="507"/>
      <c r="V108" s="506" t="s">
        <v>314</v>
      </c>
      <c r="W108" s="506"/>
      <c r="X108" s="505"/>
      <c r="Y108" s="505"/>
      <c r="Z108" s="505"/>
      <c r="AA108" s="505"/>
      <c r="AB108" s="506" t="s">
        <v>313</v>
      </c>
      <c r="AC108" s="506"/>
      <c r="AD108" s="507"/>
      <c r="AE108" s="507"/>
      <c r="AF108" s="507"/>
      <c r="AG108" s="507"/>
      <c r="AH108" s="508"/>
    </row>
    <row r="109" spans="1:34" s="344" customFormat="1" ht="16.350000000000001" customHeight="1" thickBot="1">
      <c r="A109" s="523"/>
      <c r="B109" s="489" t="s">
        <v>319</v>
      </c>
      <c r="C109" s="490"/>
      <c r="D109" s="490"/>
      <c r="E109" s="490"/>
      <c r="F109" s="490"/>
      <c r="G109" s="490"/>
      <c r="H109" s="490"/>
      <c r="I109" s="490"/>
      <c r="J109" s="490"/>
      <c r="K109" s="491"/>
      <c r="L109" s="492"/>
      <c r="M109" s="492"/>
      <c r="N109" s="492"/>
      <c r="O109" s="492"/>
      <c r="P109" s="492"/>
      <c r="Q109" s="492"/>
      <c r="R109" s="492"/>
      <c r="S109" s="492"/>
      <c r="T109" s="493" t="s">
        <v>320</v>
      </c>
      <c r="U109" s="493"/>
      <c r="V109" s="494"/>
      <c r="W109" s="495"/>
      <c r="X109" s="495"/>
      <c r="Y109" s="495"/>
      <c r="Z109" s="495"/>
      <c r="AA109" s="495"/>
      <c r="AB109" s="495"/>
      <c r="AC109" s="495"/>
      <c r="AD109" s="495"/>
      <c r="AE109" s="495"/>
      <c r="AF109" s="495"/>
      <c r="AG109" s="495"/>
      <c r="AH109" s="496"/>
    </row>
    <row r="110" spans="1:34" s="344" customFormat="1" ht="15" customHeight="1" thickBot="1">
      <c r="A110" s="497" t="s">
        <v>323</v>
      </c>
      <c r="B110" s="498"/>
      <c r="C110" s="498"/>
      <c r="D110" s="498"/>
      <c r="E110" s="498"/>
      <c r="F110" s="498"/>
      <c r="G110" s="498"/>
      <c r="H110" s="499" t="s">
        <v>327</v>
      </c>
      <c r="I110" s="500"/>
      <c r="J110" s="500"/>
      <c r="K110" s="500"/>
      <c r="L110" s="500"/>
      <c r="M110" s="500"/>
      <c r="N110" s="500"/>
      <c r="O110" s="500"/>
      <c r="P110" s="500"/>
      <c r="Q110" s="500"/>
      <c r="R110" s="500"/>
      <c r="S110" s="500"/>
      <c r="T110" s="500"/>
      <c r="U110" s="500"/>
      <c r="V110" s="500"/>
      <c r="W110" s="500"/>
      <c r="X110" s="500"/>
      <c r="Y110" s="500"/>
      <c r="Z110" s="500"/>
      <c r="AA110" s="500"/>
      <c r="AB110" s="500"/>
      <c r="AC110" s="500"/>
      <c r="AD110" s="500"/>
      <c r="AE110" s="500"/>
      <c r="AF110" s="500"/>
      <c r="AG110" s="500"/>
      <c r="AH110" s="501"/>
    </row>
    <row r="111" spans="1:34" s="344" customFormat="1" ht="15" customHeight="1">
      <c r="A111" s="358"/>
      <c r="B111" s="358"/>
      <c r="C111" s="358"/>
      <c r="D111" s="358"/>
      <c r="E111" s="358"/>
      <c r="F111" s="358"/>
      <c r="G111" s="358"/>
      <c r="H111" s="358"/>
      <c r="I111" s="358"/>
      <c r="J111" s="358"/>
      <c r="K111" s="358"/>
      <c r="L111" s="358"/>
      <c r="M111" s="358"/>
      <c r="N111" s="358"/>
      <c r="O111" s="358"/>
      <c r="P111" s="358"/>
      <c r="Q111" s="358"/>
      <c r="R111" s="358"/>
      <c r="S111" s="358"/>
      <c r="T111" s="358"/>
      <c r="U111" s="358"/>
      <c r="V111" s="358"/>
      <c r="W111" s="358"/>
      <c r="X111" s="358"/>
      <c r="Y111" s="358"/>
      <c r="Z111" s="358"/>
      <c r="AA111" s="358"/>
      <c r="AB111" s="358"/>
      <c r="AC111" s="358" t="s">
        <v>253</v>
      </c>
      <c r="AD111" s="358"/>
      <c r="AE111" s="358"/>
      <c r="AF111" s="358"/>
      <c r="AG111" s="358"/>
      <c r="AH111" s="358"/>
    </row>
    <row r="112" spans="1:34" ht="15" customHeight="1">
      <c r="A112" s="486" t="s">
        <v>328</v>
      </c>
      <c r="B112" s="486"/>
      <c r="C112" s="487" t="s">
        <v>329</v>
      </c>
      <c r="D112" s="488" t="s">
        <v>330</v>
      </c>
      <c r="E112" s="488"/>
      <c r="F112" s="488"/>
      <c r="G112" s="488"/>
      <c r="H112" s="488"/>
      <c r="I112" s="488"/>
      <c r="J112" s="488"/>
      <c r="K112" s="488"/>
      <c r="L112" s="488"/>
      <c r="M112" s="488"/>
      <c r="N112" s="488"/>
      <c r="O112" s="488"/>
      <c r="P112" s="488"/>
      <c r="Q112" s="488"/>
      <c r="R112" s="488"/>
      <c r="S112" s="488"/>
      <c r="T112" s="488"/>
      <c r="U112" s="488"/>
      <c r="V112" s="488"/>
      <c r="W112" s="488"/>
      <c r="X112" s="488"/>
      <c r="Y112" s="488"/>
      <c r="Z112" s="488"/>
      <c r="AA112" s="488"/>
      <c r="AB112" s="488"/>
      <c r="AC112" s="488"/>
      <c r="AD112" s="488"/>
      <c r="AE112" s="488"/>
      <c r="AF112" s="488"/>
      <c r="AG112" s="488"/>
      <c r="AH112" s="488"/>
    </row>
    <row r="113" spans="1:34" ht="15" customHeight="1">
      <c r="A113" s="486"/>
      <c r="B113" s="486"/>
      <c r="C113" s="487"/>
      <c r="D113" s="488"/>
      <c r="E113" s="488"/>
      <c r="F113" s="488"/>
      <c r="G113" s="488"/>
      <c r="H113" s="488"/>
      <c r="I113" s="488"/>
      <c r="J113" s="488"/>
      <c r="K113" s="488"/>
      <c r="L113" s="488"/>
      <c r="M113" s="488"/>
      <c r="N113" s="488"/>
      <c r="O113" s="488"/>
      <c r="P113" s="488"/>
      <c r="Q113" s="488"/>
      <c r="R113" s="488"/>
      <c r="S113" s="488"/>
      <c r="T113" s="488"/>
      <c r="U113" s="488"/>
      <c r="V113" s="488"/>
      <c r="W113" s="488"/>
      <c r="X113" s="488"/>
      <c r="Y113" s="488"/>
      <c r="Z113" s="488"/>
      <c r="AA113" s="488"/>
      <c r="AB113" s="488"/>
      <c r="AC113" s="488"/>
      <c r="AD113" s="488"/>
      <c r="AE113" s="488"/>
      <c r="AF113" s="488"/>
      <c r="AG113" s="488"/>
      <c r="AH113" s="488"/>
    </row>
    <row r="114" spans="1:34" ht="15" customHeight="1">
      <c r="A114" s="486"/>
      <c r="B114" s="486"/>
      <c r="C114" s="487"/>
      <c r="D114" s="488"/>
      <c r="E114" s="488"/>
      <c r="F114" s="488"/>
      <c r="G114" s="488"/>
      <c r="H114" s="488"/>
      <c r="I114" s="488"/>
      <c r="J114" s="488"/>
      <c r="K114" s="488"/>
      <c r="L114" s="488"/>
      <c r="M114" s="488"/>
      <c r="N114" s="488"/>
      <c r="O114" s="488"/>
      <c r="P114" s="488"/>
      <c r="Q114" s="488"/>
      <c r="R114" s="488"/>
      <c r="S114" s="488"/>
      <c r="T114" s="488"/>
      <c r="U114" s="488"/>
      <c r="V114" s="488"/>
      <c r="W114" s="488"/>
      <c r="X114" s="488"/>
      <c r="Y114" s="488"/>
      <c r="Z114" s="488"/>
      <c r="AA114" s="488"/>
      <c r="AB114" s="488"/>
      <c r="AC114" s="488"/>
      <c r="AD114" s="488"/>
      <c r="AE114" s="488"/>
      <c r="AF114" s="488"/>
      <c r="AG114" s="488"/>
      <c r="AH114" s="488"/>
    </row>
    <row r="115" spans="1:34" ht="15" customHeight="1">
      <c r="A115" s="486"/>
      <c r="B115" s="486"/>
      <c r="C115" s="487"/>
      <c r="D115" s="488"/>
      <c r="E115" s="488"/>
      <c r="F115" s="488"/>
      <c r="G115" s="488"/>
      <c r="H115" s="488"/>
      <c r="I115" s="488"/>
      <c r="J115" s="488"/>
      <c r="K115" s="488"/>
      <c r="L115" s="488"/>
      <c r="M115" s="488"/>
      <c r="N115" s="488"/>
      <c r="O115" s="488"/>
      <c r="P115" s="488"/>
      <c r="Q115" s="488"/>
      <c r="R115" s="488"/>
      <c r="S115" s="488"/>
      <c r="T115" s="488"/>
      <c r="U115" s="488"/>
      <c r="V115" s="488"/>
      <c r="W115" s="488"/>
      <c r="X115" s="488"/>
      <c r="Y115" s="488"/>
      <c r="Z115" s="488"/>
      <c r="AA115" s="488"/>
      <c r="AB115" s="488"/>
      <c r="AC115" s="488"/>
      <c r="AD115" s="488"/>
      <c r="AE115" s="488"/>
      <c r="AF115" s="488"/>
      <c r="AG115" s="488"/>
      <c r="AH115" s="488"/>
    </row>
    <row r="116" spans="1:34" ht="15" customHeight="1">
      <c r="A116" s="486"/>
      <c r="B116" s="486"/>
      <c r="C116" s="487"/>
      <c r="D116" s="488"/>
      <c r="E116" s="488"/>
      <c r="F116" s="488"/>
      <c r="G116" s="488"/>
      <c r="H116" s="488"/>
      <c r="I116" s="488"/>
      <c r="J116" s="488"/>
      <c r="K116" s="488"/>
      <c r="L116" s="488"/>
      <c r="M116" s="488"/>
      <c r="N116" s="488"/>
      <c r="O116" s="488"/>
      <c r="P116" s="488"/>
      <c r="Q116" s="488"/>
      <c r="R116" s="488"/>
      <c r="S116" s="488"/>
      <c r="T116" s="488"/>
      <c r="U116" s="488"/>
      <c r="V116" s="488"/>
      <c r="W116" s="488"/>
      <c r="X116" s="488"/>
      <c r="Y116" s="488"/>
      <c r="Z116" s="488"/>
      <c r="AA116" s="488"/>
      <c r="AB116" s="488"/>
      <c r="AC116" s="488"/>
      <c r="AD116" s="488"/>
      <c r="AE116" s="488"/>
      <c r="AF116" s="488"/>
      <c r="AG116" s="488"/>
      <c r="AH116" s="488"/>
    </row>
    <row r="117" spans="1:34" ht="15" customHeight="1">
      <c r="A117" s="486"/>
      <c r="B117" s="486"/>
      <c r="C117" s="487"/>
      <c r="D117" s="488"/>
      <c r="E117" s="488"/>
      <c r="F117" s="488"/>
      <c r="G117" s="488"/>
      <c r="H117" s="488"/>
      <c r="I117" s="488"/>
      <c r="J117" s="488"/>
      <c r="K117" s="488"/>
      <c r="L117" s="488"/>
      <c r="M117" s="488"/>
      <c r="N117" s="488"/>
      <c r="O117" s="488"/>
      <c r="P117" s="488"/>
      <c r="Q117" s="488"/>
      <c r="R117" s="488"/>
      <c r="S117" s="488"/>
      <c r="T117" s="488"/>
      <c r="U117" s="488"/>
      <c r="V117" s="488"/>
      <c r="W117" s="488"/>
      <c r="X117" s="488"/>
      <c r="Y117" s="488"/>
      <c r="Z117" s="488"/>
      <c r="AA117" s="488"/>
      <c r="AB117" s="488"/>
      <c r="AC117" s="488"/>
      <c r="AD117" s="488"/>
      <c r="AE117" s="488"/>
      <c r="AF117" s="488"/>
      <c r="AG117" s="488"/>
      <c r="AH117" s="488"/>
    </row>
    <row r="118" spans="1:34" ht="21" customHeight="1">
      <c r="A118" s="486"/>
      <c r="B118" s="486"/>
      <c r="C118" s="487"/>
      <c r="D118" s="488"/>
      <c r="E118" s="488"/>
      <c r="F118" s="488"/>
      <c r="G118" s="488"/>
      <c r="H118" s="488"/>
      <c r="I118" s="488"/>
      <c r="J118" s="488"/>
      <c r="K118" s="488"/>
      <c r="L118" s="488"/>
      <c r="M118" s="488"/>
      <c r="N118" s="488"/>
      <c r="O118" s="488"/>
      <c r="P118" s="488"/>
      <c r="Q118" s="488"/>
      <c r="R118" s="488"/>
      <c r="S118" s="488"/>
      <c r="T118" s="488"/>
      <c r="U118" s="488"/>
      <c r="V118" s="488"/>
      <c r="W118" s="488"/>
      <c r="X118" s="488"/>
      <c r="Y118" s="488"/>
      <c r="Z118" s="488"/>
      <c r="AA118" s="488"/>
      <c r="AB118" s="488"/>
      <c r="AC118" s="488"/>
      <c r="AD118" s="488"/>
      <c r="AE118" s="488"/>
      <c r="AF118" s="488"/>
      <c r="AG118" s="488"/>
      <c r="AH118" s="488"/>
    </row>
    <row r="119" spans="1:34" ht="9" customHeight="1">
      <c r="A119" s="486"/>
      <c r="B119" s="486"/>
      <c r="C119" s="487"/>
      <c r="D119" s="488"/>
      <c r="E119" s="488"/>
      <c r="F119" s="488"/>
      <c r="G119" s="488"/>
      <c r="H119" s="488"/>
      <c r="I119" s="488"/>
      <c r="J119" s="488"/>
      <c r="K119" s="488"/>
      <c r="L119" s="488"/>
      <c r="M119" s="488"/>
      <c r="N119" s="488"/>
      <c r="O119" s="488"/>
      <c r="P119" s="488"/>
      <c r="Q119" s="488"/>
      <c r="R119" s="488"/>
      <c r="S119" s="488"/>
      <c r="T119" s="488"/>
      <c r="U119" s="488"/>
      <c r="V119" s="488"/>
      <c r="W119" s="488"/>
      <c r="X119" s="488"/>
      <c r="Y119" s="488"/>
      <c r="Z119" s="488"/>
      <c r="AA119" s="488"/>
      <c r="AB119" s="488"/>
      <c r="AC119" s="488"/>
      <c r="AD119" s="488"/>
      <c r="AE119" s="488"/>
      <c r="AF119" s="488"/>
      <c r="AG119" s="488"/>
      <c r="AH119" s="488"/>
    </row>
    <row r="120" spans="1:34">
      <c r="A120" s="362"/>
      <c r="B120" s="362"/>
      <c r="C120" s="362"/>
      <c r="D120" s="362"/>
      <c r="E120" s="362"/>
      <c r="F120" s="362"/>
      <c r="G120" s="362"/>
      <c r="H120" s="362"/>
      <c r="I120" s="362"/>
      <c r="J120" s="362"/>
      <c r="K120" s="362"/>
      <c r="L120" s="362"/>
      <c r="M120" s="362"/>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row>
    <row r="121" spans="1:34">
      <c r="A121" s="362"/>
      <c r="B121" s="362"/>
      <c r="C121" s="362"/>
      <c r="D121" s="362"/>
      <c r="E121" s="362"/>
      <c r="F121" s="362"/>
      <c r="G121" s="362"/>
      <c r="H121" s="362"/>
      <c r="I121" s="362"/>
      <c r="J121" s="362"/>
      <c r="K121" s="362"/>
      <c r="L121" s="362"/>
      <c r="M121" s="362"/>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row>
    <row r="124" spans="1:34">
      <c r="O124" s="363"/>
    </row>
  </sheetData>
  <sheetProtection sheet="1" formatCells="0" formatColumns="0" formatRows="0" insertColumns="0" insertRows="0" insertHyperlinks="0" deleteColumns="0" deleteRows="0" sort="0" autoFilter="0" pivotTables="0"/>
  <mergeCells count="584">
    <mergeCell ref="A2:G3"/>
    <mergeCell ref="H2:P3"/>
    <mergeCell ref="Q2:R3"/>
    <mergeCell ref="S2:AC3"/>
    <mergeCell ref="AD2:AF2"/>
    <mergeCell ref="AG2:AH2"/>
    <mergeCell ref="AD3:AF3"/>
    <mergeCell ref="AG3:AH3"/>
    <mergeCell ref="A4:B12"/>
    <mergeCell ref="C4:G4"/>
    <mergeCell ref="H4:AH4"/>
    <mergeCell ref="C5:G5"/>
    <mergeCell ref="H5:AH5"/>
    <mergeCell ref="C6:G6"/>
    <mergeCell ref="H6:AH6"/>
    <mergeCell ref="C7:G10"/>
    <mergeCell ref="H7:K7"/>
    <mergeCell ref="L7:M7"/>
    <mergeCell ref="C11:G12"/>
    <mergeCell ref="H11:J11"/>
    <mergeCell ref="K11:P11"/>
    <mergeCell ref="S11:U11"/>
    <mergeCell ref="V11:X11"/>
    <mergeCell ref="Y11:AH11"/>
    <mergeCell ref="H12:J12"/>
    <mergeCell ref="K12:AH12"/>
    <mergeCell ref="O7:P7"/>
    <mergeCell ref="R7:AH7"/>
    <mergeCell ref="H8:K9"/>
    <mergeCell ref="N8:U9"/>
    <mergeCell ref="X8:AH9"/>
    <mergeCell ref="H10:AH10"/>
    <mergeCell ref="Z13:AA13"/>
    <mergeCell ref="AC13:AH13"/>
    <mergeCell ref="C14:G14"/>
    <mergeCell ref="H14:O14"/>
    <mergeCell ref="S14:AH15"/>
    <mergeCell ref="C15:G15"/>
    <mergeCell ref="H15:O15"/>
    <mergeCell ref="A13:B19"/>
    <mergeCell ref="C13:G13"/>
    <mergeCell ref="H13:O13"/>
    <mergeCell ref="P13:R15"/>
    <mergeCell ref="S13:V13"/>
    <mergeCell ref="W13:X13"/>
    <mergeCell ref="C16:J16"/>
    <mergeCell ref="K16:AH16"/>
    <mergeCell ref="C17:E19"/>
    <mergeCell ref="F17:J17"/>
    <mergeCell ref="K17:AH17"/>
    <mergeCell ref="F18:J19"/>
    <mergeCell ref="K18:AH18"/>
    <mergeCell ref="K19:AH19"/>
    <mergeCell ref="A20:AH20"/>
    <mergeCell ref="A21:M21"/>
    <mergeCell ref="N21:P21"/>
    <mergeCell ref="T21:AC21"/>
    <mergeCell ref="AD21:AF21"/>
    <mergeCell ref="A22:A36"/>
    <mergeCell ref="B22:AH22"/>
    <mergeCell ref="B23:J24"/>
    <mergeCell ref="K23:P23"/>
    <mergeCell ref="Q23:V23"/>
    <mergeCell ref="W23:AB23"/>
    <mergeCell ref="AC23:AH23"/>
    <mergeCell ref="K24:M24"/>
    <mergeCell ref="N24:P24"/>
    <mergeCell ref="Q24:S24"/>
    <mergeCell ref="T24:V24"/>
    <mergeCell ref="W24:Y24"/>
    <mergeCell ref="Z24:AB24"/>
    <mergeCell ref="AC24:AE24"/>
    <mergeCell ref="AF24:AH24"/>
    <mergeCell ref="B25:J25"/>
    <mergeCell ref="K25:M25"/>
    <mergeCell ref="N25:P25"/>
    <mergeCell ref="Q25:S25"/>
    <mergeCell ref="T25:V25"/>
    <mergeCell ref="W25:Y25"/>
    <mergeCell ref="Z25:AB25"/>
    <mergeCell ref="AC25:AE25"/>
    <mergeCell ref="AF25:AH25"/>
    <mergeCell ref="B26:J26"/>
    <mergeCell ref="K26:M26"/>
    <mergeCell ref="N26:P26"/>
    <mergeCell ref="Q26:S26"/>
    <mergeCell ref="T26:V26"/>
    <mergeCell ref="W26:Y26"/>
    <mergeCell ref="Z26:AB26"/>
    <mergeCell ref="AC26:AE26"/>
    <mergeCell ref="AF26:AH26"/>
    <mergeCell ref="B27:AH27"/>
    <mergeCell ref="B28:J30"/>
    <mergeCell ref="K28:M28"/>
    <mergeCell ref="N28:P28"/>
    <mergeCell ref="Q28:S28"/>
    <mergeCell ref="T28:V28"/>
    <mergeCell ref="W28:Y28"/>
    <mergeCell ref="Z28:AB28"/>
    <mergeCell ref="AC28:AE28"/>
    <mergeCell ref="AF28:AH28"/>
    <mergeCell ref="K29:M29"/>
    <mergeCell ref="N29:P29"/>
    <mergeCell ref="Q29:S29"/>
    <mergeCell ref="T29:V29"/>
    <mergeCell ref="W29:Y29"/>
    <mergeCell ref="Z29:AB29"/>
    <mergeCell ref="AC29:AE29"/>
    <mergeCell ref="AF29:AH29"/>
    <mergeCell ref="K30:S30"/>
    <mergeCell ref="T30:AH30"/>
    <mergeCell ref="B31:J31"/>
    <mergeCell ref="K31:O31"/>
    <mergeCell ref="P31:Q31"/>
    <mergeCell ref="R31:U31"/>
    <mergeCell ref="V31:W31"/>
    <mergeCell ref="X31:AA31"/>
    <mergeCell ref="AB31:AC31"/>
    <mergeCell ref="AD31:AH31"/>
    <mergeCell ref="D32:F34"/>
    <mergeCell ref="G32:J32"/>
    <mergeCell ref="K32:O32"/>
    <mergeCell ref="P32:Q32"/>
    <mergeCell ref="R32:U32"/>
    <mergeCell ref="V32:W32"/>
    <mergeCell ref="X32:AA32"/>
    <mergeCell ref="AB32:AC32"/>
    <mergeCell ref="AD32:AH32"/>
    <mergeCell ref="AB33:AC33"/>
    <mergeCell ref="AD33:AH33"/>
    <mergeCell ref="G34:J34"/>
    <mergeCell ref="K34:O34"/>
    <mergeCell ref="P34:Q34"/>
    <mergeCell ref="R34:U34"/>
    <mergeCell ref="V34:W34"/>
    <mergeCell ref="X34:AA34"/>
    <mergeCell ref="AB34:AC34"/>
    <mergeCell ref="AD34:AH34"/>
    <mergeCell ref="G33:J33"/>
    <mergeCell ref="K33:O33"/>
    <mergeCell ref="P33:Q33"/>
    <mergeCell ref="R33:U33"/>
    <mergeCell ref="V33:W33"/>
    <mergeCell ref="X33:AA33"/>
    <mergeCell ref="AB35:AC35"/>
    <mergeCell ref="AD35:AH35"/>
    <mergeCell ref="B36:J36"/>
    <mergeCell ref="K36:S36"/>
    <mergeCell ref="T36:V36"/>
    <mergeCell ref="W36:AH36"/>
    <mergeCell ref="B35:J35"/>
    <mergeCell ref="K35:O35"/>
    <mergeCell ref="P35:Q35"/>
    <mergeCell ref="R35:U35"/>
    <mergeCell ref="V35:W35"/>
    <mergeCell ref="X35:AA35"/>
    <mergeCell ref="A37:A51"/>
    <mergeCell ref="B37:AH37"/>
    <mergeCell ref="B38:J39"/>
    <mergeCell ref="K38:P38"/>
    <mergeCell ref="Q38:V38"/>
    <mergeCell ref="W38:AB38"/>
    <mergeCell ref="AC38:AH38"/>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B41:J41"/>
    <mergeCell ref="K41:M41"/>
    <mergeCell ref="N41:P41"/>
    <mergeCell ref="Q41:S41"/>
    <mergeCell ref="T41:V41"/>
    <mergeCell ref="W41:Y41"/>
    <mergeCell ref="Z41:AB41"/>
    <mergeCell ref="AC41:AE41"/>
    <mergeCell ref="AF41:AH41"/>
    <mergeCell ref="B42:AH42"/>
    <mergeCell ref="B43:J45"/>
    <mergeCell ref="K43:M43"/>
    <mergeCell ref="N43:P43"/>
    <mergeCell ref="Q43:S43"/>
    <mergeCell ref="T43:V43"/>
    <mergeCell ref="W43:Y43"/>
    <mergeCell ref="Z43:AB43"/>
    <mergeCell ref="AC43:AE43"/>
    <mergeCell ref="AF43:AH43"/>
    <mergeCell ref="K44:M44"/>
    <mergeCell ref="N44:P44"/>
    <mergeCell ref="Q44:S44"/>
    <mergeCell ref="T44:V44"/>
    <mergeCell ref="W44:Y44"/>
    <mergeCell ref="Z44:AB44"/>
    <mergeCell ref="AC44:AE44"/>
    <mergeCell ref="AF44:AH44"/>
    <mergeCell ref="K45:S45"/>
    <mergeCell ref="T45:AH45"/>
    <mergeCell ref="B46:J46"/>
    <mergeCell ref="K46:O46"/>
    <mergeCell ref="P46:Q46"/>
    <mergeCell ref="R46:U46"/>
    <mergeCell ref="V46:W46"/>
    <mergeCell ref="X46:AA46"/>
    <mergeCell ref="AB46:AC46"/>
    <mergeCell ref="AD46:AH46"/>
    <mergeCell ref="D47:F49"/>
    <mergeCell ref="G47:J47"/>
    <mergeCell ref="K47:O47"/>
    <mergeCell ref="P47:Q47"/>
    <mergeCell ref="R47:U47"/>
    <mergeCell ref="V47:W47"/>
    <mergeCell ref="X47:AA47"/>
    <mergeCell ref="AB47:AC47"/>
    <mergeCell ref="AD47:AH47"/>
    <mergeCell ref="AB48:AC48"/>
    <mergeCell ref="AD48:AH48"/>
    <mergeCell ref="G49:J49"/>
    <mergeCell ref="K49:O49"/>
    <mergeCell ref="P49:Q49"/>
    <mergeCell ref="R49:U49"/>
    <mergeCell ref="V49:W49"/>
    <mergeCell ref="X49:AA49"/>
    <mergeCell ref="AB49:AC49"/>
    <mergeCell ref="AD49:AH49"/>
    <mergeCell ref="G48:J48"/>
    <mergeCell ref="K48:O48"/>
    <mergeCell ref="P48:Q48"/>
    <mergeCell ref="R48:U48"/>
    <mergeCell ref="V48:W48"/>
    <mergeCell ref="X48:AA48"/>
    <mergeCell ref="AB50:AC50"/>
    <mergeCell ref="AD50:AH50"/>
    <mergeCell ref="B51:J51"/>
    <mergeCell ref="K51:S51"/>
    <mergeCell ref="T51:V51"/>
    <mergeCell ref="W51:AH51"/>
    <mergeCell ref="B50:J50"/>
    <mergeCell ref="K50:O50"/>
    <mergeCell ref="P50:Q50"/>
    <mergeCell ref="R50:U50"/>
    <mergeCell ref="V50:W50"/>
    <mergeCell ref="X50:AA50"/>
    <mergeCell ref="A52:A66"/>
    <mergeCell ref="B52:AH52"/>
    <mergeCell ref="B53:J54"/>
    <mergeCell ref="K53:P53"/>
    <mergeCell ref="Q53:V53"/>
    <mergeCell ref="W53:AB53"/>
    <mergeCell ref="AC53:AH53"/>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B56:J56"/>
    <mergeCell ref="K56:M56"/>
    <mergeCell ref="N56:P56"/>
    <mergeCell ref="Q56:S56"/>
    <mergeCell ref="T56:V56"/>
    <mergeCell ref="W56:Y56"/>
    <mergeCell ref="Z56:AB56"/>
    <mergeCell ref="AC56:AE56"/>
    <mergeCell ref="AF56:AH56"/>
    <mergeCell ref="B57:AH57"/>
    <mergeCell ref="B58:J60"/>
    <mergeCell ref="K58:M58"/>
    <mergeCell ref="N58:P58"/>
    <mergeCell ref="Q58:S58"/>
    <mergeCell ref="T58:V58"/>
    <mergeCell ref="W58:Y58"/>
    <mergeCell ref="Z58:AB58"/>
    <mergeCell ref="AC58:AE58"/>
    <mergeCell ref="AF58:AH58"/>
    <mergeCell ref="K59:M59"/>
    <mergeCell ref="N59:P59"/>
    <mergeCell ref="Q59:S59"/>
    <mergeCell ref="T59:V59"/>
    <mergeCell ref="W59:Y59"/>
    <mergeCell ref="Z59:AB59"/>
    <mergeCell ref="AC59:AE59"/>
    <mergeCell ref="AF59:AH59"/>
    <mergeCell ref="K60:S60"/>
    <mergeCell ref="T60:AH60"/>
    <mergeCell ref="B61:J61"/>
    <mergeCell ref="K61:O61"/>
    <mergeCell ref="P61:Q61"/>
    <mergeCell ref="R61:U61"/>
    <mergeCell ref="V61:W61"/>
    <mergeCell ref="X61:AA61"/>
    <mergeCell ref="AB61:AC61"/>
    <mergeCell ref="AD61:AH61"/>
    <mergeCell ref="D62:F64"/>
    <mergeCell ref="G62:J62"/>
    <mergeCell ref="K62:O62"/>
    <mergeCell ref="P62:Q62"/>
    <mergeCell ref="R62:U62"/>
    <mergeCell ref="V62:W62"/>
    <mergeCell ref="X62:AA62"/>
    <mergeCell ref="AB62:AC62"/>
    <mergeCell ref="AD62:AH62"/>
    <mergeCell ref="AB63:AC63"/>
    <mergeCell ref="AD63:AH63"/>
    <mergeCell ref="G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AB65:AC65"/>
    <mergeCell ref="AD65:AH65"/>
    <mergeCell ref="B66:J66"/>
    <mergeCell ref="K66:S66"/>
    <mergeCell ref="T66:V66"/>
    <mergeCell ref="W66:AH66"/>
    <mergeCell ref="B65:J65"/>
    <mergeCell ref="K65:O65"/>
    <mergeCell ref="P65:Q65"/>
    <mergeCell ref="R65:U65"/>
    <mergeCell ref="V65:W65"/>
    <mergeCell ref="X65:AA65"/>
    <mergeCell ref="L72:M72"/>
    <mergeCell ref="O72:P72"/>
    <mergeCell ref="R72:AH72"/>
    <mergeCell ref="H73:K74"/>
    <mergeCell ref="N73:U74"/>
    <mergeCell ref="X73:AH74"/>
    <mergeCell ref="A67:G67"/>
    <mergeCell ref="H67:AH67"/>
    <mergeCell ref="A69:AH69"/>
    <mergeCell ref="A70:B77"/>
    <mergeCell ref="C70:G70"/>
    <mergeCell ref="H70:AH70"/>
    <mergeCell ref="C71:G71"/>
    <mergeCell ref="H71:AH71"/>
    <mergeCell ref="C72:G75"/>
    <mergeCell ref="H72:K72"/>
    <mergeCell ref="H75:AH75"/>
    <mergeCell ref="C76:G77"/>
    <mergeCell ref="H76:J76"/>
    <mergeCell ref="K76:P76"/>
    <mergeCell ref="S76:U76"/>
    <mergeCell ref="V76:X76"/>
    <mergeCell ref="Y76:AH76"/>
    <mergeCell ref="H77:J77"/>
    <mergeCell ref="K77:AH77"/>
    <mergeCell ref="A78:AH78"/>
    <mergeCell ref="A79:M79"/>
    <mergeCell ref="T79:AC79"/>
    <mergeCell ref="AD79:AF79"/>
    <mergeCell ref="A80:A89"/>
    <mergeCell ref="B80:AH80"/>
    <mergeCell ref="B81:J83"/>
    <mergeCell ref="K81:M81"/>
    <mergeCell ref="N81:P81"/>
    <mergeCell ref="Q81:S81"/>
    <mergeCell ref="T81:V81"/>
    <mergeCell ref="W81:Y81"/>
    <mergeCell ref="Z81:AB81"/>
    <mergeCell ref="AC81:AE81"/>
    <mergeCell ref="AF81:AH81"/>
    <mergeCell ref="K82:M82"/>
    <mergeCell ref="N82:P82"/>
    <mergeCell ref="Q82:S82"/>
    <mergeCell ref="T82:V82"/>
    <mergeCell ref="W82:Y82"/>
    <mergeCell ref="Z82:AB82"/>
    <mergeCell ref="AC82:AE82"/>
    <mergeCell ref="AF82:AH82"/>
    <mergeCell ref="K83:S83"/>
    <mergeCell ref="T83:AH83"/>
    <mergeCell ref="B84:J84"/>
    <mergeCell ref="K84:O84"/>
    <mergeCell ref="P84:Q84"/>
    <mergeCell ref="R84:U84"/>
    <mergeCell ref="V84:W84"/>
    <mergeCell ref="X84:AA84"/>
    <mergeCell ref="AB84:AC84"/>
    <mergeCell ref="AD84:AH84"/>
    <mergeCell ref="K86:O86"/>
    <mergeCell ref="P86:Q86"/>
    <mergeCell ref="R86:U86"/>
    <mergeCell ref="V86:W86"/>
    <mergeCell ref="X86:AA86"/>
    <mergeCell ref="AB86:AC86"/>
    <mergeCell ref="AD86:AH86"/>
    <mergeCell ref="AB87:AC87"/>
    <mergeCell ref="AD87:AH87"/>
    <mergeCell ref="B88:J88"/>
    <mergeCell ref="K88:O88"/>
    <mergeCell ref="P88:Q88"/>
    <mergeCell ref="R88:U88"/>
    <mergeCell ref="V88:W88"/>
    <mergeCell ref="X88:AA88"/>
    <mergeCell ref="AB88:AC88"/>
    <mergeCell ref="AD88:AH88"/>
    <mergeCell ref="G87:J87"/>
    <mergeCell ref="K87:O87"/>
    <mergeCell ref="P87:Q87"/>
    <mergeCell ref="R87:U87"/>
    <mergeCell ref="V87:W87"/>
    <mergeCell ref="X87:AA87"/>
    <mergeCell ref="D85:F87"/>
    <mergeCell ref="G85:J85"/>
    <mergeCell ref="K85:O85"/>
    <mergeCell ref="P85:Q85"/>
    <mergeCell ref="R85:U85"/>
    <mergeCell ref="V85:W85"/>
    <mergeCell ref="X85:AA85"/>
    <mergeCell ref="AB85:AC85"/>
    <mergeCell ref="AD85:AH85"/>
    <mergeCell ref="G86:J86"/>
    <mergeCell ref="B89:J89"/>
    <mergeCell ref="K89:S89"/>
    <mergeCell ref="T89:V89"/>
    <mergeCell ref="W89:AH89"/>
    <mergeCell ref="A90:A99"/>
    <mergeCell ref="B90:AH90"/>
    <mergeCell ref="B91:J93"/>
    <mergeCell ref="K91:M91"/>
    <mergeCell ref="N91:P91"/>
    <mergeCell ref="Q91:S91"/>
    <mergeCell ref="T91:V91"/>
    <mergeCell ref="W91:Y91"/>
    <mergeCell ref="Z91:AB91"/>
    <mergeCell ref="AC91:AE91"/>
    <mergeCell ref="AF91:AH91"/>
    <mergeCell ref="K92:M92"/>
    <mergeCell ref="N92:P92"/>
    <mergeCell ref="Q92:S92"/>
    <mergeCell ref="T92:V92"/>
    <mergeCell ref="W92:Y92"/>
    <mergeCell ref="Z92:AB92"/>
    <mergeCell ref="AC92:AE92"/>
    <mergeCell ref="AF92:AH92"/>
    <mergeCell ref="K93:S93"/>
    <mergeCell ref="T93:AH93"/>
    <mergeCell ref="B94:J94"/>
    <mergeCell ref="K94:O94"/>
    <mergeCell ref="P94:Q94"/>
    <mergeCell ref="R94:U94"/>
    <mergeCell ref="V94:W94"/>
    <mergeCell ref="X94:AA94"/>
    <mergeCell ref="AB94:AC94"/>
    <mergeCell ref="AD94:AH94"/>
    <mergeCell ref="K96:O96"/>
    <mergeCell ref="P96:Q96"/>
    <mergeCell ref="R96:U96"/>
    <mergeCell ref="V96:W96"/>
    <mergeCell ref="X96:AA96"/>
    <mergeCell ref="AB96:AC96"/>
    <mergeCell ref="AD96:AH96"/>
    <mergeCell ref="AB97:AC97"/>
    <mergeCell ref="AD97:AH97"/>
    <mergeCell ref="B98:J98"/>
    <mergeCell ref="K98:O98"/>
    <mergeCell ref="P98:Q98"/>
    <mergeCell ref="R98:U98"/>
    <mergeCell ref="V98:W98"/>
    <mergeCell ref="X98:AA98"/>
    <mergeCell ref="AB98:AC98"/>
    <mergeCell ref="AD98:AH98"/>
    <mergeCell ref="G97:J97"/>
    <mergeCell ref="K97:O97"/>
    <mergeCell ref="P97:Q97"/>
    <mergeCell ref="R97:U97"/>
    <mergeCell ref="V97:W97"/>
    <mergeCell ref="X97:AA97"/>
    <mergeCell ref="D95:F97"/>
    <mergeCell ref="G95:J95"/>
    <mergeCell ref="K95:O95"/>
    <mergeCell ref="P95:Q95"/>
    <mergeCell ref="R95:U95"/>
    <mergeCell ref="V95:W95"/>
    <mergeCell ref="X95:AA95"/>
    <mergeCell ref="AB95:AC95"/>
    <mergeCell ref="AD95:AH95"/>
    <mergeCell ref="G96:J96"/>
    <mergeCell ref="B99:J99"/>
    <mergeCell ref="K99:S99"/>
    <mergeCell ref="T99:V99"/>
    <mergeCell ref="W99:AH99"/>
    <mergeCell ref="A100:A109"/>
    <mergeCell ref="B100:AH100"/>
    <mergeCell ref="B101:J103"/>
    <mergeCell ref="K101:M101"/>
    <mergeCell ref="N101:P101"/>
    <mergeCell ref="Q101:S101"/>
    <mergeCell ref="T101:V101"/>
    <mergeCell ref="W101:Y101"/>
    <mergeCell ref="Z101:AB101"/>
    <mergeCell ref="AC101:AE101"/>
    <mergeCell ref="AF101:AH101"/>
    <mergeCell ref="K102:M102"/>
    <mergeCell ref="N102:P102"/>
    <mergeCell ref="Q102:S102"/>
    <mergeCell ref="T102:V102"/>
    <mergeCell ref="W102:Y102"/>
    <mergeCell ref="Z102:AB102"/>
    <mergeCell ref="AC102:AE102"/>
    <mergeCell ref="AF102:AH102"/>
    <mergeCell ref="K103:S103"/>
    <mergeCell ref="T103:AH103"/>
    <mergeCell ref="B104:J104"/>
    <mergeCell ref="K104:O104"/>
    <mergeCell ref="P104:Q104"/>
    <mergeCell ref="R104:U104"/>
    <mergeCell ref="V104:W104"/>
    <mergeCell ref="X104:AA104"/>
    <mergeCell ref="AB104:AC104"/>
    <mergeCell ref="AD104:AH104"/>
    <mergeCell ref="K106:O106"/>
    <mergeCell ref="P106:Q106"/>
    <mergeCell ref="R106:U106"/>
    <mergeCell ref="V106:W106"/>
    <mergeCell ref="X106:AA106"/>
    <mergeCell ref="AB106:AC106"/>
    <mergeCell ref="AD106:AH106"/>
    <mergeCell ref="AB107:AC107"/>
    <mergeCell ref="AD107:AH107"/>
    <mergeCell ref="B108:J108"/>
    <mergeCell ref="K108:O108"/>
    <mergeCell ref="P108:Q108"/>
    <mergeCell ref="R108:U108"/>
    <mergeCell ref="V108:W108"/>
    <mergeCell ref="X108:AA108"/>
    <mergeCell ref="AB108:AC108"/>
    <mergeCell ref="AD108:AH108"/>
    <mergeCell ref="G107:J107"/>
    <mergeCell ref="K107:O107"/>
    <mergeCell ref="P107:Q107"/>
    <mergeCell ref="R107:U107"/>
    <mergeCell ref="V107:W107"/>
    <mergeCell ref="X107:AA107"/>
    <mergeCell ref="D105:F107"/>
    <mergeCell ref="G105:J105"/>
    <mergeCell ref="K105:O105"/>
    <mergeCell ref="P105:Q105"/>
    <mergeCell ref="R105:U105"/>
    <mergeCell ref="V105:W105"/>
    <mergeCell ref="X105:AA105"/>
    <mergeCell ref="AB105:AC105"/>
    <mergeCell ref="AD105:AH105"/>
    <mergeCell ref="G106:J106"/>
    <mergeCell ref="A112:B119"/>
    <mergeCell ref="C112:C119"/>
    <mergeCell ref="D112:AH119"/>
    <mergeCell ref="B109:J109"/>
    <mergeCell ref="K109:S109"/>
    <mergeCell ref="T109:V109"/>
    <mergeCell ref="W109:AH109"/>
    <mergeCell ref="A110:G110"/>
    <mergeCell ref="H110:AH110"/>
  </mergeCells>
  <phoneticPr fontId="2"/>
  <dataValidations count="1">
    <dataValidation type="list" allowBlank="1" showInputMessage="1" showErrorMessage="1" sqref="K29:AH29 K44:AH44 K59:AH59 K92:AH92 K82:AH82 K102:AH102 AG2:AH3 Q2:R3" xr:uid="{D73F0F3B-253C-44D9-9ED6-FE0D526594B9}">
      <formula1>"〇"</formula1>
    </dataValidation>
  </dataValidations>
  <printOptions horizontalCentered="1"/>
  <pageMargins left="0.11811023622047245" right="0.11811023622047245" top="0.74803149606299213" bottom="0.55118110236220474" header="0.31496062992125984" footer="0.31496062992125984"/>
  <pageSetup paperSize="9" scale="64" orientation="portrait" r:id="rId1"/>
  <headerFooter alignWithMargins="0"/>
  <rowBreaks count="1" manualBreakCount="1">
    <brk id="68" max="3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D0F7B-C425-4BF7-A068-637B73F3400C}">
  <sheetPr>
    <pageSetUpPr fitToPage="1"/>
  </sheetPr>
  <dimension ref="A1:AI65"/>
  <sheetViews>
    <sheetView view="pageBreakPreview" zoomScale="115" zoomScaleNormal="115" zoomScaleSheetLayoutView="115" workbookViewId="0">
      <selection sqref="A1:AH1"/>
    </sheetView>
  </sheetViews>
  <sheetFormatPr defaultColWidth="8.75" defaultRowHeight="16.5"/>
  <cols>
    <col min="1" max="34" width="3.125" style="364" customWidth="1"/>
    <col min="35" max="16384" width="8.75" style="364"/>
  </cols>
  <sheetData>
    <row r="1" spans="1:34" ht="21.6" customHeight="1">
      <c r="A1" s="766" t="s">
        <v>331</v>
      </c>
      <c r="B1" s="766"/>
      <c r="C1" s="766"/>
      <c r="D1" s="766"/>
      <c r="E1" s="766"/>
      <c r="F1" s="766"/>
      <c r="G1" s="766"/>
      <c r="H1" s="766"/>
      <c r="I1" s="766"/>
      <c r="J1" s="766"/>
      <c r="K1" s="766"/>
      <c r="L1" s="766"/>
      <c r="M1" s="766"/>
      <c r="N1" s="766"/>
      <c r="O1" s="766"/>
      <c r="P1" s="766"/>
      <c r="Q1" s="766"/>
      <c r="R1" s="766"/>
      <c r="S1" s="766"/>
      <c r="T1" s="766"/>
      <c r="U1" s="766"/>
      <c r="V1" s="766"/>
      <c r="W1" s="766"/>
      <c r="X1" s="766"/>
      <c r="Y1" s="766"/>
      <c r="Z1" s="766"/>
      <c r="AA1" s="766"/>
      <c r="AB1" s="766"/>
      <c r="AC1" s="766"/>
      <c r="AD1" s="766"/>
      <c r="AE1" s="766"/>
      <c r="AF1" s="766"/>
      <c r="AG1" s="766"/>
      <c r="AH1" s="766"/>
    </row>
    <row r="2" spans="1:34" s="366" customFormat="1" ht="20.45" customHeight="1" thickBot="1">
      <c r="A2" s="767" t="s">
        <v>332</v>
      </c>
      <c r="B2" s="767"/>
      <c r="C2" s="767"/>
      <c r="D2" s="767"/>
      <c r="E2" s="767"/>
      <c r="F2" s="767"/>
      <c r="G2" s="767"/>
      <c r="H2" s="767"/>
      <c r="I2" s="767"/>
      <c r="J2" s="767"/>
      <c r="K2" s="767"/>
      <c r="L2" s="767"/>
      <c r="M2" s="767"/>
      <c r="N2" s="767"/>
      <c r="O2" s="767"/>
      <c r="P2" s="767"/>
      <c r="Q2" s="767"/>
      <c r="R2" s="767"/>
      <c r="S2" s="365"/>
      <c r="T2" s="365"/>
      <c r="U2" s="365"/>
      <c r="V2" s="365"/>
      <c r="W2" s="365"/>
      <c r="X2" s="365"/>
      <c r="Y2" s="365"/>
      <c r="Z2" s="365"/>
      <c r="AA2" s="365"/>
      <c r="AB2" s="365"/>
      <c r="AC2" s="365"/>
      <c r="AD2" s="365"/>
      <c r="AE2" s="365"/>
      <c r="AF2" s="365"/>
      <c r="AG2" s="365"/>
      <c r="AH2" s="365"/>
    </row>
    <row r="3" spans="1:34" s="366" customFormat="1" ht="14.25" customHeight="1">
      <c r="A3" s="756" t="s">
        <v>333</v>
      </c>
      <c r="B3" s="703" t="s">
        <v>292</v>
      </c>
      <c r="C3" s="703"/>
      <c r="D3" s="703"/>
      <c r="E3" s="703"/>
      <c r="F3" s="703"/>
      <c r="G3" s="703"/>
      <c r="H3" s="703"/>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4"/>
    </row>
    <row r="4" spans="1:34" s="366" customFormat="1" ht="21.2" customHeight="1">
      <c r="A4" s="757"/>
      <c r="B4" s="759" t="s">
        <v>293</v>
      </c>
      <c r="C4" s="760"/>
      <c r="D4" s="760"/>
      <c r="E4" s="760"/>
      <c r="F4" s="760"/>
      <c r="G4" s="760"/>
      <c r="H4" s="760"/>
      <c r="I4" s="760"/>
      <c r="J4" s="761"/>
      <c r="K4" s="755" t="s">
        <v>294</v>
      </c>
      <c r="L4" s="726"/>
      <c r="M4" s="726"/>
      <c r="N4" s="726"/>
      <c r="O4" s="726"/>
      <c r="P4" s="754"/>
      <c r="Q4" s="755" t="s">
        <v>295</v>
      </c>
      <c r="R4" s="726"/>
      <c r="S4" s="726"/>
      <c r="T4" s="726"/>
      <c r="U4" s="726"/>
      <c r="V4" s="726"/>
      <c r="W4" s="725" t="s">
        <v>296</v>
      </c>
      <c r="X4" s="725"/>
      <c r="Y4" s="725"/>
      <c r="Z4" s="725"/>
      <c r="AA4" s="725"/>
      <c r="AB4" s="725"/>
      <c r="AC4" s="765" t="s">
        <v>297</v>
      </c>
      <c r="AD4" s="726"/>
      <c r="AE4" s="726"/>
      <c r="AF4" s="726"/>
      <c r="AG4" s="726"/>
      <c r="AH4" s="727"/>
    </row>
    <row r="5" spans="1:34" s="366" customFormat="1" ht="16.350000000000001" customHeight="1">
      <c r="A5" s="757"/>
      <c r="B5" s="762"/>
      <c r="C5" s="763"/>
      <c r="D5" s="763"/>
      <c r="E5" s="763"/>
      <c r="F5" s="763"/>
      <c r="G5" s="763"/>
      <c r="H5" s="763"/>
      <c r="I5" s="763"/>
      <c r="J5" s="764"/>
      <c r="K5" s="755" t="s">
        <v>298</v>
      </c>
      <c r="L5" s="726"/>
      <c r="M5" s="754"/>
      <c r="N5" s="755" t="s">
        <v>299</v>
      </c>
      <c r="O5" s="726"/>
      <c r="P5" s="754"/>
      <c r="Q5" s="755" t="s">
        <v>298</v>
      </c>
      <c r="R5" s="726"/>
      <c r="S5" s="754"/>
      <c r="T5" s="755" t="s">
        <v>299</v>
      </c>
      <c r="U5" s="726"/>
      <c r="V5" s="754"/>
      <c r="W5" s="755" t="s">
        <v>298</v>
      </c>
      <c r="X5" s="726"/>
      <c r="Y5" s="754"/>
      <c r="Z5" s="755" t="s">
        <v>299</v>
      </c>
      <c r="AA5" s="726"/>
      <c r="AB5" s="754"/>
      <c r="AC5" s="755" t="s">
        <v>298</v>
      </c>
      <c r="AD5" s="726"/>
      <c r="AE5" s="754"/>
      <c r="AF5" s="755" t="s">
        <v>299</v>
      </c>
      <c r="AG5" s="726"/>
      <c r="AH5" s="727"/>
    </row>
    <row r="6" spans="1:34" s="366" customFormat="1" ht="16.350000000000001" customHeight="1">
      <c r="A6" s="757"/>
      <c r="B6" s="753" t="s">
        <v>300</v>
      </c>
      <c r="C6" s="726"/>
      <c r="D6" s="726"/>
      <c r="E6" s="726"/>
      <c r="F6" s="726"/>
      <c r="G6" s="726"/>
      <c r="H6" s="726"/>
      <c r="I6" s="726"/>
      <c r="J6" s="754"/>
      <c r="K6" s="755"/>
      <c r="L6" s="726"/>
      <c r="M6" s="754"/>
      <c r="N6" s="755"/>
      <c r="O6" s="726"/>
      <c r="P6" s="754"/>
      <c r="Q6" s="755"/>
      <c r="R6" s="726"/>
      <c r="S6" s="754"/>
      <c r="T6" s="755"/>
      <c r="U6" s="726"/>
      <c r="V6" s="754"/>
      <c r="W6" s="755"/>
      <c r="X6" s="726"/>
      <c r="Y6" s="754"/>
      <c r="Z6" s="755"/>
      <c r="AA6" s="726"/>
      <c r="AB6" s="754"/>
      <c r="AC6" s="755"/>
      <c r="AD6" s="726"/>
      <c r="AE6" s="754"/>
      <c r="AF6" s="755"/>
      <c r="AG6" s="726"/>
      <c r="AH6" s="727"/>
    </row>
    <row r="7" spans="1:34" s="366" customFormat="1" ht="16.350000000000001" customHeight="1">
      <c r="A7" s="757"/>
      <c r="B7" s="753" t="s">
        <v>301</v>
      </c>
      <c r="C7" s="726"/>
      <c r="D7" s="726"/>
      <c r="E7" s="726"/>
      <c r="F7" s="726"/>
      <c r="G7" s="726"/>
      <c r="H7" s="726"/>
      <c r="I7" s="726"/>
      <c r="J7" s="754"/>
      <c r="K7" s="755"/>
      <c r="L7" s="726"/>
      <c r="M7" s="754"/>
      <c r="N7" s="755"/>
      <c r="O7" s="726"/>
      <c r="P7" s="754"/>
      <c r="Q7" s="755"/>
      <c r="R7" s="726"/>
      <c r="S7" s="754"/>
      <c r="T7" s="755"/>
      <c r="U7" s="726"/>
      <c r="V7" s="754"/>
      <c r="W7" s="755"/>
      <c r="X7" s="726"/>
      <c r="Y7" s="754"/>
      <c r="Z7" s="755"/>
      <c r="AA7" s="726"/>
      <c r="AB7" s="754"/>
      <c r="AC7" s="755"/>
      <c r="AD7" s="726"/>
      <c r="AE7" s="754"/>
      <c r="AF7" s="755"/>
      <c r="AG7" s="726"/>
      <c r="AH7" s="727"/>
    </row>
    <row r="8" spans="1:34" s="366" customFormat="1" ht="14.25" customHeight="1">
      <c r="A8" s="757"/>
      <c r="B8" s="686" t="s">
        <v>286</v>
      </c>
      <c r="C8" s="686"/>
      <c r="D8" s="686"/>
      <c r="E8" s="686"/>
      <c r="F8" s="686"/>
      <c r="G8" s="686"/>
      <c r="H8" s="686"/>
      <c r="I8" s="686"/>
      <c r="J8" s="686"/>
      <c r="K8" s="686"/>
      <c r="L8" s="686"/>
      <c r="M8" s="686"/>
      <c r="N8" s="686"/>
      <c r="O8" s="686"/>
      <c r="P8" s="686"/>
      <c r="Q8" s="686"/>
      <c r="R8" s="686"/>
      <c r="S8" s="686"/>
      <c r="T8" s="686"/>
      <c r="U8" s="686"/>
      <c r="V8" s="686"/>
      <c r="W8" s="686"/>
      <c r="X8" s="686"/>
      <c r="Y8" s="686"/>
      <c r="Z8" s="686"/>
      <c r="AA8" s="686"/>
      <c r="AB8" s="686"/>
      <c r="AC8" s="686"/>
      <c r="AD8" s="686"/>
      <c r="AE8" s="686"/>
      <c r="AF8" s="686"/>
      <c r="AG8" s="686"/>
      <c r="AH8" s="687"/>
    </row>
    <row r="9" spans="1:34" s="366" customFormat="1" ht="16.350000000000001" customHeight="1">
      <c r="A9" s="768"/>
      <c r="B9" s="688" t="s">
        <v>302</v>
      </c>
      <c r="C9" s="689"/>
      <c r="D9" s="689"/>
      <c r="E9" s="689"/>
      <c r="F9" s="689"/>
      <c r="G9" s="689"/>
      <c r="H9" s="689"/>
      <c r="I9" s="689"/>
      <c r="J9" s="690"/>
      <c r="K9" s="697" t="s">
        <v>303</v>
      </c>
      <c r="L9" s="697"/>
      <c r="M9" s="697"/>
      <c r="N9" s="697" t="s">
        <v>304</v>
      </c>
      <c r="O9" s="697"/>
      <c r="P9" s="697"/>
      <c r="Q9" s="697" t="s">
        <v>305</v>
      </c>
      <c r="R9" s="697"/>
      <c r="S9" s="697"/>
      <c r="T9" s="697" t="s">
        <v>306</v>
      </c>
      <c r="U9" s="697"/>
      <c r="V9" s="697"/>
      <c r="W9" s="697" t="s">
        <v>307</v>
      </c>
      <c r="X9" s="697"/>
      <c r="Y9" s="697"/>
      <c r="Z9" s="697" t="s">
        <v>308</v>
      </c>
      <c r="AA9" s="697"/>
      <c r="AB9" s="697"/>
      <c r="AC9" s="697" t="s">
        <v>309</v>
      </c>
      <c r="AD9" s="697"/>
      <c r="AE9" s="697"/>
      <c r="AF9" s="697" t="s">
        <v>310</v>
      </c>
      <c r="AG9" s="697"/>
      <c r="AH9" s="698"/>
    </row>
    <row r="10" spans="1:34" s="366" customFormat="1" ht="15.6" customHeight="1">
      <c r="A10" s="768"/>
      <c r="B10" s="691"/>
      <c r="C10" s="692"/>
      <c r="D10" s="692"/>
      <c r="E10" s="692"/>
      <c r="F10" s="692"/>
      <c r="G10" s="692"/>
      <c r="H10" s="692"/>
      <c r="I10" s="692"/>
      <c r="J10" s="693"/>
      <c r="K10" s="697"/>
      <c r="L10" s="697"/>
      <c r="M10" s="697"/>
      <c r="N10" s="697"/>
      <c r="O10" s="697"/>
      <c r="P10" s="697"/>
      <c r="Q10" s="697"/>
      <c r="R10" s="697"/>
      <c r="S10" s="697"/>
      <c r="T10" s="697"/>
      <c r="U10" s="697"/>
      <c r="V10" s="697"/>
      <c r="W10" s="697"/>
      <c r="X10" s="697"/>
      <c r="Y10" s="697"/>
      <c r="Z10" s="697"/>
      <c r="AA10" s="697"/>
      <c r="AB10" s="697"/>
      <c r="AC10" s="697"/>
      <c r="AD10" s="697"/>
      <c r="AE10" s="697"/>
      <c r="AF10" s="697"/>
      <c r="AG10" s="697"/>
      <c r="AH10" s="698"/>
    </row>
    <row r="11" spans="1:34" s="366" customFormat="1" ht="15.95" customHeight="1">
      <c r="A11" s="768"/>
      <c r="B11" s="694"/>
      <c r="C11" s="695"/>
      <c r="D11" s="695"/>
      <c r="E11" s="695"/>
      <c r="F11" s="695"/>
      <c r="G11" s="695"/>
      <c r="H11" s="695"/>
      <c r="I11" s="695"/>
      <c r="J11" s="696"/>
      <c r="K11" s="699" t="s">
        <v>311</v>
      </c>
      <c r="L11" s="700"/>
      <c r="M11" s="700"/>
      <c r="N11" s="700"/>
      <c r="O11" s="700"/>
      <c r="P11" s="700"/>
      <c r="Q11" s="700"/>
      <c r="R11" s="700"/>
      <c r="S11" s="701"/>
      <c r="T11" s="680"/>
      <c r="U11" s="665"/>
      <c r="V11" s="665"/>
      <c r="W11" s="665"/>
      <c r="X11" s="665"/>
      <c r="Y11" s="665"/>
      <c r="Z11" s="665"/>
      <c r="AA11" s="665"/>
      <c r="AB11" s="665"/>
      <c r="AC11" s="665"/>
      <c r="AD11" s="665"/>
      <c r="AE11" s="665"/>
      <c r="AF11" s="665"/>
      <c r="AG11" s="665"/>
      <c r="AH11" s="666"/>
    </row>
    <row r="12" spans="1:34" s="366" customFormat="1" ht="15.95" customHeight="1">
      <c r="A12" s="768"/>
      <c r="B12" s="681" t="s">
        <v>312</v>
      </c>
      <c r="C12" s="682"/>
      <c r="D12" s="668"/>
      <c r="E12" s="668"/>
      <c r="F12" s="668"/>
      <c r="G12" s="668"/>
      <c r="H12" s="668"/>
      <c r="I12" s="668"/>
      <c r="J12" s="668"/>
      <c r="K12" s="669"/>
      <c r="L12" s="670"/>
      <c r="M12" s="670"/>
      <c r="N12" s="670"/>
      <c r="O12" s="670"/>
      <c r="P12" s="664" t="s">
        <v>313</v>
      </c>
      <c r="Q12" s="664"/>
      <c r="R12" s="665"/>
      <c r="S12" s="665"/>
      <c r="T12" s="665"/>
      <c r="U12" s="665"/>
      <c r="V12" s="664" t="s">
        <v>314</v>
      </c>
      <c r="W12" s="664"/>
      <c r="X12" s="670"/>
      <c r="Y12" s="670"/>
      <c r="Z12" s="670"/>
      <c r="AA12" s="670"/>
      <c r="AB12" s="664" t="s">
        <v>313</v>
      </c>
      <c r="AC12" s="664"/>
      <c r="AD12" s="665"/>
      <c r="AE12" s="665"/>
      <c r="AF12" s="665"/>
      <c r="AG12" s="665"/>
      <c r="AH12" s="666"/>
    </row>
    <row r="13" spans="1:34" s="366" customFormat="1" ht="15.95" customHeight="1">
      <c r="A13" s="768"/>
      <c r="B13" s="367"/>
      <c r="C13" s="368"/>
      <c r="D13" s="674" t="s">
        <v>315</v>
      </c>
      <c r="E13" s="674"/>
      <c r="F13" s="675"/>
      <c r="G13" s="671" t="s">
        <v>316</v>
      </c>
      <c r="H13" s="672"/>
      <c r="I13" s="672"/>
      <c r="J13" s="673"/>
      <c r="K13" s="669"/>
      <c r="L13" s="670"/>
      <c r="M13" s="670"/>
      <c r="N13" s="670"/>
      <c r="O13" s="670"/>
      <c r="P13" s="664" t="s">
        <v>313</v>
      </c>
      <c r="Q13" s="664"/>
      <c r="R13" s="665"/>
      <c r="S13" s="665"/>
      <c r="T13" s="665"/>
      <c r="U13" s="665"/>
      <c r="V13" s="664" t="s">
        <v>314</v>
      </c>
      <c r="W13" s="664"/>
      <c r="X13" s="670"/>
      <c r="Y13" s="670"/>
      <c r="Z13" s="670"/>
      <c r="AA13" s="670"/>
      <c r="AB13" s="664" t="s">
        <v>313</v>
      </c>
      <c r="AC13" s="664"/>
      <c r="AD13" s="665"/>
      <c r="AE13" s="665"/>
      <c r="AF13" s="665"/>
      <c r="AG13" s="665"/>
      <c r="AH13" s="666"/>
    </row>
    <row r="14" spans="1:34" s="366" customFormat="1" ht="15.95" customHeight="1">
      <c r="A14" s="768"/>
      <c r="B14" s="367"/>
      <c r="C14" s="368"/>
      <c r="D14" s="676"/>
      <c r="E14" s="676"/>
      <c r="F14" s="677"/>
      <c r="G14" s="671" t="s">
        <v>309</v>
      </c>
      <c r="H14" s="672"/>
      <c r="I14" s="672"/>
      <c r="J14" s="673"/>
      <c r="K14" s="669"/>
      <c r="L14" s="670"/>
      <c r="M14" s="670"/>
      <c r="N14" s="670"/>
      <c r="O14" s="670"/>
      <c r="P14" s="664" t="s">
        <v>313</v>
      </c>
      <c r="Q14" s="664"/>
      <c r="R14" s="665"/>
      <c r="S14" s="665"/>
      <c r="T14" s="665"/>
      <c r="U14" s="665"/>
      <c r="V14" s="664" t="s">
        <v>314</v>
      </c>
      <c r="W14" s="664"/>
      <c r="X14" s="670"/>
      <c r="Y14" s="670"/>
      <c r="Z14" s="670"/>
      <c r="AA14" s="670"/>
      <c r="AB14" s="664" t="s">
        <v>313</v>
      </c>
      <c r="AC14" s="664"/>
      <c r="AD14" s="665"/>
      <c r="AE14" s="665"/>
      <c r="AF14" s="665"/>
      <c r="AG14" s="665"/>
      <c r="AH14" s="666"/>
    </row>
    <row r="15" spans="1:34" s="366" customFormat="1" ht="15.95" customHeight="1">
      <c r="A15" s="768"/>
      <c r="B15" s="369"/>
      <c r="C15" s="370"/>
      <c r="D15" s="678"/>
      <c r="E15" s="678"/>
      <c r="F15" s="679"/>
      <c r="G15" s="671" t="s">
        <v>317</v>
      </c>
      <c r="H15" s="672"/>
      <c r="I15" s="672"/>
      <c r="J15" s="673"/>
      <c r="K15" s="669"/>
      <c r="L15" s="670"/>
      <c r="M15" s="670"/>
      <c r="N15" s="670"/>
      <c r="O15" s="670"/>
      <c r="P15" s="664" t="s">
        <v>313</v>
      </c>
      <c r="Q15" s="664"/>
      <c r="R15" s="665"/>
      <c r="S15" s="665"/>
      <c r="T15" s="665"/>
      <c r="U15" s="665"/>
      <c r="V15" s="664" t="s">
        <v>314</v>
      </c>
      <c r="W15" s="664"/>
      <c r="X15" s="670"/>
      <c r="Y15" s="670"/>
      <c r="Z15" s="670"/>
      <c r="AA15" s="670"/>
      <c r="AB15" s="664" t="s">
        <v>313</v>
      </c>
      <c r="AC15" s="664"/>
      <c r="AD15" s="665"/>
      <c r="AE15" s="665"/>
      <c r="AF15" s="665"/>
      <c r="AG15" s="665"/>
      <c r="AH15" s="666"/>
    </row>
    <row r="16" spans="1:34" s="366" customFormat="1" ht="16.350000000000001" customHeight="1">
      <c r="A16" s="768"/>
      <c r="B16" s="667" t="s">
        <v>318</v>
      </c>
      <c r="C16" s="668"/>
      <c r="D16" s="668"/>
      <c r="E16" s="668"/>
      <c r="F16" s="668"/>
      <c r="G16" s="668"/>
      <c r="H16" s="668"/>
      <c r="I16" s="668"/>
      <c r="J16" s="668"/>
      <c r="K16" s="669"/>
      <c r="L16" s="670"/>
      <c r="M16" s="670"/>
      <c r="N16" s="670"/>
      <c r="O16" s="670"/>
      <c r="P16" s="664" t="s">
        <v>313</v>
      </c>
      <c r="Q16" s="664"/>
      <c r="R16" s="665"/>
      <c r="S16" s="665"/>
      <c r="T16" s="665"/>
      <c r="U16" s="665"/>
      <c r="V16" s="664" t="s">
        <v>314</v>
      </c>
      <c r="W16" s="664"/>
      <c r="X16" s="670"/>
      <c r="Y16" s="670"/>
      <c r="Z16" s="670"/>
      <c r="AA16" s="670"/>
      <c r="AB16" s="664" t="s">
        <v>313</v>
      </c>
      <c r="AC16" s="664"/>
      <c r="AD16" s="665"/>
      <c r="AE16" s="665"/>
      <c r="AF16" s="665"/>
      <c r="AG16" s="665"/>
      <c r="AH16" s="666"/>
    </row>
    <row r="17" spans="1:34" s="366" customFormat="1" ht="16.350000000000001" customHeight="1" thickBot="1">
      <c r="A17" s="768"/>
      <c r="B17" s="656" t="s">
        <v>319</v>
      </c>
      <c r="C17" s="657"/>
      <c r="D17" s="657"/>
      <c r="E17" s="657"/>
      <c r="F17" s="657"/>
      <c r="G17" s="657"/>
      <c r="H17" s="657"/>
      <c r="I17" s="657"/>
      <c r="J17" s="657"/>
      <c r="K17" s="658"/>
      <c r="L17" s="659"/>
      <c r="M17" s="659"/>
      <c r="N17" s="659"/>
      <c r="O17" s="659"/>
      <c r="P17" s="659"/>
      <c r="Q17" s="659"/>
      <c r="R17" s="659"/>
      <c r="S17" s="659"/>
      <c r="T17" s="660" t="s">
        <v>320</v>
      </c>
      <c r="U17" s="660"/>
      <c r="V17" s="661"/>
      <c r="W17" s="662"/>
      <c r="X17" s="662"/>
      <c r="Y17" s="662"/>
      <c r="Z17" s="662"/>
      <c r="AA17" s="662"/>
      <c r="AB17" s="662"/>
      <c r="AC17" s="662"/>
      <c r="AD17" s="662"/>
      <c r="AE17" s="662"/>
      <c r="AF17" s="662"/>
      <c r="AG17" s="662"/>
      <c r="AH17" s="663"/>
    </row>
    <row r="18" spans="1:34" s="366" customFormat="1" ht="14.25" customHeight="1">
      <c r="A18" s="756" t="s">
        <v>334</v>
      </c>
      <c r="B18" s="703" t="s">
        <v>292</v>
      </c>
      <c r="C18" s="703"/>
      <c r="D18" s="703"/>
      <c r="E18" s="703"/>
      <c r="F18" s="703"/>
      <c r="G18" s="703"/>
      <c r="H18" s="703"/>
      <c r="I18" s="703"/>
      <c r="J18" s="703"/>
      <c r="K18" s="703"/>
      <c r="L18" s="703"/>
      <c r="M18" s="703"/>
      <c r="N18" s="703"/>
      <c r="O18" s="703"/>
      <c r="P18" s="703"/>
      <c r="Q18" s="703"/>
      <c r="R18" s="703"/>
      <c r="S18" s="703"/>
      <c r="T18" s="703"/>
      <c r="U18" s="703"/>
      <c r="V18" s="703"/>
      <c r="W18" s="703"/>
      <c r="X18" s="703"/>
      <c r="Y18" s="703"/>
      <c r="Z18" s="703"/>
      <c r="AA18" s="703"/>
      <c r="AB18" s="703"/>
      <c r="AC18" s="703"/>
      <c r="AD18" s="703"/>
      <c r="AE18" s="703"/>
      <c r="AF18" s="703"/>
      <c r="AG18" s="703"/>
      <c r="AH18" s="704"/>
    </row>
    <row r="19" spans="1:34" s="366" customFormat="1" ht="21.2" customHeight="1">
      <c r="A19" s="757"/>
      <c r="B19" s="759" t="s">
        <v>293</v>
      </c>
      <c r="C19" s="760"/>
      <c r="D19" s="760"/>
      <c r="E19" s="760"/>
      <c r="F19" s="760"/>
      <c r="G19" s="760"/>
      <c r="H19" s="760"/>
      <c r="I19" s="760"/>
      <c r="J19" s="761"/>
      <c r="K19" s="755" t="s">
        <v>294</v>
      </c>
      <c r="L19" s="726"/>
      <c r="M19" s="726"/>
      <c r="N19" s="726"/>
      <c r="O19" s="726"/>
      <c r="P19" s="754"/>
      <c r="Q19" s="755" t="s">
        <v>295</v>
      </c>
      <c r="R19" s="726"/>
      <c r="S19" s="726"/>
      <c r="T19" s="726"/>
      <c r="U19" s="726"/>
      <c r="V19" s="726"/>
      <c r="W19" s="725" t="s">
        <v>296</v>
      </c>
      <c r="X19" s="725"/>
      <c r="Y19" s="725"/>
      <c r="Z19" s="725"/>
      <c r="AA19" s="725"/>
      <c r="AB19" s="725"/>
      <c r="AC19" s="765" t="s">
        <v>297</v>
      </c>
      <c r="AD19" s="726"/>
      <c r="AE19" s="726"/>
      <c r="AF19" s="726"/>
      <c r="AG19" s="726"/>
      <c r="AH19" s="727"/>
    </row>
    <row r="20" spans="1:34" s="366" customFormat="1" ht="16.350000000000001" customHeight="1">
      <c r="A20" s="757"/>
      <c r="B20" s="762"/>
      <c r="C20" s="763"/>
      <c r="D20" s="763"/>
      <c r="E20" s="763"/>
      <c r="F20" s="763"/>
      <c r="G20" s="763"/>
      <c r="H20" s="763"/>
      <c r="I20" s="763"/>
      <c r="J20" s="764"/>
      <c r="K20" s="755" t="s">
        <v>298</v>
      </c>
      <c r="L20" s="726"/>
      <c r="M20" s="754"/>
      <c r="N20" s="755" t="s">
        <v>299</v>
      </c>
      <c r="O20" s="726"/>
      <c r="P20" s="754"/>
      <c r="Q20" s="755" t="s">
        <v>298</v>
      </c>
      <c r="R20" s="726"/>
      <c r="S20" s="754"/>
      <c r="T20" s="755" t="s">
        <v>299</v>
      </c>
      <c r="U20" s="726"/>
      <c r="V20" s="754"/>
      <c r="W20" s="755" t="s">
        <v>298</v>
      </c>
      <c r="X20" s="726"/>
      <c r="Y20" s="754"/>
      <c r="Z20" s="755" t="s">
        <v>299</v>
      </c>
      <c r="AA20" s="726"/>
      <c r="AB20" s="754"/>
      <c r="AC20" s="755" t="s">
        <v>298</v>
      </c>
      <c r="AD20" s="726"/>
      <c r="AE20" s="754"/>
      <c r="AF20" s="755" t="s">
        <v>299</v>
      </c>
      <c r="AG20" s="726"/>
      <c r="AH20" s="727"/>
    </row>
    <row r="21" spans="1:34" s="366" customFormat="1" ht="16.350000000000001" customHeight="1">
      <c r="A21" s="757"/>
      <c r="B21" s="753" t="s">
        <v>300</v>
      </c>
      <c r="C21" s="726"/>
      <c r="D21" s="726"/>
      <c r="E21" s="726"/>
      <c r="F21" s="726"/>
      <c r="G21" s="726"/>
      <c r="H21" s="726"/>
      <c r="I21" s="726"/>
      <c r="J21" s="754"/>
      <c r="K21" s="755"/>
      <c r="L21" s="726"/>
      <c r="M21" s="754"/>
      <c r="N21" s="755"/>
      <c r="O21" s="726"/>
      <c r="P21" s="754"/>
      <c r="Q21" s="755"/>
      <c r="R21" s="726"/>
      <c r="S21" s="754"/>
      <c r="T21" s="755"/>
      <c r="U21" s="726"/>
      <c r="V21" s="754"/>
      <c r="W21" s="755"/>
      <c r="X21" s="726"/>
      <c r="Y21" s="754"/>
      <c r="Z21" s="755"/>
      <c r="AA21" s="726"/>
      <c r="AB21" s="754"/>
      <c r="AC21" s="755"/>
      <c r="AD21" s="726"/>
      <c r="AE21" s="754"/>
      <c r="AF21" s="755"/>
      <c r="AG21" s="726"/>
      <c r="AH21" s="727"/>
    </row>
    <row r="22" spans="1:34" s="366" customFormat="1" ht="16.350000000000001" customHeight="1">
      <c r="A22" s="757"/>
      <c r="B22" s="753" t="s">
        <v>301</v>
      </c>
      <c r="C22" s="726"/>
      <c r="D22" s="726"/>
      <c r="E22" s="726"/>
      <c r="F22" s="726"/>
      <c r="G22" s="726"/>
      <c r="H22" s="726"/>
      <c r="I22" s="726"/>
      <c r="J22" s="754"/>
      <c r="K22" s="755"/>
      <c r="L22" s="726"/>
      <c r="M22" s="754"/>
      <c r="N22" s="755"/>
      <c r="O22" s="726"/>
      <c r="P22" s="754"/>
      <c r="Q22" s="755"/>
      <c r="R22" s="726"/>
      <c r="S22" s="754"/>
      <c r="T22" s="755"/>
      <c r="U22" s="726"/>
      <c r="V22" s="754"/>
      <c r="W22" s="755"/>
      <c r="X22" s="726"/>
      <c r="Y22" s="754"/>
      <c r="Z22" s="755"/>
      <c r="AA22" s="726"/>
      <c r="AB22" s="754"/>
      <c r="AC22" s="755"/>
      <c r="AD22" s="726"/>
      <c r="AE22" s="754"/>
      <c r="AF22" s="755"/>
      <c r="AG22" s="726"/>
      <c r="AH22" s="727"/>
    </row>
    <row r="23" spans="1:34" s="366" customFormat="1" ht="14.25" customHeight="1">
      <c r="A23" s="757"/>
      <c r="B23" s="686" t="s">
        <v>286</v>
      </c>
      <c r="C23" s="686"/>
      <c r="D23" s="686"/>
      <c r="E23" s="686"/>
      <c r="F23" s="686"/>
      <c r="G23" s="686"/>
      <c r="H23" s="686"/>
      <c r="I23" s="686"/>
      <c r="J23" s="686"/>
      <c r="K23" s="686"/>
      <c r="L23" s="686"/>
      <c r="M23" s="686"/>
      <c r="N23" s="686"/>
      <c r="O23" s="686"/>
      <c r="P23" s="686"/>
      <c r="Q23" s="686"/>
      <c r="R23" s="686"/>
      <c r="S23" s="686"/>
      <c r="T23" s="686"/>
      <c r="U23" s="686"/>
      <c r="V23" s="686"/>
      <c r="W23" s="686"/>
      <c r="X23" s="686"/>
      <c r="Y23" s="686"/>
      <c r="Z23" s="686"/>
      <c r="AA23" s="686"/>
      <c r="AB23" s="686"/>
      <c r="AC23" s="686"/>
      <c r="AD23" s="686"/>
      <c r="AE23" s="686"/>
      <c r="AF23" s="686"/>
      <c r="AG23" s="686"/>
      <c r="AH23" s="687"/>
    </row>
    <row r="24" spans="1:34" s="366" customFormat="1" ht="16.350000000000001" customHeight="1">
      <c r="A24" s="757"/>
      <c r="B24" s="688" t="s">
        <v>302</v>
      </c>
      <c r="C24" s="689"/>
      <c r="D24" s="689"/>
      <c r="E24" s="689"/>
      <c r="F24" s="689"/>
      <c r="G24" s="689"/>
      <c r="H24" s="689"/>
      <c r="I24" s="689"/>
      <c r="J24" s="690"/>
      <c r="K24" s="697" t="s">
        <v>303</v>
      </c>
      <c r="L24" s="697"/>
      <c r="M24" s="697"/>
      <c r="N24" s="697" t="s">
        <v>304</v>
      </c>
      <c r="O24" s="697"/>
      <c r="P24" s="697"/>
      <c r="Q24" s="697" t="s">
        <v>305</v>
      </c>
      <c r="R24" s="697"/>
      <c r="S24" s="697"/>
      <c r="T24" s="697" t="s">
        <v>306</v>
      </c>
      <c r="U24" s="697"/>
      <c r="V24" s="697"/>
      <c r="W24" s="697" t="s">
        <v>307</v>
      </c>
      <c r="X24" s="697"/>
      <c r="Y24" s="697"/>
      <c r="Z24" s="697" t="s">
        <v>308</v>
      </c>
      <c r="AA24" s="697"/>
      <c r="AB24" s="697"/>
      <c r="AC24" s="697" t="s">
        <v>309</v>
      </c>
      <c r="AD24" s="697"/>
      <c r="AE24" s="697"/>
      <c r="AF24" s="697" t="s">
        <v>310</v>
      </c>
      <c r="AG24" s="697"/>
      <c r="AH24" s="698"/>
    </row>
    <row r="25" spans="1:34" s="366" customFormat="1" ht="15.6" customHeight="1">
      <c r="A25" s="757"/>
      <c r="B25" s="691"/>
      <c r="C25" s="692"/>
      <c r="D25" s="692"/>
      <c r="E25" s="692"/>
      <c r="F25" s="692"/>
      <c r="G25" s="692"/>
      <c r="H25" s="692"/>
      <c r="I25" s="692"/>
      <c r="J25" s="693"/>
      <c r="K25" s="697"/>
      <c r="L25" s="697"/>
      <c r="M25" s="697"/>
      <c r="N25" s="697"/>
      <c r="O25" s="697"/>
      <c r="P25" s="697"/>
      <c r="Q25" s="697"/>
      <c r="R25" s="697"/>
      <c r="S25" s="697"/>
      <c r="T25" s="697"/>
      <c r="U25" s="697"/>
      <c r="V25" s="697"/>
      <c r="W25" s="697"/>
      <c r="X25" s="697"/>
      <c r="Y25" s="697"/>
      <c r="Z25" s="697"/>
      <c r="AA25" s="697"/>
      <c r="AB25" s="697"/>
      <c r="AC25" s="697"/>
      <c r="AD25" s="697"/>
      <c r="AE25" s="697"/>
      <c r="AF25" s="697"/>
      <c r="AG25" s="697"/>
      <c r="AH25" s="698"/>
    </row>
    <row r="26" spans="1:34" s="366" customFormat="1" ht="15.95" customHeight="1">
      <c r="A26" s="757"/>
      <c r="B26" s="694"/>
      <c r="C26" s="695"/>
      <c r="D26" s="695"/>
      <c r="E26" s="695"/>
      <c r="F26" s="695"/>
      <c r="G26" s="695"/>
      <c r="H26" s="695"/>
      <c r="I26" s="695"/>
      <c r="J26" s="696"/>
      <c r="K26" s="699" t="s">
        <v>311</v>
      </c>
      <c r="L26" s="700"/>
      <c r="M26" s="700"/>
      <c r="N26" s="700"/>
      <c r="O26" s="700"/>
      <c r="P26" s="700"/>
      <c r="Q26" s="700"/>
      <c r="R26" s="700"/>
      <c r="S26" s="701"/>
      <c r="T26" s="680"/>
      <c r="U26" s="665"/>
      <c r="V26" s="665"/>
      <c r="W26" s="665"/>
      <c r="X26" s="665"/>
      <c r="Y26" s="665"/>
      <c r="Z26" s="665"/>
      <c r="AA26" s="665"/>
      <c r="AB26" s="665"/>
      <c r="AC26" s="665"/>
      <c r="AD26" s="665"/>
      <c r="AE26" s="665"/>
      <c r="AF26" s="665"/>
      <c r="AG26" s="665"/>
      <c r="AH26" s="666"/>
    </row>
    <row r="27" spans="1:34" s="366" customFormat="1" ht="15.95" customHeight="1">
      <c r="A27" s="757"/>
      <c r="B27" s="681" t="s">
        <v>312</v>
      </c>
      <c r="C27" s="682"/>
      <c r="D27" s="668"/>
      <c r="E27" s="668"/>
      <c r="F27" s="668"/>
      <c r="G27" s="668"/>
      <c r="H27" s="668"/>
      <c r="I27" s="668"/>
      <c r="J27" s="668"/>
      <c r="K27" s="669"/>
      <c r="L27" s="670"/>
      <c r="M27" s="670"/>
      <c r="N27" s="670"/>
      <c r="O27" s="670"/>
      <c r="P27" s="664" t="s">
        <v>313</v>
      </c>
      <c r="Q27" s="664"/>
      <c r="R27" s="665"/>
      <c r="S27" s="665"/>
      <c r="T27" s="665"/>
      <c r="U27" s="665"/>
      <c r="V27" s="664" t="s">
        <v>314</v>
      </c>
      <c r="W27" s="664"/>
      <c r="X27" s="670"/>
      <c r="Y27" s="670"/>
      <c r="Z27" s="670"/>
      <c r="AA27" s="670"/>
      <c r="AB27" s="664" t="s">
        <v>313</v>
      </c>
      <c r="AC27" s="664"/>
      <c r="AD27" s="665"/>
      <c r="AE27" s="665"/>
      <c r="AF27" s="665"/>
      <c r="AG27" s="665"/>
      <c r="AH27" s="666"/>
    </row>
    <row r="28" spans="1:34" s="366" customFormat="1" ht="15.95" customHeight="1">
      <c r="A28" s="757"/>
      <c r="B28" s="367"/>
      <c r="C28" s="368"/>
      <c r="D28" s="674" t="s">
        <v>315</v>
      </c>
      <c r="E28" s="674"/>
      <c r="F28" s="675"/>
      <c r="G28" s="671" t="s">
        <v>316</v>
      </c>
      <c r="H28" s="672"/>
      <c r="I28" s="672"/>
      <c r="J28" s="673"/>
      <c r="K28" s="669"/>
      <c r="L28" s="670"/>
      <c r="M28" s="670"/>
      <c r="N28" s="670"/>
      <c r="O28" s="670"/>
      <c r="P28" s="664" t="s">
        <v>313</v>
      </c>
      <c r="Q28" s="664"/>
      <c r="R28" s="665"/>
      <c r="S28" s="665"/>
      <c r="T28" s="665"/>
      <c r="U28" s="665"/>
      <c r="V28" s="664" t="s">
        <v>314</v>
      </c>
      <c r="W28" s="664"/>
      <c r="X28" s="670"/>
      <c r="Y28" s="670"/>
      <c r="Z28" s="670"/>
      <c r="AA28" s="670"/>
      <c r="AB28" s="664" t="s">
        <v>313</v>
      </c>
      <c r="AC28" s="664"/>
      <c r="AD28" s="665"/>
      <c r="AE28" s="665"/>
      <c r="AF28" s="665"/>
      <c r="AG28" s="665"/>
      <c r="AH28" s="666"/>
    </row>
    <row r="29" spans="1:34" s="366" customFormat="1" ht="15.95" customHeight="1">
      <c r="A29" s="757"/>
      <c r="B29" s="367"/>
      <c r="C29" s="368"/>
      <c r="D29" s="676"/>
      <c r="E29" s="676"/>
      <c r="F29" s="677"/>
      <c r="G29" s="671" t="s">
        <v>309</v>
      </c>
      <c r="H29" s="672"/>
      <c r="I29" s="672"/>
      <c r="J29" s="673"/>
      <c r="K29" s="669"/>
      <c r="L29" s="670"/>
      <c r="M29" s="670"/>
      <c r="N29" s="670"/>
      <c r="O29" s="670"/>
      <c r="P29" s="664" t="s">
        <v>313</v>
      </c>
      <c r="Q29" s="664"/>
      <c r="R29" s="665"/>
      <c r="S29" s="665"/>
      <c r="T29" s="665"/>
      <c r="U29" s="665"/>
      <c r="V29" s="664" t="s">
        <v>314</v>
      </c>
      <c r="W29" s="664"/>
      <c r="X29" s="670"/>
      <c r="Y29" s="670"/>
      <c r="Z29" s="670"/>
      <c r="AA29" s="670"/>
      <c r="AB29" s="664" t="s">
        <v>313</v>
      </c>
      <c r="AC29" s="664"/>
      <c r="AD29" s="665"/>
      <c r="AE29" s="665"/>
      <c r="AF29" s="665"/>
      <c r="AG29" s="665"/>
      <c r="AH29" s="666"/>
    </row>
    <row r="30" spans="1:34" s="366" customFormat="1" ht="15.95" customHeight="1">
      <c r="A30" s="757"/>
      <c r="B30" s="369"/>
      <c r="C30" s="370"/>
      <c r="D30" s="678"/>
      <c r="E30" s="678"/>
      <c r="F30" s="679"/>
      <c r="G30" s="671" t="s">
        <v>317</v>
      </c>
      <c r="H30" s="672"/>
      <c r="I30" s="672"/>
      <c r="J30" s="673"/>
      <c r="K30" s="669"/>
      <c r="L30" s="670"/>
      <c r="M30" s="670"/>
      <c r="N30" s="670"/>
      <c r="O30" s="670"/>
      <c r="P30" s="664" t="s">
        <v>313</v>
      </c>
      <c r="Q30" s="664"/>
      <c r="R30" s="665"/>
      <c r="S30" s="665"/>
      <c r="T30" s="665"/>
      <c r="U30" s="665"/>
      <c r="V30" s="664" t="s">
        <v>314</v>
      </c>
      <c r="W30" s="664"/>
      <c r="X30" s="670"/>
      <c r="Y30" s="670"/>
      <c r="Z30" s="670"/>
      <c r="AA30" s="670"/>
      <c r="AB30" s="664" t="s">
        <v>313</v>
      </c>
      <c r="AC30" s="664"/>
      <c r="AD30" s="665"/>
      <c r="AE30" s="665"/>
      <c r="AF30" s="665"/>
      <c r="AG30" s="665"/>
      <c r="AH30" s="666"/>
    </row>
    <row r="31" spans="1:34" s="366" customFormat="1" ht="16.350000000000001" customHeight="1">
      <c r="A31" s="757"/>
      <c r="B31" s="667" t="s">
        <v>318</v>
      </c>
      <c r="C31" s="668"/>
      <c r="D31" s="668"/>
      <c r="E31" s="668"/>
      <c r="F31" s="668"/>
      <c r="G31" s="668"/>
      <c r="H31" s="668"/>
      <c r="I31" s="668"/>
      <c r="J31" s="668"/>
      <c r="K31" s="669"/>
      <c r="L31" s="670"/>
      <c r="M31" s="670"/>
      <c r="N31" s="670"/>
      <c r="O31" s="670"/>
      <c r="P31" s="664" t="s">
        <v>313</v>
      </c>
      <c r="Q31" s="664"/>
      <c r="R31" s="665"/>
      <c r="S31" s="665"/>
      <c r="T31" s="665"/>
      <c r="U31" s="665"/>
      <c r="V31" s="664" t="s">
        <v>314</v>
      </c>
      <c r="W31" s="664"/>
      <c r="X31" s="670"/>
      <c r="Y31" s="670"/>
      <c r="Z31" s="670"/>
      <c r="AA31" s="670"/>
      <c r="AB31" s="664" t="s">
        <v>313</v>
      </c>
      <c r="AC31" s="664"/>
      <c r="AD31" s="665"/>
      <c r="AE31" s="665"/>
      <c r="AF31" s="665"/>
      <c r="AG31" s="665"/>
      <c r="AH31" s="666"/>
    </row>
    <row r="32" spans="1:34" s="366" customFormat="1" ht="16.350000000000001" customHeight="1" thickBot="1">
      <c r="A32" s="758"/>
      <c r="B32" s="656" t="s">
        <v>319</v>
      </c>
      <c r="C32" s="657"/>
      <c r="D32" s="657"/>
      <c r="E32" s="657"/>
      <c r="F32" s="657"/>
      <c r="G32" s="657"/>
      <c r="H32" s="657"/>
      <c r="I32" s="657"/>
      <c r="J32" s="657"/>
      <c r="K32" s="658"/>
      <c r="L32" s="659"/>
      <c r="M32" s="659"/>
      <c r="N32" s="659"/>
      <c r="O32" s="659"/>
      <c r="P32" s="659"/>
      <c r="Q32" s="659"/>
      <c r="R32" s="659"/>
      <c r="S32" s="659"/>
      <c r="T32" s="660" t="s">
        <v>320</v>
      </c>
      <c r="U32" s="660"/>
      <c r="V32" s="661"/>
      <c r="W32" s="662"/>
      <c r="X32" s="662"/>
      <c r="Y32" s="662"/>
      <c r="Z32" s="662"/>
      <c r="AA32" s="662"/>
      <c r="AB32" s="662"/>
      <c r="AC32" s="662"/>
      <c r="AD32" s="662"/>
      <c r="AE32" s="662"/>
      <c r="AF32" s="662"/>
      <c r="AG32" s="662"/>
      <c r="AH32" s="663"/>
    </row>
    <row r="33" spans="1:35" s="366" customFormat="1" ht="16.7" customHeight="1">
      <c r="A33" s="371"/>
      <c r="B33" s="371"/>
      <c r="C33" s="371"/>
      <c r="D33" s="371"/>
      <c r="E33" s="371"/>
      <c r="F33" s="371"/>
      <c r="G33" s="371"/>
      <c r="H33" s="371"/>
      <c r="I33" s="371"/>
      <c r="J33" s="371"/>
      <c r="K33" s="371"/>
      <c r="L33" s="371"/>
      <c r="M33" s="371"/>
      <c r="N33" s="371"/>
      <c r="O33" s="371"/>
      <c r="P33" s="371"/>
      <c r="Q33" s="371"/>
      <c r="R33" s="371"/>
      <c r="S33" s="371"/>
      <c r="T33" s="371"/>
      <c r="U33" s="371"/>
      <c r="V33" s="371"/>
      <c r="W33" s="371"/>
      <c r="X33" s="371"/>
      <c r="Y33" s="371"/>
      <c r="Z33" s="371"/>
      <c r="AA33" s="371"/>
      <c r="AB33" s="371"/>
      <c r="AC33" s="371"/>
      <c r="AD33" s="371"/>
      <c r="AE33" s="371"/>
      <c r="AF33" s="371"/>
      <c r="AG33" s="371"/>
      <c r="AH33" s="371"/>
    </row>
    <row r="34" spans="1:35" s="366" customFormat="1" ht="15" customHeight="1">
      <c r="A34" s="713" t="s">
        <v>335</v>
      </c>
      <c r="B34" s="713"/>
      <c r="C34" s="713"/>
      <c r="D34" s="713"/>
      <c r="E34" s="713"/>
      <c r="F34" s="713"/>
      <c r="G34" s="713"/>
      <c r="H34" s="713"/>
      <c r="I34" s="713"/>
      <c r="J34" s="713"/>
      <c r="K34" s="713"/>
      <c r="L34" s="713"/>
      <c r="M34" s="713"/>
      <c r="N34" s="713"/>
      <c r="O34" s="713"/>
      <c r="P34" s="713"/>
      <c r="Q34" s="713"/>
      <c r="R34" s="713"/>
      <c r="S34" s="713"/>
      <c r="T34" s="713"/>
      <c r="U34" s="713"/>
      <c r="V34" s="713"/>
      <c r="W34" s="713"/>
      <c r="X34" s="713"/>
      <c r="Y34" s="713"/>
      <c r="Z34" s="713"/>
      <c r="AA34" s="713"/>
      <c r="AB34" s="713"/>
      <c r="AC34" s="713"/>
      <c r="AD34" s="713"/>
      <c r="AE34" s="713"/>
      <c r="AF34" s="713"/>
      <c r="AG34" s="713"/>
      <c r="AH34" s="713"/>
    </row>
    <row r="35" spans="1:35" s="366" customFormat="1" ht="15" customHeight="1" thickBot="1">
      <c r="A35" s="714" t="s">
        <v>336</v>
      </c>
      <c r="B35" s="714"/>
      <c r="C35" s="714"/>
      <c r="D35" s="714"/>
      <c r="E35" s="714"/>
      <c r="F35" s="714"/>
      <c r="G35" s="714"/>
      <c r="H35" s="714"/>
      <c r="I35" s="714"/>
      <c r="J35" s="714"/>
      <c r="K35" s="714"/>
      <c r="L35" s="714"/>
      <c r="M35" s="714"/>
      <c r="N35" s="714"/>
      <c r="O35" s="714"/>
      <c r="P35" s="714"/>
      <c r="Q35" s="714"/>
      <c r="R35" s="714"/>
      <c r="S35" s="714"/>
      <c r="T35" s="714"/>
      <c r="U35" s="714"/>
      <c r="V35" s="714"/>
      <c r="W35" s="714"/>
      <c r="X35" s="714"/>
      <c r="Y35" s="714"/>
      <c r="Z35" s="714"/>
      <c r="AA35" s="714"/>
      <c r="AB35" s="714"/>
      <c r="AC35" s="714"/>
      <c r="AD35" s="714"/>
      <c r="AE35" s="714"/>
      <c r="AF35" s="714"/>
      <c r="AG35" s="714"/>
      <c r="AH35" s="714"/>
    </row>
    <row r="36" spans="1:35" s="366" customFormat="1" ht="16.350000000000001" customHeight="1">
      <c r="A36" s="715" t="s">
        <v>326</v>
      </c>
      <c r="B36" s="716"/>
      <c r="C36" s="721" t="s">
        <v>260</v>
      </c>
      <c r="D36" s="722"/>
      <c r="E36" s="722"/>
      <c r="F36" s="722"/>
      <c r="G36" s="723"/>
      <c r="H36" s="721"/>
      <c r="I36" s="722"/>
      <c r="J36" s="722"/>
      <c r="K36" s="722"/>
      <c r="L36" s="722"/>
      <c r="M36" s="722"/>
      <c r="N36" s="722"/>
      <c r="O36" s="722"/>
      <c r="P36" s="722"/>
      <c r="Q36" s="722"/>
      <c r="R36" s="722"/>
      <c r="S36" s="722"/>
      <c r="T36" s="722"/>
      <c r="U36" s="722"/>
      <c r="V36" s="722"/>
      <c r="W36" s="722"/>
      <c r="X36" s="722"/>
      <c r="Y36" s="722"/>
      <c r="Z36" s="722"/>
      <c r="AA36" s="722"/>
      <c r="AB36" s="722"/>
      <c r="AC36" s="722"/>
      <c r="AD36" s="722"/>
      <c r="AE36" s="722"/>
      <c r="AF36" s="722"/>
      <c r="AG36" s="722"/>
      <c r="AH36" s="724"/>
    </row>
    <row r="37" spans="1:35" s="366" customFormat="1" ht="27.95" customHeight="1">
      <c r="A37" s="717"/>
      <c r="B37" s="718"/>
      <c r="C37" s="725" t="s">
        <v>261</v>
      </c>
      <c r="D37" s="725"/>
      <c r="E37" s="725"/>
      <c r="F37" s="725"/>
      <c r="G37" s="725"/>
      <c r="H37" s="726"/>
      <c r="I37" s="726"/>
      <c r="J37" s="726"/>
      <c r="K37" s="726"/>
      <c r="L37" s="726"/>
      <c r="M37" s="726"/>
      <c r="N37" s="726"/>
      <c r="O37" s="726"/>
      <c r="P37" s="726"/>
      <c r="Q37" s="726"/>
      <c r="R37" s="726"/>
      <c r="S37" s="726"/>
      <c r="T37" s="726"/>
      <c r="U37" s="726"/>
      <c r="V37" s="726"/>
      <c r="W37" s="726"/>
      <c r="X37" s="726"/>
      <c r="Y37" s="726"/>
      <c r="Z37" s="726"/>
      <c r="AA37" s="726"/>
      <c r="AB37" s="726"/>
      <c r="AC37" s="726"/>
      <c r="AD37" s="726"/>
      <c r="AE37" s="726"/>
      <c r="AF37" s="726"/>
      <c r="AG37" s="726"/>
      <c r="AH37" s="727"/>
    </row>
    <row r="38" spans="1:35" s="366" customFormat="1" ht="15.75" customHeight="1">
      <c r="A38" s="717"/>
      <c r="B38" s="718"/>
      <c r="C38" s="725" t="s">
        <v>220</v>
      </c>
      <c r="D38" s="725"/>
      <c r="E38" s="725"/>
      <c r="F38" s="725"/>
      <c r="G38" s="725"/>
      <c r="H38" s="728" t="s">
        <v>262</v>
      </c>
      <c r="I38" s="729"/>
      <c r="J38" s="729"/>
      <c r="K38" s="729"/>
      <c r="L38" s="730"/>
      <c r="M38" s="730"/>
      <c r="N38" s="372" t="s">
        <v>263</v>
      </c>
      <c r="O38" s="730"/>
      <c r="P38" s="730"/>
      <c r="Q38" s="373" t="s">
        <v>264</v>
      </c>
      <c r="R38" s="729"/>
      <c r="S38" s="729"/>
      <c r="T38" s="729"/>
      <c r="U38" s="729"/>
      <c r="V38" s="729"/>
      <c r="W38" s="729"/>
      <c r="X38" s="729"/>
      <c r="Y38" s="729"/>
      <c r="Z38" s="729"/>
      <c r="AA38" s="729"/>
      <c r="AB38" s="729"/>
      <c r="AC38" s="729"/>
      <c r="AD38" s="729"/>
      <c r="AE38" s="729"/>
      <c r="AF38" s="729"/>
      <c r="AG38" s="729"/>
      <c r="AH38" s="746"/>
    </row>
    <row r="39" spans="1:35" s="366" customFormat="1" ht="15.75" customHeight="1">
      <c r="A39" s="717"/>
      <c r="B39" s="718"/>
      <c r="C39" s="725"/>
      <c r="D39" s="725"/>
      <c r="E39" s="725"/>
      <c r="F39" s="725"/>
      <c r="G39" s="725"/>
      <c r="H39" s="747"/>
      <c r="I39" s="748"/>
      <c r="J39" s="748"/>
      <c r="K39" s="748"/>
      <c r="L39" s="374" t="s">
        <v>265</v>
      </c>
      <c r="M39" s="374" t="s">
        <v>266</v>
      </c>
      <c r="N39" s="748"/>
      <c r="O39" s="748"/>
      <c r="P39" s="748"/>
      <c r="Q39" s="748"/>
      <c r="R39" s="748"/>
      <c r="S39" s="748"/>
      <c r="T39" s="748"/>
      <c r="U39" s="748"/>
      <c r="V39" s="374" t="s">
        <v>267</v>
      </c>
      <c r="W39" s="374" t="s">
        <v>268</v>
      </c>
      <c r="X39" s="748"/>
      <c r="Y39" s="748"/>
      <c r="Z39" s="748"/>
      <c r="AA39" s="748"/>
      <c r="AB39" s="748"/>
      <c r="AC39" s="748"/>
      <c r="AD39" s="748"/>
      <c r="AE39" s="748"/>
      <c r="AF39" s="748"/>
      <c r="AG39" s="748"/>
      <c r="AH39" s="749"/>
    </row>
    <row r="40" spans="1:35" s="366" customFormat="1" ht="15.75" customHeight="1">
      <c r="A40" s="717"/>
      <c r="B40" s="718"/>
      <c r="C40" s="725"/>
      <c r="D40" s="725"/>
      <c r="E40" s="725"/>
      <c r="F40" s="725"/>
      <c r="G40" s="725"/>
      <c r="H40" s="747"/>
      <c r="I40" s="748"/>
      <c r="J40" s="748"/>
      <c r="K40" s="748"/>
      <c r="L40" s="374" t="s">
        <v>269</v>
      </c>
      <c r="M40" s="374" t="s">
        <v>270</v>
      </c>
      <c r="N40" s="748"/>
      <c r="O40" s="748"/>
      <c r="P40" s="748"/>
      <c r="Q40" s="748"/>
      <c r="R40" s="748"/>
      <c r="S40" s="748"/>
      <c r="T40" s="748"/>
      <c r="U40" s="748"/>
      <c r="V40" s="374" t="s">
        <v>271</v>
      </c>
      <c r="W40" s="374" t="s">
        <v>272</v>
      </c>
      <c r="X40" s="748"/>
      <c r="Y40" s="748"/>
      <c r="Z40" s="748"/>
      <c r="AA40" s="748"/>
      <c r="AB40" s="748"/>
      <c r="AC40" s="748"/>
      <c r="AD40" s="748"/>
      <c r="AE40" s="748"/>
      <c r="AF40" s="748"/>
      <c r="AG40" s="748"/>
      <c r="AH40" s="749"/>
    </row>
    <row r="41" spans="1:35" s="366" customFormat="1" ht="18.95" customHeight="1">
      <c r="A41" s="717"/>
      <c r="B41" s="718"/>
      <c r="C41" s="725"/>
      <c r="D41" s="725"/>
      <c r="E41" s="725"/>
      <c r="F41" s="725"/>
      <c r="G41" s="725"/>
      <c r="H41" s="750"/>
      <c r="I41" s="751"/>
      <c r="J41" s="751"/>
      <c r="K41" s="751"/>
      <c r="L41" s="751"/>
      <c r="M41" s="751"/>
      <c r="N41" s="751"/>
      <c r="O41" s="751"/>
      <c r="P41" s="751"/>
      <c r="Q41" s="751"/>
      <c r="R41" s="751"/>
      <c r="S41" s="751"/>
      <c r="T41" s="751"/>
      <c r="U41" s="751"/>
      <c r="V41" s="751"/>
      <c r="W41" s="751"/>
      <c r="X41" s="751"/>
      <c r="Y41" s="751"/>
      <c r="Z41" s="751"/>
      <c r="AA41" s="751"/>
      <c r="AB41" s="751"/>
      <c r="AC41" s="751"/>
      <c r="AD41" s="751"/>
      <c r="AE41" s="751"/>
      <c r="AF41" s="751"/>
      <c r="AG41" s="751"/>
      <c r="AH41" s="752"/>
    </row>
    <row r="42" spans="1:35" s="366" customFormat="1" ht="16.350000000000001" customHeight="1">
      <c r="A42" s="717"/>
      <c r="B42" s="718"/>
      <c r="C42" s="725" t="s">
        <v>273</v>
      </c>
      <c r="D42" s="725"/>
      <c r="E42" s="725"/>
      <c r="F42" s="725"/>
      <c r="G42" s="725"/>
      <c r="H42" s="732" t="s">
        <v>274</v>
      </c>
      <c r="I42" s="733"/>
      <c r="J42" s="734"/>
      <c r="K42" s="735"/>
      <c r="L42" s="736"/>
      <c r="M42" s="736"/>
      <c r="N42" s="736"/>
      <c r="O42" s="736"/>
      <c r="P42" s="736"/>
      <c r="Q42" s="375" t="s">
        <v>275</v>
      </c>
      <c r="R42" s="376"/>
      <c r="S42" s="737"/>
      <c r="T42" s="737"/>
      <c r="U42" s="738"/>
      <c r="V42" s="732" t="s">
        <v>276</v>
      </c>
      <c r="W42" s="733"/>
      <c r="X42" s="734"/>
      <c r="Y42" s="739"/>
      <c r="Z42" s="740"/>
      <c r="AA42" s="740"/>
      <c r="AB42" s="740"/>
      <c r="AC42" s="740"/>
      <c r="AD42" s="740"/>
      <c r="AE42" s="740"/>
      <c r="AF42" s="740"/>
      <c r="AG42" s="740"/>
      <c r="AH42" s="741"/>
    </row>
    <row r="43" spans="1:35" s="366" customFormat="1" ht="16.350000000000001" customHeight="1" thickBot="1">
      <c r="A43" s="719"/>
      <c r="B43" s="720"/>
      <c r="C43" s="731"/>
      <c r="D43" s="731"/>
      <c r="E43" s="731"/>
      <c r="F43" s="731"/>
      <c r="G43" s="731"/>
      <c r="H43" s="742" t="s">
        <v>277</v>
      </c>
      <c r="I43" s="742"/>
      <c r="J43" s="742"/>
      <c r="K43" s="743"/>
      <c r="L43" s="744"/>
      <c r="M43" s="744"/>
      <c r="N43" s="744"/>
      <c r="O43" s="744"/>
      <c r="P43" s="744"/>
      <c r="Q43" s="744"/>
      <c r="R43" s="744"/>
      <c r="S43" s="744"/>
      <c r="T43" s="744"/>
      <c r="U43" s="744"/>
      <c r="V43" s="744"/>
      <c r="W43" s="744"/>
      <c r="X43" s="744"/>
      <c r="Y43" s="744"/>
      <c r="Z43" s="744"/>
      <c r="AA43" s="744"/>
      <c r="AB43" s="744"/>
      <c r="AC43" s="744"/>
      <c r="AD43" s="744"/>
      <c r="AE43" s="744"/>
      <c r="AF43" s="744"/>
      <c r="AG43" s="744"/>
      <c r="AH43" s="745"/>
    </row>
    <row r="44" spans="1:35" s="366" customFormat="1" ht="14.25" customHeight="1">
      <c r="A44" s="702" t="s">
        <v>286</v>
      </c>
      <c r="B44" s="703"/>
      <c r="C44" s="703"/>
      <c r="D44" s="703"/>
      <c r="E44" s="703"/>
      <c r="F44" s="703"/>
      <c r="G44" s="703"/>
      <c r="H44" s="703"/>
      <c r="I44" s="703"/>
      <c r="J44" s="703"/>
      <c r="K44" s="703"/>
      <c r="L44" s="703"/>
      <c r="M44" s="703"/>
      <c r="N44" s="703"/>
      <c r="O44" s="703"/>
      <c r="P44" s="703"/>
      <c r="Q44" s="703"/>
      <c r="R44" s="703"/>
      <c r="S44" s="703"/>
      <c r="T44" s="703"/>
      <c r="U44" s="703"/>
      <c r="V44" s="703"/>
      <c r="W44" s="703"/>
      <c r="X44" s="703"/>
      <c r="Y44" s="703"/>
      <c r="Z44" s="703"/>
      <c r="AA44" s="703"/>
      <c r="AB44" s="703"/>
      <c r="AC44" s="703"/>
      <c r="AD44" s="703"/>
      <c r="AE44" s="703"/>
      <c r="AF44" s="703"/>
      <c r="AG44" s="703"/>
      <c r="AH44" s="704"/>
    </row>
    <row r="45" spans="1:35" s="379" customFormat="1" ht="15" customHeight="1" thickBot="1">
      <c r="A45" s="705" t="s">
        <v>287</v>
      </c>
      <c r="B45" s="706"/>
      <c r="C45" s="706"/>
      <c r="D45" s="706"/>
      <c r="E45" s="706"/>
      <c r="F45" s="706"/>
      <c r="G45" s="706"/>
      <c r="H45" s="706"/>
      <c r="I45" s="706"/>
      <c r="J45" s="706"/>
      <c r="K45" s="706"/>
      <c r="L45" s="706"/>
      <c r="M45" s="707"/>
      <c r="N45" s="708"/>
      <c r="O45" s="709"/>
      <c r="P45" s="709"/>
      <c r="Q45" s="377"/>
      <c r="R45" s="377"/>
      <c r="S45" s="377" t="s">
        <v>288</v>
      </c>
      <c r="T45" s="710" t="s">
        <v>289</v>
      </c>
      <c r="U45" s="706"/>
      <c r="V45" s="706"/>
      <c r="W45" s="706"/>
      <c r="X45" s="706"/>
      <c r="Y45" s="706"/>
      <c r="Z45" s="706"/>
      <c r="AA45" s="706"/>
      <c r="AB45" s="706"/>
      <c r="AC45" s="707"/>
      <c r="AD45" s="711"/>
      <c r="AE45" s="712"/>
      <c r="AF45" s="712"/>
      <c r="AG45" s="377" t="s">
        <v>290</v>
      </c>
      <c r="AH45" s="378"/>
      <c r="AI45" s="366"/>
    </row>
    <row r="46" spans="1:35" s="366" customFormat="1" ht="20.100000000000001" customHeight="1">
      <c r="A46" s="683" t="s">
        <v>333</v>
      </c>
      <c r="B46" s="686" t="s">
        <v>286</v>
      </c>
      <c r="C46" s="686"/>
      <c r="D46" s="686"/>
      <c r="E46" s="686"/>
      <c r="F46" s="686"/>
      <c r="G46" s="686"/>
      <c r="H46" s="686"/>
      <c r="I46" s="686"/>
      <c r="J46" s="686"/>
      <c r="K46" s="686"/>
      <c r="L46" s="686"/>
      <c r="M46" s="686"/>
      <c r="N46" s="686"/>
      <c r="O46" s="686"/>
      <c r="P46" s="686"/>
      <c r="Q46" s="686"/>
      <c r="R46" s="686"/>
      <c r="S46" s="686"/>
      <c r="T46" s="686"/>
      <c r="U46" s="686"/>
      <c r="V46" s="686"/>
      <c r="W46" s="686"/>
      <c r="X46" s="686"/>
      <c r="Y46" s="686"/>
      <c r="Z46" s="686"/>
      <c r="AA46" s="686"/>
      <c r="AB46" s="686"/>
      <c r="AC46" s="686"/>
      <c r="AD46" s="686"/>
      <c r="AE46" s="686"/>
      <c r="AF46" s="686"/>
      <c r="AG46" s="686"/>
      <c r="AH46" s="687"/>
    </row>
    <row r="47" spans="1:35" s="366" customFormat="1" ht="16.350000000000001" customHeight="1">
      <c r="A47" s="684"/>
      <c r="B47" s="688" t="s">
        <v>302</v>
      </c>
      <c r="C47" s="689"/>
      <c r="D47" s="689"/>
      <c r="E47" s="689"/>
      <c r="F47" s="689"/>
      <c r="G47" s="689"/>
      <c r="H47" s="689"/>
      <c r="I47" s="689"/>
      <c r="J47" s="690"/>
      <c r="K47" s="697" t="s">
        <v>303</v>
      </c>
      <c r="L47" s="697"/>
      <c r="M47" s="697"/>
      <c r="N47" s="697" t="s">
        <v>304</v>
      </c>
      <c r="O47" s="697"/>
      <c r="P47" s="697"/>
      <c r="Q47" s="697" t="s">
        <v>305</v>
      </c>
      <c r="R47" s="697"/>
      <c r="S47" s="697"/>
      <c r="T47" s="697" t="s">
        <v>306</v>
      </c>
      <c r="U47" s="697"/>
      <c r="V47" s="697"/>
      <c r="W47" s="697" t="s">
        <v>307</v>
      </c>
      <c r="X47" s="697"/>
      <c r="Y47" s="697"/>
      <c r="Z47" s="697" t="s">
        <v>308</v>
      </c>
      <c r="AA47" s="697"/>
      <c r="AB47" s="697"/>
      <c r="AC47" s="697" t="s">
        <v>309</v>
      </c>
      <c r="AD47" s="697"/>
      <c r="AE47" s="697"/>
      <c r="AF47" s="697" t="s">
        <v>310</v>
      </c>
      <c r="AG47" s="697"/>
      <c r="AH47" s="698"/>
    </row>
    <row r="48" spans="1:35" s="366" customFormat="1" ht="15.6" customHeight="1">
      <c r="A48" s="684"/>
      <c r="B48" s="691"/>
      <c r="C48" s="692"/>
      <c r="D48" s="692"/>
      <c r="E48" s="692"/>
      <c r="F48" s="692"/>
      <c r="G48" s="692"/>
      <c r="H48" s="692"/>
      <c r="I48" s="692"/>
      <c r="J48" s="693"/>
      <c r="K48" s="697"/>
      <c r="L48" s="697"/>
      <c r="M48" s="697"/>
      <c r="N48" s="697"/>
      <c r="O48" s="697"/>
      <c r="P48" s="697"/>
      <c r="Q48" s="697"/>
      <c r="R48" s="697"/>
      <c r="S48" s="697"/>
      <c r="T48" s="697"/>
      <c r="U48" s="697"/>
      <c r="V48" s="697"/>
      <c r="W48" s="697"/>
      <c r="X48" s="697"/>
      <c r="Y48" s="697"/>
      <c r="Z48" s="697"/>
      <c r="AA48" s="697"/>
      <c r="AB48" s="697"/>
      <c r="AC48" s="697"/>
      <c r="AD48" s="697"/>
      <c r="AE48" s="697"/>
      <c r="AF48" s="697"/>
      <c r="AG48" s="697"/>
      <c r="AH48" s="698"/>
    </row>
    <row r="49" spans="1:34" s="366" customFormat="1" ht="15.95" customHeight="1">
      <c r="A49" s="684"/>
      <c r="B49" s="694"/>
      <c r="C49" s="695"/>
      <c r="D49" s="695"/>
      <c r="E49" s="695"/>
      <c r="F49" s="695"/>
      <c r="G49" s="695"/>
      <c r="H49" s="695"/>
      <c r="I49" s="695"/>
      <c r="J49" s="696"/>
      <c r="K49" s="699" t="s">
        <v>311</v>
      </c>
      <c r="L49" s="700"/>
      <c r="M49" s="700"/>
      <c r="N49" s="700"/>
      <c r="O49" s="700"/>
      <c r="P49" s="700"/>
      <c r="Q49" s="700"/>
      <c r="R49" s="700"/>
      <c r="S49" s="701"/>
      <c r="T49" s="680"/>
      <c r="U49" s="665"/>
      <c r="V49" s="665"/>
      <c r="W49" s="665"/>
      <c r="X49" s="665"/>
      <c r="Y49" s="665"/>
      <c r="Z49" s="665"/>
      <c r="AA49" s="665"/>
      <c r="AB49" s="665"/>
      <c r="AC49" s="665"/>
      <c r="AD49" s="665"/>
      <c r="AE49" s="665"/>
      <c r="AF49" s="665"/>
      <c r="AG49" s="665"/>
      <c r="AH49" s="666"/>
    </row>
    <row r="50" spans="1:34" s="366" customFormat="1" ht="15.95" customHeight="1">
      <c r="A50" s="684"/>
      <c r="B50" s="681" t="s">
        <v>312</v>
      </c>
      <c r="C50" s="682"/>
      <c r="D50" s="668"/>
      <c r="E50" s="668"/>
      <c r="F50" s="668"/>
      <c r="G50" s="668"/>
      <c r="H50" s="668"/>
      <c r="I50" s="668"/>
      <c r="J50" s="668"/>
      <c r="K50" s="669"/>
      <c r="L50" s="670"/>
      <c r="M50" s="670"/>
      <c r="N50" s="670"/>
      <c r="O50" s="670"/>
      <c r="P50" s="664" t="s">
        <v>313</v>
      </c>
      <c r="Q50" s="664"/>
      <c r="R50" s="665"/>
      <c r="S50" s="665"/>
      <c r="T50" s="665"/>
      <c r="U50" s="665"/>
      <c r="V50" s="664" t="s">
        <v>314</v>
      </c>
      <c r="W50" s="664"/>
      <c r="X50" s="670"/>
      <c r="Y50" s="670"/>
      <c r="Z50" s="670"/>
      <c r="AA50" s="670"/>
      <c r="AB50" s="664" t="s">
        <v>313</v>
      </c>
      <c r="AC50" s="664"/>
      <c r="AD50" s="665"/>
      <c r="AE50" s="665"/>
      <c r="AF50" s="665"/>
      <c r="AG50" s="665"/>
      <c r="AH50" s="666"/>
    </row>
    <row r="51" spans="1:34" s="366" customFormat="1" ht="15.95" customHeight="1">
      <c r="A51" s="684"/>
      <c r="B51" s="367"/>
      <c r="C51" s="368"/>
      <c r="D51" s="674" t="s">
        <v>315</v>
      </c>
      <c r="E51" s="674"/>
      <c r="F51" s="675"/>
      <c r="G51" s="671" t="s">
        <v>316</v>
      </c>
      <c r="H51" s="672"/>
      <c r="I51" s="672"/>
      <c r="J51" s="673"/>
      <c r="K51" s="669"/>
      <c r="L51" s="670"/>
      <c r="M51" s="670"/>
      <c r="N51" s="670"/>
      <c r="O51" s="670"/>
      <c r="P51" s="664" t="s">
        <v>313</v>
      </c>
      <c r="Q51" s="664"/>
      <c r="R51" s="665"/>
      <c r="S51" s="665"/>
      <c r="T51" s="665"/>
      <c r="U51" s="665"/>
      <c r="V51" s="664" t="s">
        <v>314</v>
      </c>
      <c r="W51" s="664"/>
      <c r="X51" s="670"/>
      <c r="Y51" s="670"/>
      <c r="Z51" s="670"/>
      <c r="AA51" s="670"/>
      <c r="AB51" s="664" t="s">
        <v>313</v>
      </c>
      <c r="AC51" s="664"/>
      <c r="AD51" s="665"/>
      <c r="AE51" s="665"/>
      <c r="AF51" s="665"/>
      <c r="AG51" s="665"/>
      <c r="AH51" s="666"/>
    </row>
    <row r="52" spans="1:34" s="366" customFormat="1" ht="15.95" customHeight="1">
      <c r="A52" s="684"/>
      <c r="B52" s="367"/>
      <c r="C52" s="368"/>
      <c r="D52" s="676"/>
      <c r="E52" s="676"/>
      <c r="F52" s="677"/>
      <c r="G52" s="671" t="s">
        <v>309</v>
      </c>
      <c r="H52" s="672"/>
      <c r="I52" s="672"/>
      <c r="J52" s="673"/>
      <c r="K52" s="669"/>
      <c r="L52" s="670"/>
      <c r="M52" s="670"/>
      <c r="N52" s="670"/>
      <c r="O52" s="670"/>
      <c r="P52" s="664" t="s">
        <v>313</v>
      </c>
      <c r="Q52" s="664"/>
      <c r="R52" s="665"/>
      <c r="S52" s="665"/>
      <c r="T52" s="665"/>
      <c r="U52" s="665"/>
      <c r="V52" s="664" t="s">
        <v>314</v>
      </c>
      <c r="W52" s="664"/>
      <c r="X52" s="670"/>
      <c r="Y52" s="670"/>
      <c r="Z52" s="670"/>
      <c r="AA52" s="670"/>
      <c r="AB52" s="664" t="s">
        <v>313</v>
      </c>
      <c r="AC52" s="664"/>
      <c r="AD52" s="665"/>
      <c r="AE52" s="665"/>
      <c r="AF52" s="665"/>
      <c r="AG52" s="665"/>
      <c r="AH52" s="666"/>
    </row>
    <row r="53" spans="1:34" s="366" customFormat="1" ht="15.95" customHeight="1">
      <c r="A53" s="684"/>
      <c r="B53" s="369"/>
      <c r="C53" s="370"/>
      <c r="D53" s="678"/>
      <c r="E53" s="678"/>
      <c r="F53" s="679"/>
      <c r="G53" s="671" t="s">
        <v>317</v>
      </c>
      <c r="H53" s="672"/>
      <c r="I53" s="672"/>
      <c r="J53" s="673"/>
      <c r="K53" s="669"/>
      <c r="L53" s="670"/>
      <c r="M53" s="670"/>
      <c r="N53" s="670"/>
      <c r="O53" s="670"/>
      <c r="P53" s="664" t="s">
        <v>313</v>
      </c>
      <c r="Q53" s="664"/>
      <c r="R53" s="665"/>
      <c r="S53" s="665"/>
      <c r="T53" s="665"/>
      <c r="U53" s="665"/>
      <c r="V53" s="664" t="s">
        <v>314</v>
      </c>
      <c r="W53" s="664"/>
      <c r="X53" s="670"/>
      <c r="Y53" s="670"/>
      <c r="Z53" s="670"/>
      <c r="AA53" s="670"/>
      <c r="AB53" s="664" t="s">
        <v>313</v>
      </c>
      <c r="AC53" s="664"/>
      <c r="AD53" s="665"/>
      <c r="AE53" s="665"/>
      <c r="AF53" s="665"/>
      <c r="AG53" s="665"/>
      <c r="AH53" s="666"/>
    </row>
    <row r="54" spans="1:34" s="366" customFormat="1" ht="16.350000000000001" customHeight="1">
      <c r="A54" s="684"/>
      <c r="B54" s="667" t="s">
        <v>318</v>
      </c>
      <c r="C54" s="668"/>
      <c r="D54" s="668"/>
      <c r="E54" s="668"/>
      <c r="F54" s="668"/>
      <c r="G54" s="668"/>
      <c r="H54" s="668"/>
      <c r="I54" s="668"/>
      <c r="J54" s="668"/>
      <c r="K54" s="669"/>
      <c r="L54" s="670"/>
      <c r="M54" s="670"/>
      <c r="N54" s="670"/>
      <c r="O54" s="670"/>
      <c r="P54" s="664" t="s">
        <v>313</v>
      </c>
      <c r="Q54" s="664"/>
      <c r="R54" s="665"/>
      <c r="S54" s="665"/>
      <c r="T54" s="665"/>
      <c r="U54" s="665"/>
      <c r="V54" s="664" t="s">
        <v>314</v>
      </c>
      <c r="W54" s="664"/>
      <c r="X54" s="670"/>
      <c r="Y54" s="670"/>
      <c r="Z54" s="670"/>
      <c r="AA54" s="670"/>
      <c r="AB54" s="664" t="s">
        <v>313</v>
      </c>
      <c r="AC54" s="664"/>
      <c r="AD54" s="665"/>
      <c r="AE54" s="665"/>
      <c r="AF54" s="665"/>
      <c r="AG54" s="665"/>
      <c r="AH54" s="666"/>
    </row>
    <row r="55" spans="1:34" s="366" customFormat="1" ht="16.350000000000001" customHeight="1" thickBot="1">
      <c r="A55" s="684"/>
      <c r="B55" s="656" t="s">
        <v>319</v>
      </c>
      <c r="C55" s="657"/>
      <c r="D55" s="657"/>
      <c r="E55" s="657"/>
      <c r="F55" s="657"/>
      <c r="G55" s="657"/>
      <c r="H55" s="657"/>
      <c r="I55" s="657"/>
      <c r="J55" s="657"/>
      <c r="K55" s="658"/>
      <c r="L55" s="659"/>
      <c r="M55" s="659"/>
      <c r="N55" s="659"/>
      <c r="O55" s="659"/>
      <c r="P55" s="659"/>
      <c r="Q55" s="659"/>
      <c r="R55" s="659"/>
      <c r="S55" s="659"/>
      <c r="T55" s="660" t="s">
        <v>320</v>
      </c>
      <c r="U55" s="660"/>
      <c r="V55" s="661"/>
      <c r="W55" s="662"/>
      <c r="X55" s="662"/>
      <c r="Y55" s="662"/>
      <c r="Z55" s="662"/>
      <c r="AA55" s="662"/>
      <c r="AB55" s="662"/>
      <c r="AC55" s="662"/>
      <c r="AD55" s="662"/>
      <c r="AE55" s="662"/>
      <c r="AF55" s="662"/>
      <c r="AG55" s="662"/>
      <c r="AH55" s="663"/>
    </row>
    <row r="56" spans="1:34" s="366" customFormat="1" ht="20.100000000000001" customHeight="1">
      <c r="A56" s="683" t="s">
        <v>334</v>
      </c>
      <c r="B56" s="686" t="s">
        <v>286</v>
      </c>
      <c r="C56" s="686"/>
      <c r="D56" s="686"/>
      <c r="E56" s="686"/>
      <c r="F56" s="686"/>
      <c r="G56" s="686"/>
      <c r="H56" s="686"/>
      <c r="I56" s="686"/>
      <c r="J56" s="686"/>
      <c r="K56" s="686"/>
      <c r="L56" s="686"/>
      <c r="M56" s="686"/>
      <c r="N56" s="686"/>
      <c r="O56" s="686"/>
      <c r="P56" s="686"/>
      <c r="Q56" s="686"/>
      <c r="R56" s="686"/>
      <c r="S56" s="686"/>
      <c r="T56" s="686"/>
      <c r="U56" s="686"/>
      <c r="V56" s="686"/>
      <c r="W56" s="686"/>
      <c r="X56" s="686"/>
      <c r="Y56" s="686"/>
      <c r="Z56" s="686"/>
      <c r="AA56" s="686"/>
      <c r="AB56" s="686"/>
      <c r="AC56" s="686"/>
      <c r="AD56" s="686"/>
      <c r="AE56" s="686"/>
      <c r="AF56" s="686"/>
      <c r="AG56" s="686"/>
      <c r="AH56" s="687"/>
    </row>
    <row r="57" spans="1:34" s="366" customFormat="1" ht="16.350000000000001" customHeight="1">
      <c r="A57" s="684"/>
      <c r="B57" s="688" t="s">
        <v>302</v>
      </c>
      <c r="C57" s="689"/>
      <c r="D57" s="689"/>
      <c r="E57" s="689"/>
      <c r="F57" s="689"/>
      <c r="G57" s="689"/>
      <c r="H57" s="689"/>
      <c r="I57" s="689"/>
      <c r="J57" s="690"/>
      <c r="K57" s="697" t="s">
        <v>303</v>
      </c>
      <c r="L57" s="697"/>
      <c r="M57" s="697"/>
      <c r="N57" s="697" t="s">
        <v>304</v>
      </c>
      <c r="O57" s="697"/>
      <c r="P57" s="697"/>
      <c r="Q57" s="697" t="s">
        <v>305</v>
      </c>
      <c r="R57" s="697"/>
      <c r="S57" s="697"/>
      <c r="T57" s="697" t="s">
        <v>306</v>
      </c>
      <c r="U57" s="697"/>
      <c r="V57" s="697"/>
      <c r="W57" s="697" t="s">
        <v>307</v>
      </c>
      <c r="X57" s="697"/>
      <c r="Y57" s="697"/>
      <c r="Z57" s="697" t="s">
        <v>308</v>
      </c>
      <c r="AA57" s="697"/>
      <c r="AB57" s="697"/>
      <c r="AC57" s="697" t="s">
        <v>309</v>
      </c>
      <c r="AD57" s="697"/>
      <c r="AE57" s="697"/>
      <c r="AF57" s="697" t="s">
        <v>310</v>
      </c>
      <c r="AG57" s="697"/>
      <c r="AH57" s="698"/>
    </row>
    <row r="58" spans="1:34" s="366" customFormat="1" ht="15.6" customHeight="1">
      <c r="A58" s="684"/>
      <c r="B58" s="691"/>
      <c r="C58" s="692"/>
      <c r="D58" s="692"/>
      <c r="E58" s="692"/>
      <c r="F58" s="692"/>
      <c r="G58" s="692"/>
      <c r="H58" s="692"/>
      <c r="I58" s="692"/>
      <c r="J58" s="693"/>
      <c r="K58" s="697"/>
      <c r="L58" s="697"/>
      <c r="M58" s="697"/>
      <c r="N58" s="697"/>
      <c r="O58" s="697"/>
      <c r="P58" s="697"/>
      <c r="Q58" s="697"/>
      <c r="R58" s="697"/>
      <c r="S58" s="697"/>
      <c r="T58" s="697"/>
      <c r="U58" s="697"/>
      <c r="V58" s="697"/>
      <c r="W58" s="697"/>
      <c r="X58" s="697"/>
      <c r="Y58" s="697"/>
      <c r="Z58" s="697"/>
      <c r="AA58" s="697"/>
      <c r="AB58" s="697"/>
      <c r="AC58" s="697"/>
      <c r="AD58" s="697"/>
      <c r="AE58" s="697"/>
      <c r="AF58" s="697"/>
      <c r="AG58" s="697"/>
      <c r="AH58" s="698"/>
    </row>
    <row r="59" spans="1:34" s="366" customFormat="1" ht="15.95" customHeight="1">
      <c r="A59" s="684"/>
      <c r="B59" s="694"/>
      <c r="C59" s="695"/>
      <c r="D59" s="695"/>
      <c r="E59" s="695"/>
      <c r="F59" s="695"/>
      <c r="G59" s="695"/>
      <c r="H59" s="695"/>
      <c r="I59" s="695"/>
      <c r="J59" s="696"/>
      <c r="K59" s="699" t="s">
        <v>311</v>
      </c>
      <c r="L59" s="700"/>
      <c r="M59" s="700"/>
      <c r="N59" s="700"/>
      <c r="O59" s="700"/>
      <c r="P59" s="700"/>
      <c r="Q59" s="700"/>
      <c r="R59" s="700"/>
      <c r="S59" s="701"/>
      <c r="T59" s="680"/>
      <c r="U59" s="665"/>
      <c r="V59" s="665"/>
      <c r="W59" s="665"/>
      <c r="X59" s="665"/>
      <c r="Y59" s="665"/>
      <c r="Z59" s="665"/>
      <c r="AA59" s="665"/>
      <c r="AB59" s="665"/>
      <c r="AC59" s="665"/>
      <c r="AD59" s="665"/>
      <c r="AE59" s="665"/>
      <c r="AF59" s="665"/>
      <c r="AG59" s="665"/>
      <c r="AH59" s="666"/>
    </row>
    <row r="60" spans="1:34" s="366" customFormat="1" ht="15.95" customHeight="1">
      <c r="A60" s="684"/>
      <c r="B60" s="681" t="s">
        <v>312</v>
      </c>
      <c r="C60" s="682"/>
      <c r="D60" s="668"/>
      <c r="E60" s="668"/>
      <c r="F60" s="668"/>
      <c r="G60" s="668"/>
      <c r="H60" s="668"/>
      <c r="I60" s="668"/>
      <c r="J60" s="668"/>
      <c r="K60" s="669"/>
      <c r="L60" s="670"/>
      <c r="M60" s="670"/>
      <c r="N60" s="670"/>
      <c r="O60" s="670"/>
      <c r="P60" s="664" t="s">
        <v>313</v>
      </c>
      <c r="Q60" s="664"/>
      <c r="R60" s="665"/>
      <c r="S60" s="665"/>
      <c r="T60" s="665"/>
      <c r="U60" s="665"/>
      <c r="V60" s="664" t="s">
        <v>314</v>
      </c>
      <c r="W60" s="664"/>
      <c r="X60" s="670"/>
      <c r="Y60" s="670"/>
      <c r="Z60" s="670"/>
      <c r="AA60" s="670"/>
      <c r="AB60" s="664" t="s">
        <v>313</v>
      </c>
      <c r="AC60" s="664"/>
      <c r="AD60" s="665"/>
      <c r="AE60" s="665"/>
      <c r="AF60" s="665"/>
      <c r="AG60" s="665"/>
      <c r="AH60" s="666"/>
    </row>
    <row r="61" spans="1:34" s="366" customFormat="1" ht="15.95" customHeight="1">
      <c r="A61" s="684"/>
      <c r="B61" s="367"/>
      <c r="C61" s="368"/>
      <c r="D61" s="674" t="s">
        <v>315</v>
      </c>
      <c r="E61" s="674"/>
      <c r="F61" s="675"/>
      <c r="G61" s="671" t="s">
        <v>316</v>
      </c>
      <c r="H61" s="672"/>
      <c r="I61" s="672"/>
      <c r="J61" s="673"/>
      <c r="K61" s="669"/>
      <c r="L61" s="670"/>
      <c r="M61" s="670"/>
      <c r="N61" s="670"/>
      <c r="O61" s="670"/>
      <c r="P61" s="664" t="s">
        <v>313</v>
      </c>
      <c r="Q61" s="664"/>
      <c r="R61" s="665"/>
      <c r="S61" s="665"/>
      <c r="T61" s="665"/>
      <c r="U61" s="665"/>
      <c r="V61" s="664" t="s">
        <v>314</v>
      </c>
      <c r="W61" s="664"/>
      <c r="X61" s="670"/>
      <c r="Y61" s="670"/>
      <c r="Z61" s="670"/>
      <c r="AA61" s="670"/>
      <c r="AB61" s="664" t="s">
        <v>313</v>
      </c>
      <c r="AC61" s="664"/>
      <c r="AD61" s="665"/>
      <c r="AE61" s="665"/>
      <c r="AF61" s="665"/>
      <c r="AG61" s="665"/>
      <c r="AH61" s="666"/>
    </row>
    <row r="62" spans="1:34" s="366" customFormat="1" ht="15.95" customHeight="1">
      <c r="A62" s="684"/>
      <c r="B62" s="367"/>
      <c r="C62" s="368"/>
      <c r="D62" s="676"/>
      <c r="E62" s="676"/>
      <c r="F62" s="677"/>
      <c r="G62" s="671" t="s">
        <v>309</v>
      </c>
      <c r="H62" s="672"/>
      <c r="I62" s="672"/>
      <c r="J62" s="673"/>
      <c r="K62" s="669"/>
      <c r="L62" s="670"/>
      <c r="M62" s="670"/>
      <c r="N62" s="670"/>
      <c r="O62" s="670"/>
      <c r="P62" s="664" t="s">
        <v>313</v>
      </c>
      <c r="Q62" s="664"/>
      <c r="R62" s="665"/>
      <c r="S62" s="665"/>
      <c r="T62" s="665"/>
      <c r="U62" s="665"/>
      <c r="V62" s="664" t="s">
        <v>314</v>
      </c>
      <c r="W62" s="664"/>
      <c r="X62" s="670"/>
      <c r="Y62" s="670"/>
      <c r="Z62" s="670"/>
      <c r="AA62" s="670"/>
      <c r="AB62" s="664" t="s">
        <v>313</v>
      </c>
      <c r="AC62" s="664"/>
      <c r="AD62" s="665"/>
      <c r="AE62" s="665"/>
      <c r="AF62" s="665"/>
      <c r="AG62" s="665"/>
      <c r="AH62" s="666"/>
    </row>
    <row r="63" spans="1:34" s="366" customFormat="1" ht="15.95" customHeight="1">
      <c r="A63" s="684"/>
      <c r="B63" s="369"/>
      <c r="C63" s="370"/>
      <c r="D63" s="678"/>
      <c r="E63" s="678"/>
      <c r="F63" s="679"/>
      <c r="G63" s="671" t="s">
        <v>317</v>
      </c>
      <c r="H63" s="672"/>
      <c r="I63" s="672"/>
      <c r="J63" s="673"/>
      <c r="K63" s="669"/>
      <c r="L63" s="670"/>
      <c r="M63" s="670"/>
      <c r="N63" s="670"/>
      <c r="O63" s="670"/>
      <c r="P63" s="664" t="s">
        <v>313</v>
      </c>
      <c r="Q63" s="664"/>
      <c r="R63" s="665"/>
      <c r="S63" s="665"/>
      <c r="T63" s="665"/>
      <c r="U63" s="665"/>
      <c r="V63" s="664" t="s">
        <v>314</v>
      </c>
      <c r="W63" s="664"/>
      <c r="X63" s="670"/>
      <c r="Y63" s="670"/>
      <c r="Z63" s="670"/>
      <c r="AA63" s="670"/>
      <c r="AB63" s="664" t="s">
        <v>313</v>
      </c>
      <c r="AC63" s="664"/>
      <c r="AD63" s="665"/>
      <c r="AE63" s="665"/>
      <c r="AF63" s="665"/>
      <c r="AG63" s="665"/>
      <c r="AH63" s="666"/>
    </row>
    <row r="64" spans="1:34" s="366" customFormat="1" ht="16.350000000000001" customHeight="1">
      <c r="A64" s="684"/>
      <c r="B64" s="667" t="s">
        <v>318</v>
      </c>
      <c r="C64" s="668"/>
      <c r="D64" s="668"/>
      <c r="E64" s="668"/>
      <c r="F64" s="668"/>
      <c r="G64" s="668"/>
      <c r="H64" s="668"/>
      <c r="I64" s="668"/>
      <c r="J64" s="668"/>
      <c r="K64" s="669"/>
      <c r="L64" s="670"/>
      <c r="M64" s="670"/>
      <c r="N64" s="670"/>
      <c r="O64" s="670"/>
      <c r="P64" s="664" t="s">
        <v>313</v>
      </c>
      <c r="Q64" s="664"/>
      <c r="R64" s="665"/>
      <c r="S64" s="665"/>
      <c r="T64" s="665"/>
      <c r="U64" s="665"/>
      <c r="V64" s="664" t="s">
        <v>314</v>
      </c>
      <c r="W64" s="664"/>
      <c r="X64" s="670"/>
      <c r="Y64" s="670"/>
      <c r="Z64" s="670"/>
      <c r="AA64" s="670"/>
      <c r="AB64" s="664" t="s">
        <v>313</v>
      </c>
      <c r="AC64" s="664"/>
      <c r="AD64" s="665"/>
      <c r="AE64" s="665"/>
      <c r="AF64" s="665"/>
      <c r="AG64" s="665"/>
      <c r="AH64" s="666"/>
    </row>
    <row r="65" spans="1:34" s="366" customFormat="1" ht="16.350000000000001" customHeight="1" thickBot="1">
      <c r="A65" s="685"/>
      <c r="B65" s="656" t="s">
        <v>319</v>
      </c>
      <c r="C65" s="657"/>
      <c r="D65" s="657"/>
      <c r="E65" s="657"/>
      <c r="F65" s="657"/>
      <c r="G65" s="657"/>
      <c r="H65" s="657"/>
      <c r="I65" s="657"/>
      <c r="J65" s="657"/>
      <c r="K65" s="658"/>
      <c r="L65" s="659"/>
      <c r="M65" s="659"/>
      <c r="N65" s="659"/>
      <c r="O65" s="659"/>
      <c r="P65" s="659"/>
      <c r="Q65" s="659"/>
      <c r="R65" s="659"/>
      <c r="S65" s="659"/>
      <c r="T65" s="660" t="s">
        <v>320</v>
      </c>
      <c r="U65" s="660"/>
      <c r="V65" s="661"/>
      <c r="W65" s="662"/>
      <c r="X65" s="662"/>
      <c r="Y65" s="662"/>
      <c r="Z65" s="662"/>
      <c r="AA65" s="662"/>
      <c r="AB65" s="662"/>
      <c r="AC65" s="662"/>
      <c r="AD65" s="662"/>
      <c r="AE65" s="662"/>
      <c r="AF65" s="662"/>
      <c r="AG65" s="662"/>
      <c r="AH65" s="663"/>
    </row>
  </sheetData>
  <sheetProtection sheet="1" formatCells="0" formatColumns="0" formatRows="0" insertColumns="0" insertRows="0" insertHyperlinks="0" deleteColumns="0" deleteRows="0" sort="0" autoFilter="0" pivotTables="0"/>
  <mergeCells count="359">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 ref="Z5:AB5"/>
    <mergeCell ref="AC5:AE5"/>
    <mergeCell ref="Z7:AB7"/>
    <mergeCell ref="AC7:AE7"/>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Q10:S10"/>
    <mergeCell ref="X14:AA14"/>
    <mergeCell ref="T10:V10"/>
    <mergeCell ref="W10:Y10"/>
    <mergeCell ref="Z10:AB10"/>
    <mergeCell ref="AC10:AE10"/>
    <mergeCell ref="AF10:AH10"/>
    <mergeCell ref="K11:S11"/>
    <mergeCell ref="T11:AH11"/>
    <mergeCell ref="B12:J12"/>
    <mergeCell ref="K12:O12"/>
    <mergeCell ref="P12:Q12"/>
    <mergeCell ref="R12:U12"/>
    <mergeCell ref="V12:W12"/>
    <mergeCell ref="X12:AA12"/>
    <mergeCell ref="AB12:AC12"/>
    <mergeCell ref="AD12:AH12"/>
    <mergeCell ref="AB16:AC16"/>
    <mergeCell ref="AD16:AH16"/>
    <mergeCell ref="B17:J17"/>
    <mergeCell ref="K17:S17"/>
    <mergeCell ref="T17:V17"/>
    <mergeCell ref="W17:AH17"/>
    <mergeCell ref="B16:J16"/>
    <mergeCell ref="K16:O16"/>
    <mergeCell ref="P16:Q16"/>
    <mergeCell ref="R16:U16"/>
    <mergeCell ref="V16:W16"/>
    <mergeCell ref="X16:AA16"/>
    <mergeCell ref="D13:F15"/>
    <mergeCell ref="G13:J13"/>
    <mergeCell ref="K13:O13"/>
    <mergeCell ref="P13:Q13"/>
    <mergeCell ref="R13:U13"/>
    <mergeCell ref="V13:W13"/>
    <mergeCell ref="X13:AA13"/>
    <mergeCell ref="AB13:AC13"/>
    <mergeCell ref="AD13:AH13"/>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R14:U14"/>
    <mergeCell ref="V14:W14"/>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B22:J22"/>
    <mergeCell ref="K22:M22"/>
    <mergeCell ref="N22:P22"/>
    <mergeCell ref="Q22:S22"/>
    <mergeCell ref="T22:V22"/>
    <mergeCell ref="W22:Y22"/>
    <mergeCell ref="Z22:AB22"/>
    <mergeCell ref="AC22:AE22"/>
    <mergeCell ref="AF22:AH22"/>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X30:AA30"/>
    <mergeCell ref="AB30:AC30"/>
    <mergeCell ref="AD30:AH30"/>
    <mergeCell ref="G29:J29"/>
    <mergeCell ref="K29:O29"/>
    <mergeCell ref="P29:Q29"/>
    <mergeCell ref="R29:U29"/>
    <mergeCell ref="V29:W29"/>
    <mergeCell ref="X29:AA29"/>
    <mergeCell ref="AB31:AC31"/>
    <mergeCell ref="AD31:AH31"/>
    <mergeCell ref="B32:J32"/>
    <mergeCell ref="K32:S32"/>
    <mergeCell ref="T32:V32"/>
    <mergeCell ref="W32:AH32"/>
    <mergeCell ref="B31:J31"/>
    <mergeCell ref="K31:O31"/>
    <mergeCell ref="P31:Q31"/>
    <mergeCell ref="R31:U31"/>
    <mergeCell ref="V31:W31"/>
    <mergeCell ref="X31:AA31"/>
    <mergeCell ref="A34:AH34"/>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F47:AH47"/>
    <mergeCell ref="A44:AH44"/>
    <mergeCell ref="A45:M45"/>
    <mergeCell ref="N45:P45"/>
    <mergeCell ref="T45:AC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K48:M48"/>
    <mergeCell ref="N48:P48"/>
    <mergeCell ref="Q48:S48"/>
    <mergeCell ref="T48:V48"/>
    <mergeCell ref="W48:Y48"/>
    <mergeCell ref="Z48:AB48"/>
    <mergeCell ref="AB50:AC50"/>
    <mergeCell ref="Q47:S47"/>
    <mergeCell ref="T47:V47"/>
    <mergeCell ref="W47:Y47"/>
    <mergeCell ref="Z47:AB47"/>
    <mergeCell ref="AC47:AE47"/>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D52:AH52"/>
    <mergeCell ref="AB53:AC53"/>
    <mergeCell ref="AD53:AH53"/>
    <mergeCell ref="V50:W50"/>
    <mergeCell ref="X50:AA50"/>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R60:U60"/>
    <mergeCell ref="V60:W60"/>
    <mergeCell ref="X60:AA60"/>
    <mergeCell ref="AB60:AC60"/>
    <mergeCell ref="AD60:AH60"/>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s>
  <phoneticPr fontId="2"/>
  <dataValidations count="1">
    <dataValidation type="list" allowBlank="1" showInputMessage="1" showErrorMessage="1" sqref="K48:AH48 K10:AH10 K25:AH25 K58:AH58" xr:uid="{026A8B3C-C768-4D5A-8F13-24FE77C733A6}">
      <formula1>"〇"</formula1>
    </dataValidation>
  </dataValidations>
  <printOptions horizontalCentered="1"/>
  <pageMargins left="0.70866141732283472" right="0.70866141732283472" top="0.74803149606299213" bottom="0.74803149606299213" header="0.31496062992125984" footer="0.31496062992125984"/>
  <pageSetup paperSize="9" scale="6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U80"/>
  <sheetViews>
    <sheetView showGridLines="0" view="pageBreakPreview" zoomScale="50" zoomScaleNormal="70" zoomScaleSheetLayoutView="50" workbookViewId="0">
      <selection activeCell="AB2" sqref="AB2"/>
    </sheetView>
  </sheetViews>
  <sheetFormatPr defaultColWidth="4.375" defaultRowHeight="20.25" customHeight="1"/>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c r="C1" s="11" t="s">
        <v>213</v>
      </c>
      <c r="D1" s="11"/>
      <c r="E1" s="11"/>
      <c r="F1" s="11"/>
      <c r="G1" s="11"/>
      <c r="H1" s="5" t="s">
        <v>0</v>
      </c>
      <c r="J1" s="5"/>
      <c r="L1" s="11"/>
      <c r="M1" s="11"/>
      <c r="N1" s="11"/>
      <c r="O1" s="11"/>
      <c r="P1" s="11"/>
      <c r="Q1" s="11"/>
      <c r="R1" s="11"/>
      <c r="AM1" s="8"/>
      <c r="AN1" s="7"/>
      <c r="AO1" s="7" t="s">
        <v>68</v>
      </c>
      <c r="AP1" s="951" t="s">
        <v>206</v>
      </c>
      <c r="AQ1" s="952"/>
      <c r="AR1" s="952"/>
      <c r="AS1" s="952"/>
      <c r="AT1" s="952"/>
      <c r="AU1" s="952"/>
      <c r="AV1" s="952"/>
      <c r="AW1" s="952"/>
      <c r="AX1" s="952"/>
      <c r="AY1" s="952"/>
      <c r="AZ1" s="952"/>
      <c r="BA1" s="952"/>
      <c r="BB1" s="952"/>
      <c r="BC1" s="952"/>
      <c r="BD1" s="952"/>
      <c r="BE1" s="952"/>
      <c r="BF1" s="7" t="s">
        <v>21</v>
      </c>
    </row>
    <row r="2" spans="2:64" s="12" customFormat="1" ht="20.25" customHeight="1">
      <c r="C2" s="11"/>
      <c r="D2" s="11"/>
      <c r="E2" s="11"/>
      <c r="F2" s="11"/>
      <c r="G2" s="11"/>
      <c r="J2" s="5"/>
      <c r="L2" s="11"/>
      <c r="M2" s="11"/>
      <c r="N2" s="11"/>
      <c r="O2" s="11"/>
      <c r="P2" s="11"/>
      <c r="Q2" s="11"/>
      <c r="R2" s="11"/>
      <c r="Y2" s="101" t="s">
        <v>64</v>
      </c>
      <c r="Z2" s="977">
        <v>8</v>
      </c>
      <c r="AA2" s="977"/>
      <c r="AB2" s="101" t="s">
        <v>65</v>
      </c>
      <c r="AC2" s="978">
        <f>IF(Z2=0,"",YEAR(DATE(2018+Z2,1,1)))</f>
        <v>2026</v>
      </c>
      <c r="AD2" s="978"/>
      <c r="AE2" s="102" t="s">
        <v>66</v>
      </c>
      <c r="AF2" s="102" t="s">
        <v>1</v>
      </c>
      <c r="AG2" s="977">
        <v>4</v>
      </c>
      <c r="AH2" s="977"/>
      <c r="AI2" s="102" t="s">
        <v>53</v>
      </c>
      <c r="AM2" s="8"/>
      <c r="AN2" s="7"/>
      <c r="AO2" s="7" t="s">
        <v>67</v>
      </c>
      <c r="AP2" s="977"/>
      <c r="AQ2" s="977"/>
      <c r="AR2" s="977"/>
      <c r="AS2" s="977"/>
      <c r="AT2" s="977"/>
      <c r="AU2" s="977"/>
      <c r="AV2" s="977"/>
      <c r="AW2" s="977"/>
      <c r="AX2" s="977"/>
      <c r="AY2" s="977"/>
      <c r="AZ2" s="977"/>
      <c r="BA2" s="977"/>
      <c r="BB2" s="977"/>
      <c r="BC2" s="977"/>
      <c r="BD2" s="977"/>
      <c r="BE2" s="977"/>
      <c r="BF2" s="7" t="s">
        <v>21</v>
      </c>
    </row>
    <row r="3" spans="2:64" s="6" customFormat="1" ht="20.25" customHeight="1">
      <c r="B3" s="131"/>
      <c r="C3" s="131"/>
      <c r="D3" s="131"/>
      <c r="E3" s="131"/>
      <c r="F3" s="131"/>
      <c r="G3" s="126"/>
      <c r="H3" s="131"/>
      <c r="I3" s="131"/>
      <c r="J3" s="126"/>
      <c r="K3" s="131"/>
      <c r="L3" s="128"/>
      <c r="M3" s="128"/>
      <c r="N3" s="128"/>
      <c r="O3" s="128"/>
      <c r="P3" s="128"/>
      <c r="Q3" s="128"/>
      <c r="R3" s="128"/>
      <c r="S3" s="131"/>
      <c r="T3" s="131"/>
      <c r="U3" s="131"/>
      <c r="V3" s="131"/>
      <c r="W3" s="131"/>
      <c r="X3" s="131"/>
      <c r="Y3" s="131"/>
      <c r="Z3" s="132"/>
      <c r="AA3" s="132"/>
      <c r="AB3" s="133"/>
      <c r="AC3" s="134"/>
      <c r="AD3" s="133"/>
      <c r="AE3" s="131"/>
      <c r="AF3" s="131"/>
      <c r="AG3" s="131"/>
      <c r="AH3" s="131"/>
      <c r="AI3" s="131"/>
      <c r="AJ3" s="131"/>
      <c r="AK3" s="131"/>
      <c r="AL3" s="131"/>
      <c r="AM3" s="131"/>
      <c r="AN3" s="131"/>
      <c r="AO3" s="131"/>
      <c r="AP3" s="131"/>
      <c r="AQ3" s="131"/>
      <c r="AR3" s="131"/>
      <c r="AS3" s="131"/>
      <c r="AT3" s="131"/>
      <c r="BA3" s="52" t="s">
        <v>107</v>
      </c>
      <c r="BB3" s="979" t="s">
        <v>151</v>
      </c>
      <c r="BC3" s="980"/>
      <c r="BD3" s="980"/>
      <c r="BE3" s="981"/>
      <c r="BF3" s="7"/>
    </row>
    <row r="4" spans="2:64" s="6" customFormat="1" ht="18.75">
      <c r="B4" s="131"/>
      <c r="C4" s="131"/>
      <c r="D4" s="131"/>
      <c r="E4" s="131"/>
      <c r="F4" s="131"/>
      <c r="G4" s="126"/>
      <c r="H4" s="131"/>
      <c r="I4" s="131"/>
      <c r="J4" s="126"/>
      <c r="K4" s="131"/>
      <c r="L4" s="128"/>
      <c r="M4" s="128"/>
      <c r="N4" s="128"/>
      <c r="O4" s="128"/>
      <c r="P4" s="128"/>
      <c r="Q4" s="128"/>
      <c r="R4" s="128"/>
      <c r="S4" s="131"/>
      <c r="T4" s="131"/>
      <c r="U4" s="131"/>
      <c r="V4" s="131"/>
      <c r="W4" s="131"/>
      <c r="X4" s="131"/>
      <c r="Y4" s="131"/>
      <c r="Z4" s="136"/>
      <c r="AA4" s="136"/>
      <c r="AB4" s="131"/>
      <c r="AC4" s="131"/>
      <c r="AD4" s="131"/>
      <c r="AE4" s="131"/>
      <c r="AF4" s="131"/>
      <c r="AG4" s="124"/>
      <c r="AH4" s="124"/>
      <c r="AI4" s="124"/>
      <c r="AJ4" s="124"/>
      <c r="AK4" s="124"/>
      <c r="AL4" s="124"/>
      <c r="AM4" s="124"/>
      <c r="AN4" s="124"/>
      <c r="AO4" s="124"/>
      <c r="AP4" s="124"/>
      <c r="AQ4" s="124"/>
      <c r="AR4" s="124"/>
      <c r="AS4" s="124"/>
      <c r="AT4" s="124"/>
      <c r="AU4" s="12"/>
      <c r="AV4" s="12"/>
      <c r="AW4" s="12"/>
      <c r="AX4" s="12"/>
      <c r="AY4" s="12"/>
      <c r="AZ4" s="12"/>
      <c r="BA4" s="52" t="s">
        <v>152</v>
      </c>
      <c r="BB4" s="979" t="s">
        <v>153</v>
      </c>
      <c r="BC4" s="980"/>
      <c r="BD4" s="980"/>
      <c r="BE4" s="981"/>
      <c r="BF4" s="47"/>
    </row>
    <row r="5" spans="2:64" s="6" customFormat="1" ht="6.75" customHeight="1">
      <c r="B5" s="131"/>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F5" s="131"/>
      <c r="AG5" s="124"/>
      <c r="AH5" s="124"/>
      <c r="AI5" s="124"/>
      <c r="AJ5" s="124"/>
      <c r="AK5" s="124"/>
      <c r="AL5" s="124"/>
      <c r="AM5" s="124"/>
      <c r="AN5" s="124"/>
      <c r="AO5" s="124"/>
      <c r="AP5" s="124"/>
      <c r="AQ5" s="124"/>
      <c r="AR5" s="124"/>
      <c r="AS5" s="124"/>
      <c r="AT5" s="124"/>
      <c r="AU5" s="12"/>
      <c r="AV5" s="12"/>
      <c r="AW5" s="12"/>
      <c r="AX5" s="12"/>
      <c r="AY5" s="12"/>
      <c r="AZ5" s="12"/>
      <c r="BA5" s="12"/>
      <c r="BB5" s="12"/>
      <c r="BC5" s="12"/>
      <c r="BD5" s="12"/>
      <c r="BE5" s="47"/>
      <c r="BF5" s="47"/>
    </row>
    <row r="6" spans="2:64" s="6" customFormat="1" ht="20.25" customHeight="1">
      <c r="B6" s="131"/>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F6" s="131"/>
      <c r="AG6" s="124"/>
      <c r="AH6" s="124"/>
      <c r="AI6" s="124"/>
      <c r="AJ6" s="124"/>
      <c r="AK6" s="124"/>
      <c r="AL6" s="124" t="s">
        <v>170</v>
      </c>
      <c r="AM6" s="124"/>
      <c r="AN6" s="124"/>
      <c r="AO6" s="124"/>
      <c r="AP6" s="124"/>
      <c r="AQ6" s="124"/>
      <c r="AR6" s="124"/>
      <c r="AS6" s="124"/>
      <c r="AT6" s="151"/>
      <c r="AU6" s="151"/>
      <c r="AV6" s="157"/>
      <c r="AW6" s="124"/>
      <c r="AX6" s="898">
        <v>40</v>
      </c>
      <c r="AY6" s="899"/>
      <c r="AZ6" s="157" t="s">
        <v>171</v>
      </c>
      <c r="BA6" s="124"/>
      <c r="BB6" s="898">
        <v>160</v>
      </c>
      <c r="BC6" s="899"/>
      <c r="BD6" s="157" t="s">
        <v>172</v>
      </c>
      <c r="BE6" s="124"/>
      <c r="BF6" s="47"/>
    </row>
    <row r="7" spans="2:64" s="6" customFormat="1" ht="6.75" customHeight="1">
      <c r="B7" s="131"/>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F7" s="131"/>
      <c r="AG7" s="124"/>
      <c r="AH7" s="124"/>
      <c r="AI7" s="124"/>
      <c r="AJ7" s="124"/>
      <c r="AK7" s="124"/>
      <c r="AL7" s="124"/>
      <c r="AM7" s="124"/>
      <c r="AN7" s="124"/>
      <c r="AO7" s="124"/>
      <c r="AP7" s="124"/>
      <c r="AQ7" s="124"/>
      <c r="AR7" s="124"/>
      <c r="AS7" s="124"/>
      <c r="AT7" s="124"/>
      <c r="AU7" s="12"/>
      <c r="AV7" s="12"/>
      <c r="AW7" s="12"/>
      <c r="AX7" s="12"/>
      <c r="AY7" s="12"/>
      <c r="AZ7" s="12"/>
      <c r="BA7" s="12"/>
      <c r="BB7" s="12"/>
      <c r="BC7" s="12"/>
      <c r="BD7" s="12"/>
      <c r="BE7" s="47"/>
      <c r="BF7" s="47"/>
    </row>
    <row r="8" spans="2:64" s="6" customFormat="1" ht="20.25" customHeight="1">
      <c r="B8" s="142"/>
      <c r="C8" s="142"/>
      <c r="D8" s="142"/>
      <c r="E8" s="142"/>
      <c r="F8" s="142"/>
      <c r="G8" s="143"/>
      <c r="H8" s="143"/>
      <c r="I8" s="143"/>
      <c r="J8" s="142"/>
      <c r="K8" s="142"/>
      <c r="L8" s="143"/>
      <c r="M8" s="143"/>
      <c r="N8" s="143"/>
      <c r="O8" s="142"/>
      <c r="P8" s="143"/>
      <c r="Q8" s="143"/>
      <c r="R8" s="143"/>
      <c r="S8" s="144"/>
      <c r="T8" s="145"/>
      <c r="U8" s="145"/>
      <c r="V8" s="146"/>
      <c r="W8" s="131"/>
      <c r="X8" s="131"/>
      <c r="Y8" s="131"/>
      <c r="Z8" s="141"/>
      <c r="AA8" s="147"/>
      <c r="AB8" s="139"/>
      <c r="AC8" s="141"/>
      <c r="AD8" s="141"/>
      <c r="AE8" s="141"/>
      <c r="AF8" s="148"/>
      <c r="AG8" s="149"/>
      <c r="AH8" s="149"/>
      <c r="AI8" s="149"/>
      <c r="AJ8" s="150"/>
      <c r="AK8" s="140"/>
      <c r="AL8" s="147"/>
      <c r="AM8" s="147"/>
      <c r="AN8" s="139"/>
      <c r="AO8" s="151"/>
      <c r="AP8" s="151"/>
      <c r="AQ8" s="151"/>
      <c r="AR8" s="152"/>
      <c r="AS8" s="152"/>
      <c r="AT8" s="124"/>
      <c r="AU8" s="79"/>
      <c r="AV8" s="79"/>
      <c r="AW8" s="46"/>
      <c r="AX8" s="12"/>
      <c r="AY8" s="12" t="s">
        <v>63</v>
      </c>
      <c r="AZ8" s="12"/>
      <c r="BA8" s="12"/>
      <c r="BB8" s="982">
        <f>DAY(EOMONTH(DATE(AC2,AG2,1),0))</f>
        <v>30</v>
      </c>
      <c r="BC8" s="983"/>
      <c r="BD8" s="12" t="s">
        <v>54</v>
      </c>
      <c r="BE8" s="12"/>
      <c r="BF8" s="12"/>
      <c r="BJ8" s="7"/>
      <c r="BK8" s="7"/>
      <c r="BL8" s="7"/>
    </row>
    <row r="9" spans="2:64" s="6" customFormat="1" ht="6" customHeight="1">
      <c r="B9" s="153"/>
      <c r="C9" s="153"/>
      <c r="D9" s="153"/>
      <c r="E9" s="153"/>
      <c r="F9" s="153"/>
      <c r="G9" s="142"/>
      <c r="H9" s="143"/>
      <c r="I9" s="151"/>
      <c r="J9" s="151"/>
      <c r="K9" s="153"/>
      <c r="L9" s="142"/>
      <c r="M9" s="143"/>
      <c r="N9" s="151"/>
      <c r="O9" s="151"/>
      <c r="P9" s="142"/>
      <c r="Q9" s="151"/>
      <c r="R9" s="153"/>
      <c r="S9" s="151"/>
      <c r="T9" s="151"/>
      <c r="U9" s="151"/>
      <c r="V9" s="151"/>
      <c r="W9" s="131"/>
      <c r="X9" s="131"/>
      <c r="Y9" s="131"/>
      <c r="Z9" s="138"/>
      <c r="AA9" s="150"/>
      <c r="AB9" s="150"/>
      <c r="AC9" s="138"/>
      <c r="AD9" s="138"/>
      <c r="AE9" s="138"/>
      <c r="AF9" s="154"/>
      <c r="AG9" s="141"/>
      <c r="AH9" s="150"/>
      <c r="AI9" s="138"/>
      <c r="AJ9" s="149"/>
      <c r="AK9" s="150"/>
      <c r="AL9" s="150"/>
      <c r="AM9" s="150"/>
      <c r="AN9" s="150"/>
      <c r="AO9" s="138"/>
      <c r="AP9" s="124"/>
      <c r="AQ9" s="155"/>
      <c r="AR9" s="155"/>
      <c r="AS9" s="155"/>
      <c r="AT9" s="124"/>
      <c r="AU9" s="12"/>
      <c r="AV9" s="12"/>
      <c r="AW9" s="12"/>
      <c r="AX9" s="12"/>
      <c r="AY9" s="12"/>
      <c r="AZ9" s="12"/>
      <c r="BA9" s="12"/>
      <c r="BB9" s="12"/>
      <c r="BC9" s="12"/>
      <c r="BD9" s="12"/>
      <c r="BE9" s="12"/>
      <c r="BF9" s="12"/>
      <c r="BJ9" s="7"/>
      <c r="BK9" s="7"/>
      <c r="BL9" s="7"/>
    </row>
    <row r="10" spans="2:64" s="6" customFormat="1" ht="18.75">
      <c r="B10" s="142"/>
      <c r="C10" s="142"/>
      <c r="D10" s="142"/>
      <c r="E10" s="142"/>
      <c r="F10" s="142"/>
      <c r="G10" s="143"/>
      <c r="H10" s="143"/>
      <c r="I10" s="143"/>
      <c r="J10" s="142"/>
      <c r="K10" s="142"/>
      <c r="L10" s="143"/>
      <c r="M10" s="143"/>
      <c r="N10" s="143"/>
      <c r="O10" s="142"/>
      <c r="P10" s="143"/>
      <c r="Q10" s="143"/>
      <c r="R10" s="143"/>
      <c r="S10" s="144"/>
      <c r="T10" s="145"/>
      <c r="U10" s="145"/>
      <c r="V10" s="146"/>
      <c r="W10" s="131"/>
      <c r="X10" s="131"/>
      <c r="Y10" s="131"/>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48"/>
      <c r="AV10" s="39"/>
      <c r="AW10" s="39"/>
      <c r="AX10" s="49"/>
      <c r="AY10" s="49"/>
      <c r="AZ10" s="47" t="s">
        <v>173</v>
      </c>
      <c r="BA10" s="39"/>
      <c r="BB10" s="898">
        <v>1</v>
      </c>
      <c r="BC10" s="984"/>
      <c r="BD10" s="899"/>
      <c r="BE10" s="18" t="s">
        <v>22</v>
      </c>
      <c r="BF10" s="12"/>
      <c r="BJ10" s="7"/>
      <c r="BK10" s="7"/>
      <c r="BL10" s="7"/>
    </row>
    <row r="11" spans="2:64" s="6" customFormat="1" ht="6" customHeight="1">
      <c r="B11" s="153"/>
      <c r="C11" s="153"/>
      <c r="D11" s="153"/>
      <c r="E11" s="153"/>
      <c r="F11" s="160"/>
      <c r="G11" s="153"/>
      <c r="H11" s="153"/>
      <c r="I11" s="153"/>
      <c r="J11" s="153"/>
      <c r="K11" s="142"/>
      <c r="L11" s="143"/>
      <c r="M11" s="151"/>
      <c r="N11" s="151"/>
      <c r="O11" s="142"/>
      <c r="P11" s="151"/>
      <c r="Q11" s="153"/>
      <c r="R11" s="151"/>
      <c r="S11" s="151"/>
      <c r="T11" s="151"/>
      <c r="U11" s="151"/>
      <c r="V11" s="160"/>
      <c r="W11" s="131"/>
      <c r="X11" s="131"/>
      <c r="Y11" s="131"/>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48"/>
      <c r="AV11" s="39"/>
      <c r="AW11" s="39"/>
      <c r="AX11" s="49"/>
      <c r="AY11" s="49"/>
      <c r="AZ11" s="39"/>
      <c r="BA11" s="39"/>
      <c r="BB11" s="38"/>
      <c r="BC11" s="38"/>
      <c r="BD11" s="38"/>
      <c r="BE11" s="18"/>
      <c r="BF11" s="12"/>
      <c r="BJ11" s="7"/>
      <c r="BK11" s="7"/>
      <c r="BL11" s="7"/>
    </row>
    <row r="12" spans="2:64" s="6" customFormat="1" ht="20.25" customHeight="1">
      <c r="B12" s="162"/>
      <c r="C12" s="162"/>
      <c r="D12" s="162"/>
      <c r="E12" s="162"/>
      <c r="F12" s="162"/>
      <c r="G12" s="162"/>
      <c r="H12" s="162"/>
      <c r="I12" s="162"/>
      <c r="J12" s="162"/>
      <c r="K12" s="162"/>
      <c r="L12" s="162"/>
      <c r="M12" s="162"/>
      <c r="N12" s="162"/>
      <c r="O12" s="162"/>
      <c r="P12" s="162"/>
      <c r="Q12" s="162"/>
      <c r="R12" s="162"/>
      <c r="S12" s="162"/>
      <c r="T12" s="162"/>
      <c r="U12" s="162"/>
      <c r="V12" s="162"/>
      <c r="W12" s="131"/>
      <c r="X12" s="131"/>
      <c r="Y12" s="131"/>
      <c r="Z12" s="142"/>
      <c r="AA12" s="163"/>
      <c r="AB12" s="163"/>
      <c r="AC12" s="142"/>
      <c r="AD12" s="141"/>
      <c r="AE12" s="141"/>
      <c r="AF12" s="148"/>
      <c r="AG12" s="139"/>
      <c r="AH12" s="149"/>
      <c r="AI12" s="150"/>
      <c r="AJ12" s="149"/>
      <c r="AK12" s="150"/>
      <c r="AL12" s="150"/>
      <c r="AM12" s="150"/>
      <c r="AN12" s="150"/>
      <c r="AO12" s="985"/>
      <c r="AP12" s="985"/>
      <c r="AQ12" s="985"/>
      <c r="AR12" s="157"/>
      <c r="AS12" s="155"/>
      <c r="AT12" s="155"/>
      <c r="AU12" s="48"/>
      <c r="AV12" s="39"/>
      <c r="AW12" s="39"/>
      <c r="AX12" s="49"/>
      <c r="AY12" s="49"/>
      <c r="AZ12" s="39"/>
      <c r="BA12" s="39"/>
      <c r="BB12" s="898">
        <v>1</v>
      </c>
      <c r="BC12" s="984"/>
      <c r="BD12" s="899"/>
      <c r="BE12" s="50" t="s">
        <v>23</v>
      </c>
      <c r="BF12" s="12"/>
      <c r="BJ12" s="7"/>
      <c r="BK12" s="7"/>
      <c r="BL12" s="7"/>
    </row>
    <row r="13" spans="2:64" s="6" customFormat="1" ht="6.75" customHeight="1">
      <c r="B13" s="162"/>
      <c r="C13" s="162"/>
      <c r="D13" s="162"/>
      <c r="E13" s="162"/>
      <c r="F13" s="162"/>
      <c r="G13" s="162"/>
      <c r="H13" s="162"/>
      <c r="I13" s="162"/>
      <c r="J13" s="162"/>
      <c r="K13" s="162"/>
      <c r="L13" s="162"/>
      <c r="M13" s="162"/>
      <c r="N13" s="162"/>
      <c r="O13" s="162"/>
      <c r="P13" s="162"/>
      <c r="Q13" s="162"/>
      <c r="R13" s="162"/>
      <c r="S13" s="162"/>
      <c r="T13" s="162"/>
      <c r="U13" s="162"/>
      <c r="V13" s="162"/>
      <c r="W13" s="131"/>
      <c r="X13" s="131"/>
      <c r="Y13" s="131"/>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48"/>
      <c r="AV13" s="39"/>
      <c r="AW13" s="39"/>
      <c r="AX13" s="49"/>
      <c r="AY13" s="49"/>
      <c r="AZ13" s="39"/>
      <c r="BA13" s="39"/>
      <c r="BB13" s="38"/>
      <c r="BC13" s="38"/>
      <c r="BD13" s="38"/>
      <c r="BE13" s="18"/>
      <c r="BF13" s="12"/>
      <c r="BJ13" s="7"/>
      <c r="BK13" s="7"/>
      <c r="BL13" s="7"/>
    </row>
    <row r="14" spans="2:64" s="6" customFormat="1" ht="18.75">
      <c r="B14" s="162"/>
      <c r="C14" s="162"/>
      <c r="D14" s="162"/>
      <c r="E14" s="162"/>
      <c r="F14" s="162"/>
      <c r="G14" s="162"/>
      <c r="H14" s="162"/>
      <c r="I14" s="162"/>
      <c r="J14" s="162"/>
      <c r="K14" s="162"/>
      <c r="L14" s="162"/>
      <c r="M14" s="162"/>
      <c r="N14" s="162"/>
      <c r="O14" s="162"/>
      <c r="P14" s="162"/>
      <c r="Q14" s="162"/>
      <c r="R14" s="162"/>
      <c r="S14" s="162"/>
      <c r="T14" s="162"/>
      <c r="U14" s="162"/>
      <c r="V14" s="162"/>
      <c r="W14" s="131"/>
      <c r="X14" s="131"/>
      <c r="Y14" s="131"/>
      <c r="Z14" s="142"/>
      <c r="AA14" s="163"/>
      <c r="AB14" s="163"/>
      <c r="AC14" s="142"/>
      <c r="AD14" s="141"/>
      <c r="AE14" s="141"/>
      <c r="AF14" s="154"/>
      <c r="AG14" s="124"/>
      <c r="AH14" s="124"/>
      <c r="AI14" s="124"/>
      <c r="AJ14" s="124"/>
      <c r="AK14" s="124"/>
      <c r="AL14" s="124"/>
      <c r="AM14" s="124"/>
      <c r="AN14" s="124"/>
      <c r="AO14" s="151"/>
      <c r="AP14" s="151"/>
      <c r="AQ14" s="151"/>
      <c r="AR14" s="124"/>
      <c r="AS14" s="155"/>
      <c r="AT14" s="137" t="s">
        <v>174</v>
      </c>
      <c r="AU14" s="946"/>
      <c r="AV14" s="947"/>
      <c r="AW14" s="948"/>
      <c r="AX14" s="38" t="s">
        <v>2</v>
      </c>
      <c r="AY14" s="946"/>
      <c r="AZ14" s="947"/>
      <c r="BA14" s="948"/>
      <c r="BB14" s="37" t="s">
        <v>24</v>
      </c>
      <c r="BC14" s="949">
        <f>(AY14-AU14)*24</f>
        <v>0</v>
      </c>
      <c r="BD14" s="950"/>
      <c r="BE14" s="36" t="s">
        <v>25</v>
      </c>
      <c r="BF14" s="38"/>
      <c r="BJ14" s="7"/>
      <c r="BK14" s="7"/>
      <c r="BL14" s="7"/>
    </row>
    <row r="15" spans="2:64" s="6" customFormat="1" ht="6.75" customHeight="1">
      <c r="B15" s="131"/>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P15" s="131"/>
      <c r="AQ15" s="136"/>
      <c r="AR15" s="136"/>
      <c r="AS15" s="136"/>
      <c r="AT15" s="136"/>
      <c r="AU15" s="28"/>
      <c r="AV15" s="25"/>
      <c r="AW15" s="25"/>
      <c r="AX15" s="33"/>
      <c r="AY15" s="33"/>
      <c r="AZ15" s="25"/>
      <c r="BA15" s="25"/>
      <c r="BB15" s="23"/>
      <c r="BC15" s="23"/>
      <c r="BD15" s="23"/>
      <c r="BE15" s="22"/>
      <c r="BJ15" s="7"/>
      <c r="BK15" s="7"/>
      <c r="BL15" s="7"/>
    </row>
    <row r="16" spans="2:64" ht="8.4499999999999993" customHeight="1" thickBot="1">
      <c r="B16" s="171"/>
      <c r="C16" s="172"/>
      <c r="D16" s="172"/>
      <c r="E16" s="172"/>
      <c r="F16" s="172"/>
      <c r="G16" s="172"/>
      <c r="H16" s="171"/>
      <c r="I16" s="171"/>
      <c r="J16" s="171"/>
      <c r="K16" s="171"/>
      <c r="L16" s="171"/>
      <c r="M16" s="171"/>
      <c r="N16" s="171"/>
      <c r="O16" s="171"/>
      <c r="P16" s="171"/>
      <c r="Q16" s="171"/>
      <c r="R16" s="171"/>
      <c r="S16" s="171"/>
      <c r="T16" s="171"/>
      <c r="U16" s="171"/>
      <c r="V16" s="171"/>
      <c r="W16" s="171"/>
      <c r="X16" s="172"/>
      <c r="Y16" s="171"/>
      <c r="Z16" s="171"/>
      <c r="AA16" s="171"/>
      <c r="AB16" s="171"/>
      <c r="AC16" s="171"/>
      <c r="AD16" s="171"/>
      <c r="AE16" s="171"/>
      <c r="AF16" s="171"/>
      <c r="AG16" s="171"/>
      <c r="AH16" s="171"/>
      <c r="AI16" s="171"/>
      <c r="AJ16" s="171"/>
      <c r="AK16" s="171"/>
      <c r="AL16" s="171"/>
      <c r="AM16" s="171"/>
      <c r="AN16" s="172"/>
      <c r="AO16" s="171"/>
      <c r="AP16" s="171"/>
      <c r="AQ16" s="171"/>
      <c r="AR16" s="171"/>
      <c r="AS16" s="171"/>
      <c r="AT16" s="171"/>
      <c r="BE16" s="13"/>
      <c r="BF16" s="13"/>
      <c r="BG16" s="13"/>
    </row>
    <row r="17" spans="2:58" ht="20.25" customHeight="1">
      <c r="B17" s="900" t="s">
        <v>98</v>
      </c>
      <c r="C17" s="903" t="s">
        <v>175</v>
      </c>
      <c r="D17" s="904"/>
      <c r="E17" s="905"/>
      <c r="F17" s="98"/>
      <c r="G17" s="912" t="s">
        <v>176</v>
      </c>
      <c r="H17" s="915" t="s">
        <v>177</v>
      </c>
      <c r="I17" s="904"/>
      <c r="J17" s="904"/>
      <c r="K17" s="905"/>
      <c r="L17" s="915" t="s">
        <v>178</v>
      </c>
      <c r="M17" s="904"/>
      <c r="N17" s="904"/>
      <c r="O17" s="918"/>
      <c r="P17" s="921"/>
      <c r="Q17" s="922"/>
      <c r="R17" s="923"/>
      <c r="S17" s="962" t="s">
        <v>179</v>
      </c>
      <c r="T17" s="963"/>
      <c r="U17" s="963"/>
      <c r="V17" s="963"/>
      <c r="W17" s="963"/>
      <c r="X17" s="963"/>
      <c r="Y17" s="963"/>
      <c r="Z17" s="963"/>
      <c r="AA17" s="963"/>
      <c r="AB17" s="963"/>
      <c r="AC17" s="963"/>
      <c r="AD17" s="963"/>
      <c r="AE17" s="963"/>
      <c r="AF17" s="963"/>
      <c r="AG17" s="963"/>
      <c r="AH17" s="963"/>
      <c r="AI17" s="963"/>
      <c r="AJ17" s="963"/>
      <c r="AK17" s="963"/>
      <c r="AL17" s="963"/>
      <c r="AM17" s="963"/>
      <c r="AN17" s="963"/>
      <c r="AO17" s="963"/>
      <c r="AP17" s="963"/>
      <c r="AQ17" s="963"/>
      <c r="AR17" s="963"/>
      <c r="AS17" s="963"/>
      <c r="AT17" s="963"/>
      <c r="AU17" s="963"/>
      <c r="AV17" s="963"/>
      <c r="AW17" s="964"/>
      <c r="AX17" s="965" t="str">
        <f>IF(BB3="４週","(11) 1～4週目の勤務時間数合計","(11) 1か月の勤務時間数   合計")</f>
        <v>(11) 1～4週目の勤務時間数合計</v>
      </c>
      <c r="AY17" s="966"/>
      <c r="AZ17" s="971" t="s">
        <v>180</v>
      </c>
      <c r="BA17" s="972"/>
      <c r="BB17" s="953" t="s">
        <v>181</v>
      </c>
      <c r="BC17" s="954"/>
      <c r="BD17" s="954"/>
      <c r="BE17" s="954"/>
      <c r="BF17" s="955"/>
    </row>
    <row r="18" spans="2:58" ht="20.25" customHeight="1">
      <c r="B18" s="901"/>
      <c r="C18" s="906"/>
      <c r="D18" s="907"/>
      <c r="E18" s="908"/>
      <c r="F18" s="99"/>
      <c r="G18" s="913"/>
      <c r="H18" s="916"/>
      <c r="I18" s="907"/>
      <c r="J18" s="907"/>
      <c r="K18" s="908"/>
      <c r="L18" s="916"/>
      <c r="M18" s="907"/>
      <c r="N18" s="907"/>
      <c r="O18" s="919"/>
      <c r="P18" s="924"/>
      <c r="Q18" s="925"/>
      <c r="R18" s="926"/>
      <c r="S18" s="956" t="s">
        <v>16</v>
      </c>
      <c r="T18" s="957"/>
      <c r="U18" s="957"/>
      <c r="V18" s="957"/>
      <c r="W18" s="957"/>
      <c r="X18" s="957"/>
      <c r="Y18" s="958"/>
      <c r="Z18" s="956" t="s">
        <v>17</v>
      </c>
      <c r="AA18" s="957"/>
      <c r="AB18" s="957"/>
      <c r="AC18" s="957"/>
      <c r="AD18" s="957"/>
      <c r="AE18" s="957"/>
      <c r="AF18" s="958"/>
      <c r="AG18" s="956" t="s">
        <v>18</v>
      </c>
      <c r="AH18" s="957"/>
      <c r="AI18" s="957"/>
      <c r="AJ18" s="957"/>
      <c r="AK18" s="957"/>
      <c r="AL18" s="957"/>
      <c r="AM18" s="958"/>
      <c r="AN18" s="956" t="s">
        <v>19</v>
      </c>
      <c r="AO18" s="957"/>
      <c r="AP18" s="957"/>
      <c r="AQ18" s="957"/>
      <c r="AR18" s="957"/>
      <c r="AS18" s="957"/>
      <c r="AT18" s="958"/>
      <c r="AU18" s="959" t="s">
        <v>20</v>
      </c>
      <c r="AV18" s="960"/>
      <c r="AW18" s="961"/>
      <c r="AX18" s="967"/>
      <c r="AY18" s="968"/>
      <c r="AZ18" s="973"/>
      <c r="BA18" s="974"/>
      <c r="BB18" s="843"/>
      <c r="BC18" s="844"/>
      <c r="BD18" s="844"/>
      <c r="BE18" s="844"/>
      <c r="BF18" s="845"/>
    </row>
    <row r="19" spans="2:58" ht="20.25" customHeight="1">
      <c r="B19" s="901"/>
      <c r="C19" s="906"/>
      <c r="D19" s="907"/>
      <c r="E19" s="908"/>
      <c r="F19" s="99"/>
      <c r="G19" s="913"/>
      <c r="H19" s="916"/>
      <c r="I19" s="907"/>
      <c r="J19" s="907"/>
      <c r="K19" s="908"/>
      <c r="L19" s="916"/>
      <c r="M19" s="907"/>
      <c r="N19" s="907"/>
      <c r="O19" s="919"/>
      <c r="P19" s="924"/>
      <c r="Q19" s="925"/>
      <c r="R19" s="926"/>
      <c r="S19" s="103">
        <v>1</v>
      </c>
      <c r="T19" s="104">
        <v>2</v>
      </c>
      <c r="U19" s="104">
        <v>3</v>
      </c>
      <c r="V19" s="104">
        <v>4</v>
      </c>
      <c r="W19" s="104">
        <v>5</v>
      </c>
      <c r="X19" s="104">
        <v>6</v>
      </c>
      <c r="Y19" s="105">
        <v>7</v>
      </c>
      <c r="Z19" s="103">
        <v>8</v>
      </c>
      <c r="AA19" s="104">
        <v>9</v>
      </c>
      <c r="AB19" s="104">
        <v>10</v>
      </c>
      <c r="AC19" s="104">
        <v>11</v>
      </c>
      <c r="AD19" s="104">
        <v>12</v>
      </c>
      <c r="AE19" s="104">
        <v>13</v>
      </c>
      <c r="AF19" s="105">
        <v>14</v>
      </c>
      <c r="AG19" s="106">
        <v>15</v>
      </c>
      <c r="AH19" s="104">
        <v>16</v>
      </c>
      <c r="AI19" s="104">
        <v>17</v>
      </c>
      <c r="AJ19" s="104">
        <v>18</v>
      </c>
      <c r="AK19" s="104">
        <v>19</v>
      </c>
      <c r="AL19" s="104">
        <v>20</v>
      </c>
      <c r="AM19" s="105">
        <v>21</v>
      </c>
      <c r="AN19" s="103">
        <v>22</v>
      </c>
      <c r="AO19" s="104">
        <v>23</v>
      </c>
      <c r="AP19" s="104">
        <v>24</v>
      </c>
      <c r="AQ19" s="104">
        <v>25</v>
      </c>
      <c r="AR19" s="104">
        <v>26</v>
      </c>
      <c r="AS19" s="104">
        <v>27</v>
      </c>
      <c r="AT19" s="105">
        <v>28</v>
      </c>
      <c r="AU19" s="107" t="str">
        <f>IF($BB$3="暦月",IF(DAY(DATE($AC$2,$AG$2,29))=29,29,""),"")</f>
        <v/>
      </c>
      <c r="AV19" s="108" t="str">
        <f>IF($BB$3="暦月",IF(DAY(DATE($AC$2,$AG$2,30))=30,30,""),"")</f>
        <v/>
      </c>
      <c r="AW19" s="109" t="str">
        <f>IF($BB$3="暦月",IF(DAY(DATE($AC$2,$AG$2,31))=31,31,""),"")</f>
        <v/>
      </c>
      <c r="AX19" s="967"/>
      <c r="AY19" s="968"/>
      <c r="AZ19" s="973"/>
      <c r="BA19" s="974"/>
      <c r="BB19" s="843"/>
      <c r="BC19" s="844"/>
      <c r="BD19" s="844"/>
      <c r="BE19" s="844"/>
      <c r="BF19" s="845"/>
    </row>
    <row r="20" spans="2:58" ht="20.25" hidden="1" customHeight="1">
      <c r="B20" s="901"/>
      <c r="C20" s="906"/>
      <c r="D20" s="907"/>
      <c r="E20" s="908"/>
      <c r="F20" s="99"/>
      <c r="G20" s="913"/>
      <c r="H20" s="916"/>
      <c r="I20" s="907"/>
      <c r="J20" s="907"/>
      <c r="K20" s="908"/>
      <c r="L20" s="916"/>
      <c r="M20" s="907"/>
      <c r="N20" s="907"/>
      <c r="O20" s="919"/>
      <c r="P20" s="924"/>
      <c r="Q20" s="925"/>
      <c r="R20" s="926"/>
      <c r="S20" s="103">
        <f>WEEKDAY(DATE($AC$2,$AG$2,1))</f>
        <v>4</v>
      </c>
      <c r="T20" s="104">
        <f>WEEKDAY(DATE($AC$2,$AG$2,2))</f>
        <v>5</v>
      </c>
      <c r="U20" s="104">
        <f>WEEKDAY(DATE($AC$2,$AG$2,3))</f>
        <v>6</v>
      </c>
      <c r="V20" s="104">
        <f>WEEKDAY(DATE($AC$2,$AG$2,4))</f>
        <v>7</v>
      </c>
      <c r="W20" s="104">
        <f>WEEKDAY(DATE($AC$2,$AG$2,5))</f>
        <v>1</v>
      </c>
      <c r="X20" s="104">
        <f>WEEKDAY(DATE($AC$2,$AG$2,6))</f>
        <v>2</v>
      </c>
      <c r="Y20" s="105">
        <f>WEEKDAY(DATE($AC$2,$AG$2,7))</f>
        <v>3</v>
      </c>
      <c r="Z20" s="103">
        <f>WEEKDAY(DATE($AC$2,$AG$2,8))</f>
        <v>4</v>
      </c>
      <c r="AA20" s="104">
        <f>WEEKDAY(DATE($AC$2,$AG$2,9))</f>
        <v>5</v>
      </c>
      <c r="AB20" s="104">
        <f>WEEKDAY(DATE($AC$2,$AG$2,10))</f>
        <v>6</v>
      </c>
      <c r="AC20" s="104">
        <f>WEEKDAY(DATE($AC$2,$AG$2,11))</f>
        <v>7</v>
      </c>
      <c r="AD20" s="104">
        <f>WEEKDAY(DATE($AC$2,$AG$2,12))</f>
        <v>1</v>
      </c>
      <c r="AE20" s="104">
        <f>WEEKDAY(DATE($AC$2,$AG$2,13))</f>
        <v>2</v>
      </c>
      <c r="AF20" s="105">
        <f>WEEKDAY(DATE($AC$2,$AG$2,14))</f>
        <v>3</v>
      </c>
      <c r="AG20" s="103">
        <f>WEEKDAY(DATE($AC$2,$AG$2,15))</f>
        <v>4</v>
      </c>
      <c r="AH20" s="104">
        <f>WEEKDAY(DATE($AC$2,$AG$2,16))</f>
        <v>5</v>
      </c>
      <c r="AI20" s="104">
        <f>WEEKDAY(DATE($AC$2,$AG$2,17))</f>
        <v>6</v>
      </c>
      <c r="AJ20" s="104">
        <f>WEEKDAY(DATE($AC$2,$AG$2,18))</f>
        <v>7</v>
      </c>
      <c r="AK20" s="104">
        <f>WEEKDAY(DATE($AC$2,$AG$2,19))</f>
        <v>1</v>
      </c>
      <c r="AL20" s="104">
        <f>WEEKDAY(DATE($AC$2,$AG$2,20))</f>
        <v>2</v>
      </c>
      <c r="AM20" s="105">
        <f>WEEKDAY(DATE($AC$2,$AG$2,21))</f>
        <v>3</v>
      </c>
      <c r="AN20" s="103">
        <f>WEEKDAY(DATE($AC$2,$AG$2,22))</f>
        <v>4</v>
      </c>
      <c r="AO20" s="104">
        <f>WEEKDAY(DATE($AC$2,$AG$2,23))</f>
        <v>5</v>
      </c>
      <c r="AP20" s="104">
        <f>WEEKDAY(DATE($AC$2,$AG$2,24))</f>
        <v>6</v>
      </c>
      <c r="AQ20" s="104">
        <f>WEEKDAY(DATE($AC$2,$AG$2,25))</f>
        <v>7</v>
      </c>
      <c r="AR20" s="104">
        <f>WEEKDAY(DATE($AC$2,$AG$2,26))</f>
        <v>1</v>
      </c>
      <c r="AS20" s="104">
        <f>WEEKDAY(DATE($AC$2,$AG$2,27))</f>
        <v>2</v>
      </c>
      <c r="AT20" s="105">
        <f>WEEKDAY(DATE($AC$2,$AG$2,28))</f>
        <v>3</v>
      </c>
      <c r="AU20" s="103">
        <f>IF(AU19=29,WEEKDAY(DATE($AC$2,$AG$2,29)),0)</f>
        <v>0</v>
      </c>
      <c r="AV20" s="104">
        <f>IF(AV19=30,WEEKDAY(DATE($AC$2,$AG$2,30)),0)</f>
        <v>0</v>
      </c>
      <c r="AW20" s="105">
        <f>IF(AW19=31,WEEKDAY(DATE($AC$2,$AG$2,31)),0)</f>
        <v>0</v>
      </c>
      <c r="AX20" s="967"/>
      <c r="AY20" s="968"/>
      <c r="AZ20" s="973"/>
      <c r="BA20" s="974"/>
      <c r="BB20" s="843"/>
      <c r="BC20" s="844"/>
      <c r="BD20" s="844"/>
      <c r="BE20" s="844"/>
      <c r="BF20" s="845"/>
    </row>
    <row r="21" spans="2:58" ht="22.5" customHeight="1" thickBot="1">
      <c r="B21" s="902"/>
      <c r="C21" s="909"/>
      <c r="D21" s="910"/>
      <c r="E21" s="911"/>
      <c r="F21" s="100"/>
      <c r="G21" s="914"/>
      <c r="H21" s="917"/>
      <c r="I21" s="910"/>
      <c r="J21" s="910"/>
      <c r="K21" s="911"/>
      <c r="L21" s="917"/>
      <c r="M21" s="910"/>
      <c r="N21" s="910"/>
      <c r="O21" s="920"/>
      <c r="P21" s="927"/>
      <c r="Q21" s="928"/>
      <c r="R21" s="929"/>
      <c r="S21" s="110" t="str">
        <f>IF(S20=1,"日",IF(S20=2,"月",IF(S20=3,"火",IF(S20=4,"水",IF(S20=5,"木",IF(S20=6,"金","土"))))))</f>
        <v>水</v>
      </c>
      <c r="T21" s="111" t="str">
        <f t="shared" ref="T21:AT21" si="0">IF(T20=1,"日",IF(T20=2,"月",IF(T20=3,"火",IF(T20=4,"水",IF(T20=5,"木",IF(T20=6,"金","土"))))))</f>
        <v>木</v>
      </c>
      <c r="U21" s="111" t="str">
        <f t="shared" si="0"/>
        <v>金</v>
      </c>
      <c r="V21" s="111" t="str">
        <f t="shared" si="0"/>
        <v>土</v>
      </c>
      <c r="W21" s="111" t="str">
        <f t="shared" si="0"/>
        <v>日</v>
      </c>
      <c r="X21" s="111" t="str">
        <f t="shared" si="0"/>
        <v>月</v>
      </c>
      <c r="Y21" s="112" t="str">
        <f t="shared" si="0"/>
        <v>火</v>
      </c>
      <c r="Z21" s="110" t="str">
        <f>IF(Z20=1,"日",IF(Z20=2,"月",IF(Z20=3,"火",IF(Z20=4,"水",IF(Z20=5,"木",IF(Z20=6,"金","土"))))))</f>
        <v>水</v>
      </c>
      <c r="AA21" s="111" t="str">
        <f t="shared" si="0"/>
        <v>木</v>
      </c>
      <c r="AB21" s="111" t="str">
        <f t="shared" si="0"/>
        <v>金</v>
      </c>
      <c r="AC21" s="111" t="str">
        <f t="shared" si="0"/>
        <v>土</v>
      </c>
      <c r="AD21" s="111" t="str">
        <f t="shared" si="0"/>
        <v>日</v>
      </c>
      <c r="AE21" s="111" t="str">
        <f t="shared" si="0"/>
        <v>月</v>
      </c>
      <c r="AF21" s="112" t="str">
        <f t="shared" si="0"/>
        <v>火</v>
      </c>
      <c r="AG21" s="110" t="str">
        <f>IF(AG20=1,"日",IF(AG20=2,"月",IF(AG20=3,"火",IF(AG20=4,"水",IF(AG20=5,"木",IF(AG20=6,"金","土"))))))</f>
        <v>水</v>
      </c>
      <c r="AH21" s="111" t="str">
        <f t="shared" si="0"/>
        <v>木</v>
      </c>
      <c r="AI21" s="111" t="str">
        <f t="shared" si="0"/>
        <v>金</v>
      </c>
      <c r="AJ21" s="111" t="str">
        <f t="shared" si="0"/>
        <v>土</v>
      </c>
      <c r="AK21" s="111" t="str">
        <f t="shared" si="0"/>
        <v>日</v>
      </c>
      <c r="AL21" s="111" t="str">
        <f t="shared" si="0"/>
        <v>月</v>
      </c>
      <c r="AM21" s="112" t="str">
        <f t="shared" si="0"/>
        <v>火</v>
      </c>
      <c r="AN21" s="110" t="str">
        <f>IF(AN20=1,"日",IF(AN20=2,"月",IF(AN20=3,"火",IF(AN20=4,"水",IF(AN20=5,"木",IF(AN20=6,"金","土"))))))</f>
        <v>水</v>
      </c>
      <c r="AO21" s="111" t="str">
        <f t="shared" si="0"/>
        <v>木</v>
      </c>
      <c r="AP21" s="111" t="str">
        <f t="shared" si="0"/>
        <v>金</v>
      </c>
      <c r="AQ21" s="111" t="str">
        <f t="shared" si="0"/>
        <v>土</v>
      </c>
      <c r="AR21" s="111" t="str">
        <f t="shared" si="0"/>
        <v>日</v>
      </c>
      <c r="AS21" s="111" t="str">
        <f t="shared" si="0"/>
        <v>月</v>
      </c>
      <c r="AT21" s="112" t="str">
        <f t="shared" si="0"/>
        <v>火</v>
      </c>
      <c r="AU21" s="111" t="str">
        <f>IF(AU20=1,"日",IF(AU20=2,"月",IF(AU20=3,"火",IF(AU20=4,"水",IF(AU20=5,"木",IF(AU20=6,"金",IF(AU20=0,"","土")))))))</f>
        <v/>
      </c>
      <c r="AV21" s="111" t="str">
        <f>IF(AV20=1,"日",IF(AV20=2,"月",IF(AV20=3,"火",IF(AV20=4,"水",IF(AV20=5,"木",IF(AV20=6,"金",IF(AV20=0,"","土")))))))</f>
        <v/>
      </c>
      <c r="AW21" s="111" t="str">
        <f>IF(AW20=1,"日",IF(AW20=2,"月",IF(AW20=3,"火",IF(AW20=4,"水",IF(AW20=5,"木",IF(AW20=6,"金",IF(AW20=0,"","土")))))))</f>
        <v/>
      </c>
      <c r="AX21" s="969"/>
      <c r="AY21" s="970"/>
      <c r="AZ21" s="975"/>
      <c r="BA21" s="976"/>
      <c r="BB21" s="846"/>
      <c r="BC21" s="847"/>
      <c r="BD21" s="847"/>
      <c r="BE21" s="847"/>
      <c r="BF21" s="848"/>
    </row>
    <row r="22" spans="2:58" ht="20.25" customHeight="1">
      <c r="B22" s="930">
        <v>1</v>
      </c>
      <c r="C22" s="931"/>
      <c r="D22" s="932"/>
      <c r="E22" s="933"/>
      <c r="F22" s="93"/>
      <c r="G22" s="934"/>
      <c r="H22" s="935"/>
      <c r="I22" s="936"/>
      <c r="J22" s="936"/>
      <c r="K22" s="937"/>
      <c r="L22" s="938"/>
      <c r="M22" s="939"/>
      <c r="N22" s="939"/>
      <c r="O22" s="940"/>
      <c r="P22" s="941" t="s">
        <v>49</v>
      </c>
      <c r="Q22" s="942"/>
      <c r="R22" s="943"/>
      <c r="S22" s="113"/>
      <c r="T22" s="114"/>
      <c r="U22" s="114"/>
      <c r="V22" s="114"/>
      <c r="W22" s="114"/>
      <c r="X22" s="114"/>
      <c r="Y22" s="115"/>
      <c r="Z22" s="113"/>
      <c r="AA22" s="114"/>
      <c r="AB22" s="114"/>
      <c r="AC22" s="114"/>
      <c r="AD22" s="114"/>
      <c r="AE22" s="114"/>
      <c r="AF22" s="115"/>
      <c r="AG22" s="113"/>
      <c r="AH22" s="114"/>
      <c r="AI22" s="114"/>
      <c r="AJ22" s="114"/>
      <c r="AK22" s="114"/>
      <c r="AL22" s="114"/>
      <c r="AM22" s="115"/>
      <c r="AN22" s="113"/>
      <c r="AO22" s="114"/>
      <c r="AP22" s="114"/>
      <c r="AQ22" s="114"/>
      <c r="AR22" s="114"/>
      <c r="AS22" s="114"/>
      <c r="AT22" s="115"/>
      <c r="AU22" s="113"/>
      <c r="AV22" s="114"/>
      <c r="AW22" s="114"/>
      <c r="AX22" s="944"/>
      <c r="AY22" s="945"/>
      <c r="AZ22" s="884"/>
      <c r="BA22" s="885"/>
      <c r="BB22" s="886"/>
      <c r="BC22" s="887"/>
      <c r="BD22" s="887"/>
      <c r="BE22" s="887"/>
      <c r="BF22" s="888"/>
    </row>
    <row r="23" spans="2:58" ht="20.25" customHeight="1">
      <c r="B23" s="867"/>
      <c r="C23" s="892"/>
      <c r="D23" s="893"/>
      <c r="E23" s="894"/>
      <c r="F23" s="94"/>
      <c r="G23" s="774"/>
      <c r="H23" s="779"/>
      <c r="I23" s="777"/>
      <c r="J23" s="777"/>
      <c r="K23" s="778"/>
      <c r="L23" s="783"/>
      <c r="M23" s="784"/>
      <c r="N23" s="784"/>
      <c r="O23" s="785"/>
      <c r="P23" s="827" t="s">
        <v>15</v>
      </c>
      <c r="Q23" s="828"/>
      <c r="R23" s="829"/>
      <c r="S23" s="263" t="str">
        <f>IF(S22="","",VLOOKUP(S22,'シフト記号表（勤務時間帯）'!$C$6:$K$35,9,FALSE))</f>
        <v/>
      </c>
      <c r="T23" s="264" t="str">
        <f>IF(T22="","",VLOOKUP(T22,'シフト記号表（勤務時間帯）'!$C$6:$K$35,9,FALSE))</f>
        <v/>
      </c>
      <c r="U23" s="264" t="str">
        <f>IF(U22="","",VLOOKUP(U22,'シフト記号表（勤務時間帯）'!$C$6:$K$35,9,FALSE))</f>
        <v/>
      </c>
      <c r="V23" s="264" t="str">
        <f>IF(V22="","",VLOOKUP(V22,'シフト記号表（勤務時間帯）'!$C$6:$K$35,9,FALSE))</f>
        <v/>
      </c>
      <c r="W23" s="264" t="str">
        <f>IF(W22="","",VLOOKUP(W22,'シフト記号表（勤務時間帯）'!$C$6:$K$35,9,FALSE))</f>
        <v/>
      </c>
      <c r="X23" s="264" t="str">
        <f>IF(X22="","",VLOOKUP(X22,'シフト記号表（勤務時間帯）'!$C$6:$K$35,9,FALSE))</f>
        <v/>
      </c>
      <c r="Y23" s="265" t="str">
        <f>IF(Y22="","",VLOOKUP(Y22,'シフト記号表（勤務時間帯）'!$C$6:$K$35,9,FALSE))</f>
        <v/>
      </c>
      <c r="Z23" s="263" t="str">
        <f>IF(Z22="","",VLOOKUP(Z22,'シフト記号表（勤務時間帯）'!$C$6:$K$35,9,FALSE))</f>
        <v/>
      </c>
      <c r="AA23" s="264" t="str">
        <f>IF(AA22="","",VLOOKUP(AA22,'シフト記号表（勤務時間帯）'!$C$6:$K$35,9,FALSE))</f>
        <v/>
      </c>
      <c r="AB23" s="264" t="str">
        <f>IF(AB22="","",VLOOKUP(AB22,'シフト記号表（勤務時間帯）'!$C$6:$K$35,9,FALSE))</f>
        <v/>
      </c>
      <c r="AC23" s="264" t="str">
        <f>IF(AC22="","",VLOOKUP(AC22,'シフト記号表（勤務時間帯）'!$C$6:$K$35,9,FALSE))</f>
        <v/>
      </c>
      <c r="AD23" s="264" t="str">
        <f>IF(AD22="","",VLOOKUP(AD22,'シフト記号表（勤務時間帯）'!$C$6:$K$35,9,FALSE))</f>
        <v/>
      </c>
      <c r="AE23" s="264" t="str">
        <f>IF(AE22="","",VLOOKUP(AE22,'シフト記号表（勤務時間帯）'!$C$6:$K$35,9,FALSE))</f>
        <v/>
      </c>
      <c r="AF23" s="265" t="str">
        <f>IF(AF22="","",VLOOKUP(AF22,'シフト記号表（勤務時間帯）'!$C$6:$K$35,9,FALSE))</f>
        <v/>
      </c>
      <c r="AG23" s="263" t="str">
        <f>IF(AG22="","",VLOOKUP(AG22,'シフト記号表（勤務時間帯）'!$C$6:$K$35,9,FALSE))</f>
        <v/>
      </c>
      <c r="AH23" s="264" t="str">
        <f>IF(AH22="","",VLOOKUP(AH22,'シフト記号表（勤務時間帯）'!$C$6:$K$35,9,FALSE))</f>
        <v/>
      </c>
      <c r="AI23" s="264" t="str">
        <f>IF(AI22="","",VLOOKUP(AI22,'シフト記号表（勤務時間帯）'!$C$6:$K$35,9,FALSE))</f>
        <v/>
      </c>
      <c r="AJ23" s="264" t="str">
        <f>IF(AJ22="","",VLOOKUP(AJ22,'シフト記号表（勤務時間帯）'!$C$6:$K$35,9,FALSE))</f>
        <v/>
      </c>
      <c r="AK23" s="264" t="str">
        <f>IF(AK22="","",VLOOKUP(AK22,'シフト記号表（勤務時間帯）'!$C$6:$K$35,9,FALSE))</f>
        <v/>
      </c>
      <c r="AL23" s="264" t="str">
        <f>IF(AL22="","",VLOOKUP(AL22,'シフト記号表（勤務時間帯）'!$C$6:$K$35,9,FALSE))</f>
        <v/>
      </c>
      <c r="AM23" s="265" t="str">
        <f>IF(AM22="","",VLOOKUP(AM22,'シフト記号表（勤務時間帯）'!$C$6:$K$35,9,FALSE))</f>
        <v/>
      </c>
      <c r="AN23" s="263" t="str">
        <f>IF(AN22="","",VLOOKUP(AN22,'シフト記号表（勤務時間帯）'!$C$6:$K$35,9,FALSE))</f>
        <v/>
      </c>
      <c r="AO23" s="264" t="str">
        <f>IF(AO22="","",VLOOKUP(AO22,'シフト記号表（勤務時間帯）'!$C$6:$K$35,9,FALSE))</f>
        <v/>
      </c>
      <c r="AP23" s="264" t="str">
        <f>IF(AP22="","",VLOOKUP(AP22,'シフト記号表（勤務時間帯）'!$C$6:$K$35,9,FALSE))</f>
        <v/>
      </c>
      <c r="AQ23" s="264" t="str">
        <f>IF(AQ22="","",VLOOKUP(AQ22,'シフト記号表（勤務時間帯）'!$C$6:$K$35,9,FALSE))</f>
        <v/>
      </c>
      <c r="AR23" s="264" t="str">
        <f>IF(AR22="","",VLOOKUP(AR22,'シフト記号表（勤務時間帯）'!$C$6:$K$35,9,FALSE))</f>
        <v/>
      </c>
      <c r="AS23" s="264" t="str">
        <f>IF(AS22="","",VLOOKUP(AS22,'シフト記号表（勤務時間帯）'!$C$6:$K$35,9,FALSE))</f>
        <v/>
      </c>
      <c r="AT23" s="265" t="str">
        <f>IF(AT22="","",VLOOKUP(AT22,'シフト記号表（勤務時間帯）'!$C$6:$K$35,9,FALSE))</f>
        <v/>
      </c>
      <c r="AU23" s="263" t="str">
        <f>IF(AU22="","",VLOOKUP(AU22,'シフト記号表（勤務時間帯）'!$C$6:$K$35,9,FALSE))</f>
        <v/>
      </c>
      <c r="AV23" s="264" t="str">
        <f>IF(AV22="","",VLOOKUP(AV22,'シフト記号表（勤務時間帯）'!$C$6:$K$35,9,FALSE))</f>
        <v/>
      </c>
      <c r="AW23" s="264" t="str">
        <f>IF(AW22="","",VLOOKUP(AW22,'シフト記号表（勤務時間帯）'!$C$6:$K$35,9,FALSE))</f>
        <v/>
      </c>
      <c r="AX23" s="830">
        <f>IF($BB$3="４週",SUM(S23:AT23),IF($BB$3="暦月",SUM(S23:AW23),""))</f>
        <v>0</v>
      </c>
      <c r="AY23" s="831"/>
      <c r="AZ23" s="832">
        <f>IF($BB$3="４週",AX23/4,IF($BB$3="暦月",'勤務形態（1枚版）'!AX23/('勤務形態（1枚版）'!$BB$8/7),""))</f>
        <v>0</v>
      </c>
      <c r="BA23" s="833"/>
      <c r="BB23" s="858"/>
      <c r="BC23" s="859"/>
      <c r="BD23" s="859"/>
      <c r="BE23" s="859"/>
      <c r="BF23" s="860"/>
    </row>
    <row r="24" spans="2:58" ht="20.25" customHeight="1">
      <c r="B24" s="867"/>
      <c r="C24" s="895"/>
      <c r="D24" s="896"/>
      <c r="E24" s="897"/>
      <c r="F24" s="95">
        <f>C22</f>
        <v>0</v>
      </c>
      <c r="G24" s="774"/>
      <c r="H24" s="779"/>
      <c r="I24" s="777"/>
      <c r="J24" s="777"/>
      <c r="K24" s="778"/>
      <c r="L24" s="783"/>
      <c r="M24" s="784"/>
      <c r="N24" s="784"/>
      <c r="O24" s="785"/>
      <c r="P24" s="864" t="s">
        <v>50</v>
      </c>
      <c r="Q24" s="865"/>
      <c r="R24" s="866"/>
      <c r="S24" s="266" t="str">
        <f>IF(S22="","",VLOOKUP(S22,'シフト記号表（勤務時間帯）'!$C$6:$U$35,19,FALSE))</f>
        <v/>
      </c>
      <c r="T24" s="267" t="str">
        <f>IF(T22="","",VLOOKUP(T22,'シフト記号表（勤務時間帯）'!$C$6:$U$35,19,FALSE))</f>
        <v/>
      </c>
      <c r="U24" s="267" t="str">
        <f>IF(U22="","",VLOOKUP(U22,'シフト記号表（勤務時間帯）'!$C$6:$U$35,19,FALSE))</f>
        <v/>
      </c>
      <c r="V24" s="267" t="str">
        <f>IF(V22="","",VLOOKUP(V22,'シフト記号表（勤務時間帯）'!$C$6:$U$35,19,FALSE))</f>
        <v/>
      </c>
      <c r="W24" s="267" t="str">
        <f>IF(W22="","",VLOOKUP(W22,'シフト記号表（勤務時間帯）'!$C$6:$U$35,19,FALSE))</f>
        <v/>
      </c>
      <c r="X24" s="267" t="str">
        <f>IF(X22="","",VLOOKUP(X22,'シフト記号表（勤務時間帯）'!$C$6:$U$35,19,FALSE))</f>
        <v/>
      </c>
      <c r="Y24" s="268" t="str">
        <f>IF(Y22="","",VLOOKUP(Y22,'シフト記号表（勤務時間帯）'!$C$6:$U$35,19,FALSE))</f>
        <v/>
      </c>
      <c r="Z24" s="266" t="str">
        <f>IF(Z22="","",VLOOKUP(Z22,'シフト記号表（勤務時間帯）'!$C$6:$U$35,19,FALSE))</f>
        <v/>
      </c>
      <c r="AA24" s="267" t="str">
        <f>IF(AA22="","",VLOOKUP(AA22,'シフト記号表（勤務時間帯）'!$C$6:$U$35,19,FALSE))</f>
        <v/>
      </c>
      <c r="AB24" s="267" t="str">
        <f>IF(AB22="","",VLOOKUP(AB22,'シフト記号表（勤務時間帯）'!$C$6:$U$35,19,FALSE))</f>
        <v/>
      </c>
      <c r="AC24" s="267" t="str">
        <f>IF(AC22="","",VLOOKUP(AC22,'シフト記号表（勤務時間帯）'!$C$6:$U$35,19,FALSE))</f>
        <v/>
      </c>
      <c r="AD24" s="267" t="str">
        <f>IF(AD22="","",VLOOKUP(AD22,'シフト記号表（勤務時間帯）'!$C$6:$U$35,19,FALSE))</f>
        <v/>
      </c>
      <c r="AE24" s="267" t="str">
        <f>IF(AE22="","",VLOOKUP(AE22,'シフト記号表（勤務時間帯）'!$C$6:$U$35,19,FALSE))</f>
        <v/>
      </c>
      <c r="AF24" s="268" t="str">
        <f>IF(AF22="","",VLOOKUP(AF22,'シフト記号表（勤務時間帯）'!$C$6:$U$35,19,FALSE))</f>
        <v/>
      </c>
      <c r="AG24" s="266" t="str">
        <f>IF(AG22="","",VLOOKUP(AG22,'シフト記号表（勤務時間帯）'!$C$6:$U$35,19,FALSE))</f>
        <v/>
      </c>
      <c r="AH24" s="267" t="str">
        <f>IF(AH22="","",VLOOKUP(AH22,'シフト記号表（勤務時間帯）'!$C$6:$U$35,19,FALSE))</f>
        <v/>
      </c>
      <c r="AI24" s="267" t="str">
        <f>IF(AI22="","",VLOOKUP(AI22,'シフト記号表（勤務時間帯）'!$C$6:$U$35,19,FALSE))</f>
        <v/>
      </c>
      <c r="AJ24" s="267" t="str">
        <f>IF(AJ22="","",VLOOKUP(AJ22,'シフト記号表（勤務時間帯）'!$C$6:$U$35,19,FALSE))</f>
        <v/>
      </c>
      <c r="AK24" s="267" t="str">
        <f>IF(AK22="","",VLOOKUP(AK22,'シフト記号表（勤務時間帯）'!$C$6:$U$35,19,FALSE))</f>
        <v/>
      </c>
      <c r="AL24" s="267" t="str">
        <f>IF(AL22="","",VLOOKUP(AL22,'シフト記号表（勤務時間帯）'!$C$6:$U$35,19,FALSE))</f>
        <v/>
      </c>
      <c r="AM24" s="268" t="str">
        <f>IF(AM22="","",VLOOKUP(AM22,'シフト記号表（勤務時間帯）'!$C$6:$U$35,19,FALSE))</f>
        <v/>
      </c>
      <c r="AN24" s="266" t="str">
        <f>IF(AN22="","",VLOOKUP(AN22,'シフト記号表（勤務時間帯）'!$C$6:$U$35,19,FALSE))</f>
        <v/>
      </c>
      <c r="AO24" s="267" t="str">
        <f>IF(AO22="","",VLOOKUP(AO22,'シフト記号表（勤務時間帯）'!$C$6:$U$35,19,FALSE))</f>
        <v/>
      </c>
      <c r="AP24" s="267" t="str">
        <f>IF(AP22="","",VLOOKUP(AP22,'シフト記号表（勤務時間帯）'!$C$6:$U$35,19,FALSE))</f>
        <v/>
      </c>
      <c r="AQ24" s="267" t="str">
        <f>IF(AQ22="","",VLOOKUP(AQ22,'シフト記号表（勤務時間帯）'!$C$6:$U$35,19,FALSE))</f>
        <v/>
      </c>
      <c r="AR24" s="267" t="str">
        <f>IF(AR22="","",VLOOKUP(AR22,'シフト記号表（勤務時間帯）'!$C$6:$U$35,19,FALSE))</f>
        <v/>
      </c>
      <c r="AS24" s="267" t="str">
        <f>IF(AS22="","",VLOOKUP(AS22,'シフト記号表（勤務時間帯）'!$C$6:$U$35,19,FALSE))</f>
        <v/>
      </c>
      <c r="AT24" s="268" t="str">
        <f>IF(AT22="","",VLOOKUP(AT22,'シフト記号表（勤務時間帯）'!$C$6:$U$35,19,FALSE))</f>
        <v/>
      </c>
      <c r="AU24" s="266" t="str">
        <f>IF(AU22="","",VLOOKUP(AU22,'シフト記号表（勤務時間帯）'!$C$6:$U$35,19,FALSE))</f>
        <v/>
      </c>
      <c r="AV24" s="267" t="str">
        <f>IF(AV22="","",VLOOKUP(AV22,'シフト記号表（勤務時間帯）'!$C$6:$U$35,19,FALSE))</f>
        <v/>
      </c>
      <c r="AW24" s="267" t="str">
        <f>IF(AW22="","",VLOOKUP(AW22,'シフト記号表（勤務時間帯）'!$C$6:$U$35,19,FALSE))</f>
        <v/>
      </c>
      <c r="AX24" s="837">
        <f>IF($BB$3="４週",SUM(S24:AT24),IF($BB$3="暦月",SUM(S24:AW24),""))</f>
        <v>0</v>
      </c>
      <c r="AY24" s="838"/>
      <c r="AZ24" s="839">
        <f>IF($BB$3="４週",AX24/4,IF($BB$3="暦月",'勤務形態（1枚版）'!AX24/('勤務形態（1枚版）'!$BB$8/7),""))</f>
        <v>0</v>
      </c>
      <c r="BA24" s="840"/>
      <c r="BB24" s="861"/>
      <c r="BC24" s="862"/>
      <c r="BD24" s="862"/>
      <c r="BE24" s="862"/>
      <c r="BF24" s="863"/>
    </row>
    <row r="25" spans="2:58" ht="20.25" customHeight="1">
      <c r="B25" s="867">
        <f>B22+1</f>
        <v>2</v>
      </c>
      <c r="C25" s="889"/>
      <c r="D25" s="890"/>
      <c r="E25" s="891"/>
      <c r="F25" s="96"/>
      <c r="G25" s="773"/>
      <c r="H25" s="776"/>
      <c r="I25" s="777"/>
      <c r="J25" s="777"/>
      <c r="K25" s="778"/>
      <c r="L25" s="780"/>
      <c r="M25" s="781"/>
      <c r="N25" s="781"/>
      <c r="O25" s="782"/>
      <c r="P25" s="789" t="s">
        <v>49</v>
      </c>
      <c r="Q25" s="790"/>
      <c r="R25" s="791"/>
      <c r="S25" s="113"/>
      <c r="T25" s="114"/>
      <c r="U25" s="114"/>
      <c r="V25" s="114"/>
      <c r="W25" s="114"/>
      <c r="X25" s="114"/>
      <c r="Y25" s="115"/>
      <c r="Z25" s="113"/>
      <c r="AA25" s="114"/>
      <c r="AB25" s="114"/>
      <c r="AC25" s="114"/>
      <c r="AD25" s="114"/>
      <c r="AE25" s="114"/>
      <c r="AF25" s="115"/>
      <c r="AG25" s="113"/>
      <c r="AH25" s="114"/>
      <c r="AI25" s="114"/>
      <c r="AJ25" s="114"/>
      <c r="AK25" s="114"/>
      <c r="AL25" s="114"/>
      <c r="AM25" s="115"/>
      <c r="AN25" s="113"/>
      <c r="AO25" s="114"/>
      <c r="AP25" s="114"/>
      <c r="AQ25" s="114"/>
      <c r="AR25" s="114"/>
      <c r="AS25" s="114"/>
      <c r="AT25" s="115"/>
      <c r="AU25" s="113"/>
      <c r="AV25" s="114"/>
      <c r="AW25" s="114"/>
      <c r="AX25" s="818"/>
      <c r="AY25" s="819"/>
      <c r="AZ25" s="820"/>
      <c r="BA25" s="821"/>
      <c r="BB25" s="855"/>
      <c r="BC25" s="856"/>
      <c r="BD25" s="856"/>
      <c r="BE25" s="856"/>
      <c r="BF25" s="857"/>
    </row>
    <row r="26" spans="2:58" ht="20.25" customHeight="1">
      <c r="B26" s="867"/>
      <c r="C26" s="892"/>
      <c r="D26" s="893"/>
      <c r="E26" s="894"/>
      <c r="F26" s="94"/>
      <c r="G26" s="774"/>
      <c r="H26" s="779"/>
      <c r="I26" s="777"/>
      <c r="J26" s="777"/>
      <c r="K26" s="778"/>
      <c r="L26" s="783"/>
      <c r="M26" s="784"/>
      <c r="N26" s="784"/>
      <c r="O26" s="785"/>
      <c r="P26" s="827" t="s">
        <v>15</v>
      </c>
      <c r="Q26" s="828"/>
      <c r="R26" s="829"/>
      <c r="S26" s="263" t="str">
        <f>IF(S25="","",VLOOKUP(S25,'シフト記号表（勤務時間帯）'!$C$6:$K$35,9,FALSE))</f>
        <v/>
      </c>
      <c r="T26" s="264" t="str">
        <f>IF(T25="","",VLOOKUP(T25,'シフト記号表（勤務時間帯）'!$C$6:$K$35,9,FALSE))</f>
        <v/>
      </c>
      <c r="U26" s="264" t="str">
        <f>IF(U25="","",VLOOKUP(U25,'シフト記号表（勤務時間帯）'!$C$6:$K$35,9,FALSE))</f>
        <v/>
      </c>
      <c r="V26" s="264" t="str">
        <f>IF(V25="","",VLOOKUP(V25,'シフト記号表（勤務時間帯）'!$C$6:$K$35,9,FALSE))</f>
        <v/>
      </c>
      <c r="W26" s="264" t="str">
        <f>IF(W25="","",VLOOKUP(W25,'シフト記号表（勤務時間帯）'!$C$6:$K$35,9,FALSE))</f>
        <v/>
      </c>
      <c r="X26" s="264" t="str">
        <f>IF(X25="","",VLOOKUP(X25,'シフト記号表（勤務時間帯）'!$C$6:$K$35,9,FALSE))</f>
        <v/>
      </c>
      <c r="Y26" s="265" t="str">
        <f>IF(Y25="","",VLOOKUP(Y25,'シフト記号表（勤務時間帯）'!$C$6:$K$35,9,FALSE))</f>
        <v/>
      </c>
      <c r="Z26" s="263" t="str">
        <f>IF(Z25="","",VLOOKUP(Z25,'シフト記号表（勤務時間帯）'!$C$6:$K$35,9,FALSE))</f>
        <v/>
      </c>
      <c r="AA26" s="264" t="str">
        <f>IF(AA25="","",VLOOKUP(AA25,'シフト記号表（勤務時間帯）'!$C$6:$K$35,9,FALSE))</f>
        <v/>
      </c>
      <c r="AB26" s="264" t="str">
        <f>IF(AB25="","",VLOOKUP(AB25,'シフト記号表（勤務時間帯）'!$C$6:$K$35,9,FALSE))</f>
        <v/>
      </c>
      <c r="AC26" s="264" t="str">
        <f>IF(AC25="","",VLOOKUP(AC25,'シフト記号表（勤務時間帯）'!$C$6:$K$35,9,FALSE))</f>
        <v/>
      </c>
      <c r="AD26" s="264" t="str">
        <f>IF(AD25="","",VLOOKUP(AD25,'シフト記号表（勤務時間帯）'!$C$6:$K$35,9,FALSE))</f>
        <v/>
      </c>
      <c r="AE26" s="264" t="str">
        <f>IF(AE25="","",VLOOKUP(AE25,'シフト記号表（勤務時間帯）'!$C$6:$K$35,9,FALSE))</f>
        <v/>
      </c>
      <c r="AF26" s="265" t="str">
        <f>IF(AF25="","",VLOOKUP(AF25,'シフト記号表（勤務時間帯）'!$C$6:$K$35,9,FALSE))</f>
        <v/>
      </c>
      <c r="AG26" s="263" t="str">
        <f>IF(AG25="","",VLOOKUP(AG25,'シフト記号表（勤務時間帯）'!$C$6:$K$35,9,FALSE))</f>
        <v/>
      </c>
      <c r="AH26" s="264" t="str">
        <f>IF(AH25="","",VLOOKUP(AH25,'シフト記号表（勤務時間帯）'!$C$6:$K$35,9,FALSE))</f>
        <v/>
      </c>
      <c r="AI26" s="264" t="str">
        <f>IF(AI25="","",VLOOKUP(AI25,'シフト記号表（勤務時間帯）'!$C$6:$K$35,9,FALSE))</f>
        <v/>
      </c>
      <c r="AJ26" s="264" t="str">
        <f>IF(AJ25="","",VLOOKUP(AJ25,'シフト記号表（勤務時間帯）'!$C$6:$K$35,9,FALSE))</f>
        <v/>
      </c>
      <c r="AK26" s="264" t="str">
        <f>IF(AK25="","",VLOOKUP(AK25,'シフト記号表（勤務時間帯）'!$C$6:$K$35,9,FALSE))</f>
        <v/>
      </c>
      <c r="AL26" s="264" t="str">
        <f>IF(AL25="","",VLOOKUP(AL25,'シフト記号表（勤務時間帯）'!$C$6:$K$35,9,FALSE))</f>
        <v/>
      </c>
      <c r="AM26" s="265" t="str">
        <f>IF(AM25="","",VLOOKUP(AM25,'シフト記号表（勤務時間帯）'!$C$6:$K$35,9,FALSE))</f>
        <v/>
      </c>
      <c r="AN26" s="263" t="str">
        <f>IF(AN25="","",VLOOKUP(AN25,'シフト記号表（勤務時間帯）'!$C$6:$K$35,9,FALSE))</f>
        <v/>
      </c>
      <c r="AO26" s="264" t="str">
        <f>IF(AO25="","",VLOOKUP(AO25,'シフト記号表（勤務時間帯）'!$C$6:$K$35,9,FALSE))</f>
        <v/>
      </c>
      <c r="AP26" s="264" t="str">
        <f>IF(AP25="","",VLOOKUP(AP25,'シフト記号表（勤務時間帯）'!$C$6:$K$35,9,FALSE))</f>
        <v/>
      </c>
      <c r="AQ26" s="264" t="str">
        <f>IF(AQ25="","",VLOOKUP(AQ25,'シフト記号表（勤務時間帯）'!$C$6:$K$35,9,FALSE))</f>
        <v/>
      </c>
      <c r="AR26" s="264" t="str">
        <f>IF(AR25="","",VLOOKUP(AR25,'シフト記号表（勤務時間帯）'!$C$6:$K$35,9,FALSE))</f>
        <v/>
      </c>
      <c r="AS26" s="264" t="str">
        <f>IF(AS25="","",VLOOKUP(AS25,'シフト記号表（勤務時間帯）'!$C$6:$K$35,9,FALSE))</f>
        <v/>
      </c>
      <c r="AT26" s="265" t="str">
        <f>IF(AT25="","",VLOOKUP(AT25,'シフト記号表（勤務時間帯）'!$C$6:$K$35,9,FALSE))</f>
        <v/>
      </c>
      <c r="AU26" s="263" t="str">
        <f>IF(AU25="","",VLOOKUP(AU25,'シフト記号表（勤務時間帯）'!$C$6:$K$35,9,FALSE))</f>
        <v/>
      </c>
      <c r="AV26" s="264" t="str">
        <f>IF(AV25="","",VLOOKUP(AV25,'シフト記号表（勤務時間帯）'!$C$6:$K$35,9,FALSE))</f>
        <v/>
      </c>
      <c r="AW26" s="264" t="str">
        <f>IF(AW25="","",VLOOKUP(AW25,'シフト記号表（勤務時間帯）'!$C$6:$K$35,9,FALSE))</f>
        <v/>
      </c>
      <c r="AX26" s="830">
        <f>IF($BB$3="４週",SUM(S26:AT26),IF($BB$3="暦月",SUM(S26:AW26),""))</f>
        <v>0</v>
      </c>
      <c r="AY26" s="831"/>
      <c r="AZ26" s="832">
        <f>IF($BB$3="４週",AX26/4,IF($BB$3="暦月",'勤務形態（1枚版）'!AX26/('勤務形態（1枚版）'!$BB$8/7),""))</f>
        <v>0</v>
      </c>
      <c r="BA26" s="833"/>
      <c r="BB26" s="858"/>
      <c r="BC26" s="859"/>
      <c r="BD26" s="859"/>
      <c r="BE26" s="859"/>
      <c r="BF26" s="860"/>
    </row>
    <row r="27" spans="2:58" ht="20.25" customHeight="1">
      <c r="B27" s="867"/>
      <c r="C27" s="895"/>
      <c r="D27" s="896"/>
      <c r="E27" s="897"/>
      <c r="F27" s="94">
        <f>C25</f>
        <v>0</v>
      </c>
      <c r="G27" s="775"/>
      <c r="H27" s="779"/>
      <c r="I27" s="777"/>
      <c r="J27" s="777"/>
      <c r="K27" s="778"/>
      <c r="L27" s="786"/>
      <c r="M27" s="787"/>
      <c r="N27" s="787"/>
      <c r="O27" s="788"/>
      <c r="P27" s="864" t="s">
        <v>50</v>
      </c>
      <c r="Q27" s="865"/>
      <c r="R27" s="866"/>
      <c r="S27" s="266" t="str">
        <f>IF(S25="","",VLOOKUP(S25,'シフト記号表（勤務時間帯）'!$C$6:$U$35,19,FALSE))</f>
        <v/>
      </c>
      <c r="T27" s="267" t="str">
        <f>IF(T25="","",VLOOKUP(T25,'シフト記号表（勤務時間帯）'!$C$6:$U$35,19,FALSE))</f>
        <v/>
      </c>
      <c r="U27" s="267" t="str">
        <f>IF(U25="","",VLOOKUP(U25,'シフト記号表（勤務時間帯）'!$C$6:$U$35,19,FALSE))</f>
        <v/>
      </c>
      <c r="V27" s="267" t="str">
        <f>IF(V25="","",VLOOKUP(V25,'シフト記号表（勤務時間帯）'!$C$6:$U$35,19,FALSE))</f>
        <v/>
      </c>
      <c r="W27" s="267" t="str">
        <f>IF(W25="","",VLOOKUP(W25,'シフト記号表（勤務時間帯）'!$C$6:$U$35,19,FALSE))</f>
        <v/>
      </c>
      <c r="X27" s="267" t="str">
        <f>IF(X25="","",VLOOKUP(X25,'シフト記号表（勤務時間帯）'!$C$6:$U$35,19,FALSE))</f>
        <v/>
      </c>
      <c r="Y27" s="268" t="str">
        <f>IF(Y25="","",VLOOKUP(Y25,'シフト記号表（勤務時間帯）'!$C$6:$U$35,19,FALSE))</f>
        <v/>
      </c>
      <c r="Z27" s="266" t="str">
        <f>IF(Z25="","",VLOOKUP(Z25,'シフト記号表（勤務時間帯）'!$C$6:$U$35,19,FALSE))</f>
        <v/>
      </c>
      <c r="AA27" s="267" t="str">
        <f>IF(AA25="","",VLOOKUP(AA25,'シフト記号表（勤務時間帯）'!$C$6:$U$35,19,FALSE))</f>
        <v/>
      </c>
      <c r="AB27" s="267" t="str">
        <f>IF(AB25="","",VLOOKUP(AB25,'シフト記号表（勤務時間帯）'!$C$6:$U$35,19,FALSE))</f>
        <v/>
      </c>
      <c r="AC27" s="267" t="str">
        <f>IF(AC25="","",VLOOKUP(AC25,'シフト記号表（勤務時間帯）'!$C$6:$U$35,19,FALSE))</f>
        <v/>
      </c>
      <c r="AD27" s="267" t="str">
        <f>IF(AD25="","",VLOOKUP(AD25,'シフト記号表（勤務時間帯）'!$C$6:$U$35,19,FALSE))</f>
        <v/>
      </c>
      <c r="AE27" s="267" t="str">
        <f>IF(AE25="","",VLOOKUP(AE25,'シフト記号表（勤務時間帯）'!$C$6:$U$35,19,FALSE))</f>
        <v/>
      </c>
      <c r="AF27" s="268" t="str">
        <f>IF(AF25="","",VLOOKUP(AF25,'シフト記号表（勤務時間帯）'!$C$6:$U$35,19,FALSE))</f>
        <v/>
      </c>
      <c r="AG27" s="266" t="str">
        <f>IF(AG25="","",VLOOKUP(AG25,'シフト記号表（勤務時間帯）'!$C$6:$U$35,19,FALSE))</f>
        <v/>
      </c>
      <c r="AH27" s="267" t="str">
        <f>IF(AH25="","",VLOOKUP(AH25,'シフト記号表（勤務時間帯）'!$C$6:$U$35,19,FALSE))</f>
        <v/>
      </c>
      <c r="AI27" s="267" t="str">
        <f>IF(AI25="","",VLOOKUP(AI25,'シフト記号表（勤務時間帯）'!$C$6:$U$35,19,FALSE))</f>
        <v/>
      </c>
      <c r="AJ27" s="267" t="str">
        <f>IF(AJ25="","",VLOOKUP(AJ25,'シフト記号表（勤務時間帯）'!$C$6:$U$35,19,FALSE))</f>
        <v/>
      </c>
      <c r="AK27" s="267" t="str">
        <f>IF(AK25="","",VLOOKUP(AK25,'シフト記号表（勤務時間帯）'!$C$6:$U$35,19,FALSE))</f>
        <v/>
      </c>
      <c r="AL27" s="267" t="str">
        <f>IF(AL25="","",VLOOKUP(AL25,'シフト記号表（勤務時間帯）'!$C$6:$U$35,19,FALSE))</f>
        <v/>
      </c>
      <c r="AM27" s="268" t="str">
        <f>IF(AM25="","",VLOOKUP(AM25,'シフト記号表（勤務時間帯）'!$C$6:$U$35,19,FALSE))</f>
        <v/>
      </c>
      <c r="AN27" s="266" t="str">
        <f>IF(AN25="","",VLOOKUP(AN25,'シフト記号表（勤務時間帯）'!$C$6:$U$35,19,FALSE))</f>
        <v/>
      </c>
      <c r="AO27" s="267" t="str">
        <f>IF(AO25="","",VLOOKUP(AO25,'シフト記号表（勤務時間帯）'!$C$6:$U$35,19,FALSE))</f>
        <v/>
      </c>
      <c r="AP27" s="267" t="str">
        <f>IF(AP25="","",VLOOKUP(AP25,'シフト記号表（勤務時間帯）'!$C$6:$U$35,19,FALSE))</f>
        <v/>
      </c>
      <c r="AQ27" s="267" t="str">
        <f>IF(AQ25="","",VLOOKUP(AQ25,'シフト記号表（勤務時間帯）'!$C$6:$U$35,19,FALSE))</f>
        <v/>
      </c>
      <c r="AR27" s="267" t="str">
        <f>IF(AR25="","",VLOOKUP(AR25,'シフト記号表（勤務時間帯）'!$C$6:$U$35,19,FALSE))</f>
        <v/>
      </c>
      <c r="AS27" s="267" t="str">
        <f>IF(AS25="","",VLOOKUP(AS25,'シフト記号表（勤務時間帯）'!$C$6:$U$35,19,FALSE))</f>
        <v/>
      </c>
      <c r="AT27" s="268" t="str">
        <f>IF(AT25="","",VLOOKUP(AT25,'シフト記号表（勤務時間帯）'!$C$6:$U$35,19,FALSE))</f>
        <v/>
      </c>
      <c r="AU27" s="266" t="str">
        <f>IF(AU25="","",VLOOKUP(AU25,'シフト記号表（勤務時間帯）'!$C$6:$U$35,19,FALSE))</f>
        <v/>
      </c>
      <c r="AV27" s="267" t="str">
        <f>IF(AV25="","",VLOOKUP(AV25,'シフト記号表（勤務時間帯）'!$C$6:$U$35,19,FALSE))</f>
        <v/>
      </c>
      <c r="AW27" s="267" t="str">
        <f>IF(AW25="","",VLOOKUP(AW25,'シフト記号表（勤務時間帯）'!$C$6:$U$35,19,FALSE))</f>
        <v/>
      </c>
      <c r="AX27" s="837">
        <f>IF($BB$3="４週",SUM(S27:AT27),IF($BB$3="暦月",SUM(S27:AW27),""))</f>
        <v>0</v>
      </c>
      <c r="AY27" s="838"/>
      <c r="AZ27" s="839">
        <f>IF($BB$3="４週",AX27/4,IF($BB$3="暦月",'勤務形態（1枚版）'!AX27/('勤務形態（1枚版）'!$BB$8/7),""))</f>
        <v>0</v>
      </c>
      <c r="BA27" s="840"/>
      <c r="BB27" s="861"/>
      <c r="BC27" s="862"/>
      <c r="BD27" s="862"/>
      <c r="BE27" s="862"/>
      <c r="BF27" s="863"/>
    </row>
    <row r="28" spans="2:58" ht="20.25" customHeight="1">
      <c r="B28" s="867">
        <f>B25+1</f>
        <v>3</v>
      </c>
      <c r="C28" s="869"/>
      <c r="D28" s="870"/>
      <c r="E28" s="871"/>
      <c r="F28" s="96"/>
      <c r="G28" s="773"/>
      <c r="H28" s="776"/>
      <c r="I28" s="777"/>
      <c r="J28" s="777"/>
      <c r="K28" s="778"/>
      <c r="L28" s="780"/>
      <c r="M28" s="781"/>
      <c r="N28" s="781"/>
      <c r="O28" s="782"/>
      <c r="P28" s="789" t="s">
        <v>49</v>
      </c>
      <c r="Q28" s="790"/>
      <c r="R28" s="791"/>
      <c r="S28" s="113"/>
      <c r="T28" s="114"/>
      <c r="U28" s="114"/>
      <c r="V28" s="114"/>
      <c r="W28" s="114"/>
      <c r="X28" s="114"/>
      <c r="Y28" s="115"/>
      <c r="Z28" s="113"/>
      <c r="AA28" s="114"/>
      <c r="AB28" s="114"/>
      <c r="AC28" s="114"/>
      <c r="AD28" s="114"/>
      <c r="AE28" s="114"/>
      <c r="AF28" s="115"/>
      <c r="AG28" s="113"/>
      <c r="AH28" s="114"/>
      <c r="AI28" s="114"/>
      <c r="AJ28" s="114"/>
      <c r="AK28" s="114"/>
      <c r="AL28" s="114"/>
      <c r="AM28" s="115"/>
      <c r="AN28" s="113"/>
      <c r="AO28" s="114"/>
      <c r="AP28" s="114"/>
      <c r="AQ28" s="114"/>
      <c r="AR28" s="114"/>
      <c r="AS28" s="114"/>
      <c r="AT28" s="115"/>
      <c r="AU28" s="113"/>
      <c r="AV28" s="114"/>
      <c r="AW28" s="114"/>
      <c r="AX28" s="818"/>
      <c r="AY28" s="819"/>
      <c r="AZ28" s="820"/>
      <c r="BA28" s="821"/>
      <c r="BB28" s="855"/>
      <c r="BC28" s="856"/>
      <c r="BD28" s="856"/>
      <c r="BE28" s="856"/>
      <c r="BF28" s="857"/>
    </row>
    <row r="29" spans="2:58" ht="20.25" customHeight="1">
      <c r="B29" s="867"/>
      <c r="C29" s="872"/>
      <c r="D29" s="873"/>
      <c r="E29" s="874"/>
      <c r="F29" s="94"/>
      <c r="G29" s="774"/>
      <c r="H29" s="779"/>
      <c r="I29" s="777"/>
      <c r="J29" s="777"/>
      <c r="K29" s="778"/>
      <c r="L29" s="783"/>
      <c r="M29" s="784"/>
      <c r="N29" s="784"/>
      <c r="O29" s="785"/>
      <c r="P29" s="827" t="s">
        <v>15</v>
      </c>
      <c r="Q29" s="828"/>
      <c r="R29" s="829"/>
      <c r="S29" s="263" t="str">
        <f>IF(S28="","",VLOOKUP(S28,'シフト記号表（勤務時間帯）'!$C$6:$K$35,9,FALSE))</f>
        <v/>
      </c>
      <c r="T29" s="264" t="str">
        <f>IF(T28="","",VLOOKUP(T28,'シフト記号表（勤務時間帯）'!$C$6:$K$35,9,FALSE))</f>
        <v/>
      </c>
      <c r="U29" s="264" t="str">
        <f>IF(U28="","",VLOOKUP(U28,'シフト記号表（勤務時間帯）'!$C$6:$K$35,9,FALSE))</f>
        <v/>
      </c>
      <c r="V29" s="264" t="str">
        <f>IF(V28="","",VLOOKUP(V28,'シフト記号表（勤務時間帯）'!$C$6:$K$35,9,FALSE))</f>
        <v/>
      </c>
      <c r="W29" s="264" t="str">
        <f>IF(W28="","",VLOOKUP(W28,'シフト記号表（勤務時間帯）'!$C$6:$K$35,9,FALSE))</f>
        <v/>
      </c>
      <c r="X29" s="264" t="str">
        <f>IF(X28="","",VLOOKUP(X28,'シフト記号表（勤務時間帯）'!$C$6:$K$35,9,FALSE))</f>
        <v/>
      </c>
      <c r="Y29" s="265" t="str">
        <f>IF(Y28="","",VLOOKUP(Y28,'シフト記号表（勤務時間帯）'!$C$6:$K$35,9,FALSE))</f>
        <v/>
      </c>
      <c r="Z29" s="263" t="str">
        <f>IF(Z28="","",VLOOKUP(Z28,'シフト記号表（勤務時間帯）'!$C$6:$K$35,9,FALSE))</f>
        <v/>
      </c>
      <c r="AA29" s="264" t="str">
        <f>IF(AA28="","",VLOOKUP(AA28,'シフト記号表（勤務時間帯）'!$C$6:$K$35,9,FALSE))</f>
        <v/>
      </c>
      <c r="AB29" s="264" t="str">
        <f>IF(AB28="","",VLOOKUP(AB28,'シフト記号表（勤務時間帯）'!$C$6:$K$35,9,FALSE))</f>
        <v/>
      </c>
      <c r="AC29" s="264" t="str">
        <f>IF(AC28="","",VLOOKUP(AC28,'シフト記号表（勤務時間帯）'!$C$6:$K$35,9,FALSE))</f>
        <v/>
      </c>
      <c r="AD29" s="264" t="str">
        <f>IF(AD28="","",VLOOKUP(AD28,'シフト記号表（勤務時間帯）'!$C$6:$K$35,9,FALSE))</f>
        <v/>
      </c>
      <c r="AE29" s="264" t="str">
        <f>IF(AE28="","",VLOOKUP(AE28,'シフト記号表（勤務時間帯）'!$C$6:$K$35,9,FALSE))</f>
        <v/>
      </c>
      <c r="AF29" s="265" t="str">
        <f>IF(AF28="","",VLOOKUP(AF28,'シフト記号表（勤務時間帯）'!$C$6:$K$35,9,FALSE))</f>
        <v/>
      </c>
      <c r="AG29" s="263" t="str">
        <f>IF(AG28="","",VLOOKUP(AG28,'シフト記号表（勤務時間帯）'!$C$6:$K$35,9,FALSE))</f>
        <v/>
      </c>
      <c r="AH29" s="264" t="str">
        <f>IF(AH28="","",VLOOKUP(AH28,'シフト記号表（勤務時間帯）'!$C$6:$K$35,9,FALSE))</f>
        <v/>
      </c>
      <c r="AI29" s="264" t="str">
        <f>IF(AI28="","",VLOOKUP(AI28,'シフト記号表（勤務時間帯）'!$C$6:$K$35,9,FALSE))</f>
        <v/>
      </c>
      <c r="AJ29" s="264" t="str">
        <f>IF(AJ28="","",VLOOKUP(AJ28,'シフト記号表（勤務時間帯）'!$C$6:$K$35,9,FALSE))</f>
        <v/>
      </c>
      <c r="AK29" s="264" t="str">
        <f>IF(AK28="","",VLOOKUP(AK28,'シフト記号表（勤務時間帯）'!$C$6:$K$35,9,FALSE))</f>
        <v/>
      </c>
      <c r="AL29" s="264" t="str">
        <f>IF(AL28="","",VLOOKUP(AL28,'シフト記号表（勤務時間帯）'!$C$6:$K$35,9,FALSE))</f>
        <v/>
      </c>
      <c r="AM29" s="265" t="str">
        <f>IF(AM28="","",VLOOKUP(AM28,'シフト記号表（勤務時間帯）'!$C$6:$K$35,9,FALSE))</f>
        <v/>
      </c>
      <c r="AN29" s="263" t="str">
        <f>IF(AN28="","",VLOOKUP(AN28,'シフト記号表（勤務時間帯）'!$C$6:$K$35,9,FALSE))</f>
        <v/>
      </c>
      <c r="AO29" s="264" t="str">
        <f>IF(AO28="","",VLOOKUP(AO28,'シフト記号表（勤務時間帯）'!$C$6:$K$35,9,FALSE))</f>
        <v/>
      </c>
      <c r="AP29" s="264" t="str">
        <f>IF(AP28="","",VLOOKUP(AP28,'シフト記号表（勤務時間帯）'!$C$6:$K$35,9,FALSE))</f>
        <v/>
      </c>
      <c r="AQ29" s="264" t="str">
        <f>IF(AQ28="","",VLOOKUP(AQ28,'シフト記号表（勤務時間帯）'!$C$6:$K$35,9,FALSE))</f>
        <v/>
      </c>
      <c r="AR29" s="264" t="str">
        <f>IF(AR28="","",VLOOKUP(AR28,'シフト記号表（勤務時間帯）'!$C$6:$K$35,9,FALSE))</f>
        <v/>
      </c>
      <c r="AS29" s="264" t="str">
        <f>IF(AS28="","",VLOOKUP(AS28,'シフト記号表（勤務時間帯）'!$C$6:$K$35,9,FALSE))</f>
        <v/>
      </c>
      <c r="AT29" s="265" t="str">
        <f>IF(AT28="","",VLOOKUP(AT28,'シフト記号表（勤務時間帯）'!$C$6:$K$35,9,FALSE))</f>
        <v/>
      </c>
      <c r="AU29" s="263" t="str">
        <f>IF(AU28="","",VLOOKUP(AU28,'シフト記号表（勤務時間帯）'!$C$6:$K$35,9,FALSE))</f>
        <v/>
      </c>
      <c r="AV29" s="264" t="str">
        <f>IF(AV28="","",VLOOKUP(AV28,'シフト記号表（勤務時間帯）'!$C$6:$K$35,9,FALSE))</f>
        <v/>
      </c>
      <c r="AW29" s="264" t="str">
        <f>IF(AW28="","",VLOOKUP(AW28,'シフト記号表（勤務時間帯）'!$C$6:$K$35,9,FALSE))</f>
        <v/>
      </c>
      <c r="AX29" s="830">
        <f>IF($BB$3="４週",SUM(S29:AT29),IF($BB$3="暦月",SUM(S29:AW29),""))</f>
        <v>0</v>
      </c>
      <c r="AY29" s="831"/>
      <c r="AZ29" s="832">
        <f>IF($BB$3="４週",AX29/4,IF($BB$3="暦月",'勤務形態（1枚版）'!AX29/('勤務形態（1枚版）'!$BB$8/7),""))</f>
        <v>0</v>
      </c>
      <c r="BA29" s="833"/>
      <c r="BB29" s="858"/>
      <c r="BC29" s="859"/>
      <c r="BD29" s="859"/>
      <c r="BE29" s="859"/>
      <c r="BF29" s="860"/>
    </row>
    <row r="30" spans="2:58" ht="20.25" customHeight="1">
      <c r="B30" s="867"/>
      <c r="C30" s="875"/>
      <c r="D30" s="876"/>
      <c r="E30" s="877"/>
      <c r="F30" s="94">
        <f>C28</f>
        <v>0</v>
      </c>
      <c r="G30" s="775"/>
      <c r="H30" s="779"/>
      <c r="I30" s="777"/>
      <c r="J30" s="777"/>
      <c r="K30" s="778"/>
      <c r="L30" s="786"/>
      <c r="M30" s="787"/>
      <c r="N30" s="787"/>
      <c r="O30" s="788"/>
      <c r="P30" s="864" t="s">
        <v>50</v>
      </c>
      <c r="Q30" s="865"/>
      <c r="R30" s="866"/>
      <c r="S30" s="266" t="str">
        <f>IF(S28="","",VLOOKUP(S28,'シフト記号表（勤務時間帯）'!$C$6:$U$35,19,FALSE))</f>
        <v/>
      </c>
      <c r="T30" s="267" t="str">
        <f>IF(T28="","",VLOOKUP(T28,'シフト記号表（勤務時間帯）'!$C$6:$U$35,19,FALSE))</f>
        <v/>
      </c>
      <c r="U30" s="267" t="str">
        <f>IF(U28="","",VLOOKUP(U28,'シフト記号表（勤務時間帯）'!$C$6:$U$35,19,FALSE))</f>
        <v/>
      </c>
      <c r="V30" s="267" t="str">
        <f>IF(V28="","",VLOOKUP(V28,'シフト記号表（勤務時間帯）'!$C$6:$U$35,19,FALSE))</f>
        <v/>
      </c>
      <c r="W30" s="267" t="str">
        <f>IF(W28="","",VLOOKUP(W28,'シフト記号表（勤務時間帯）'!$C$6:$U$35,19,FALSE))</f>
        <v/>
      </c>
      <c r="X30" s="267" t="str">
        <f>IF(X28="","",VLOOKUP(X28,'シフト記号表（勤務時間帯）'!$C$6:$U$35,19,FALSE))</f>
        <v/>
      </c>
      <c r="Y30" s="268" t="str">
        <f>IF(Y28="","",VLOOKUP(Y28,'シフト記号表（勤務時間帯）'!$C$6:$U$35,19,FALSE))</f>
        <v/>
      </c>
      <c r="Z30" s="266" t="str">
        <f>IF(Z28="","",VLOOKUP(Z28,'シフト記号表（勤務時間帯）'!$C$6:$U$35,19,FALSE))</f>
        <v/>
      </c>
      <c r="AA30" s="267" t="str">
        <f>IF(AA28="","",VLOOKUP(AA28,'シフト記号表（勤務時間帯）'!$C$6:$U$35,19,FALSE))</f>
        <v/>
      </c>
      <c r="AB30" s="267" t="str">
        <f>IF(AB28="","",VLOOKUP(AB28,'シフト記号表（勤務時間帯）'!$C$6:$U$35,19,FALSE))</f>
        <v/>
      </c>
      <c r="AC30" s="267" t="str">
        <f>IF(AC28="","",VLOOKUP(AC28,'シフト記号表（勤務時間帯）'!$C$6:$U$35,19,FALSE))</f>
        <v/>
      </c>
      <c r="AD30" s="267" t="str">
        <f>IF(AD28="","",VLOOKUP(AD28,'シフト記号表（勤務時間帯）'!$C$6:$U$35,19,FALSE))</f>
        <v/>
      </c>
      <c r="AE30" s="267" t="str">
        <f>IF(AE28="","",VLOOKUP(AE28,'シフト記号表（勤務時間帯）'!$C$6:$U$35,19,FALSE))</f>
        <v/>
      </c>
      <c r="AF30" s="268" t="str">
        <f>IF(AF28="","",VLOOKUP(AF28,'シフト記号表（勤務時間帯）'!$C$6:$U$35,19,FALSE))</f>
        <v/>
      </c>
      <c r="AG30" s="266" t="str">
        <f>IF(AG28="","",VLOOKUP(AG28,'シフト記号表（勤務時間帯）'!$C$6:$U$35,19,FALSE))</f>
        <v/>
      </c>
      <c r="AH30" s="267" t="str">
        <f>IF(AH28="","",VLOOKUP(AH28,'シフト記号表（勤務時間帯）'!$C$6:$U$35,19,FALSE))</f>
        <v/>
      </c>
      <c r="AI30" s="267" t="str">
        <f>IF(AI28="","",VLOOKUP(AI28,'シフト記号表（勤務時間帯）'!$C$6:$U$35,19,FALSE))</f>
        <v/>
      </c>
      <c r="AJ30" s="267" t="str">
        <f>IF(AJ28="","",VLOOKUP(AJ28,'シフト記号表（勤務時間帯）'!$C$6:$U$35,19,FALSE))</f>
        <v/>
      </c>
      <c r="AK30" s="267" t="str">
        <f>IF(AK28="","",VLOOKUP(AK28,'シフト記号表（勤務時間帯）'!$C$6:$U$35,19,FALSE))</f>
        <v/>
      </c>
      <c r="AL30" s="267" t="str">
        <f>IF(AL28="","",VLOOKUP(AL28,'シフト記号表（勤務時間帯）'!$C$6:$U$35,19,FALSE))</f>
        <v/>
      </c>
      <c r="AM30" s="268" t="str">
        <f>IF(AM28="","",VLOOKUP(AM28,'シフト記号表（勤務時間帯）'!$C$6:$U$35,19,FALSE))</f>
        <v/>
      </c>
      <c r="AN30" s="266" t="str">
        <f>IF(AN28="","",VLOOKUP(AN28,'シフト記号表（勤務時間帯）'!$C$6:$U$35,19,FALSE))</f>
        <v/>
      </c>
      <c r="AO30" s="267" t="str">
        <f>IF(AO28="","",VLOOKUP(AO28,'シフト記号表（勤務時間帯）'!$C$6:$U$35,19,FALSE))</f>
        <v/>
      </c>
      <c r="AP30" s="267" t="str">
        <f>IF(AP28="","",VLOOKUP(AP28,'シフト記号表（勤務時間帯）'!$C$6:$U$35,19,FALSE))</f>
        <v/>
      </c>
      <c r="AQ30" s="267" t="str">
        <f>IF(AQ28="","",VLOOKUP(AQ28,'シフト記号表（勤務時間帯）'!$C$6:$U$35,19,FALSE))</f>
        <v/>
      </c>
      <c r="AR30" s="267" t="str">
        <f>IF(AR28="","",VLOOKUP(AR28,'シフト記号表（勤務時間帯）'!$C$6:$U$35,19,FALSE))</f>
        <v/>
      </c>
      <c r="AS30" s="267" t="str">
        <f>IF(AS28="","",VLOOKUP(AS28,'シフト記号表（勤務時間帯）'!$C$6:$U$35,19,FALSE))</f>
        <v/>
      </c>
      <c r="AT30" s="268" t="str">
        <f>IF(AT28="","",VLOOKUP(AT28,'シフト記号表（勤務時間帯）'!$C$6:$U$35,19,FALSE))</f>
        <v/>
      </c>
      <c r="AU30" s="266" t="str">
        <f>IF(AU28="","",VLOOKUP(AU28,'シフト記号表（勤務時間帯）'!$C$6:$U$35,19,FALSE))</f>
        <v/>
      </c>
      <c r="AV30" s="267" t="str">
        <f>IF(AV28="","",VLOOKUP(AV28,'シフト記号表（勤務時間帯）'!$C$6:$U$35,19,FALSE))</f>
        <v/>
      </c>
      <c r="AW30" s="267" t="str">
        <f>IF(AW28="","",VLOOKUP(AW28,'シフト記号表（勤務時間帯）'!$C$6:$U$35,19,FALSE))</f>
        <v/>
      </c>
      <c r="AX30" s="837">
        <f>IF($BB$3="４週",SUM(S30:AT30),IF($BB$3="暦月",SUM(S30:AW30),""))</f>
        <v>0</v>
      </c>
      <c r="AY30" s="838"/>
      <c r="AZ30" s="839">
        <f>IF($BB$3="４週",AX30/4,IF($BB$3="暦月",'勤務形態（1枚版）'!AX30/('勤務形態（1枚版）'!$BB$8/7),""))</f>
        <v>0</v>
      </c>
      <c r="BA30" s="840"/>
      <c r="BB30" s="861"/>
      <c r="BC30" s="862"/>
      <c r="BD30" s="862"/>
      <c r="BE30" s="862"/>
      <c r="BF30" s="863"/>
    </row>
    <row r="31" spans="2:58" ht="20.25" customHeight="1">
      <c r="B31" s="867">
        <f>B28+1</f>
        <v>4</v>
      </c>
      <c r="C31" s="869"/>
      <c r="D31" s="870"/>
      <c r="E31" s="871"/>
      <c r="F31" s="96"/>
      <c r="G31" s="773"/>
      <c r="H31" s="776"/>
      <c r="I31" s="777"/>
      <c r="J31" s="777"/>
      <c r="K31" s="778"/>
      <c r="L31" s="780"/>
      <c r="M31" s="781"/>
      <c r="N31" s="781"/>
      <c r="O31" s="782"/>
      <c r="P31" s="789" t="s">
        <v>49</v>
      </c>
      <c r="Q31" s="790"/>
      <c r="R31" s="791"/>
      <c r="S31" s="113"/>
      <c r="T31" s="114"/>
      <c r="U31" s="114"/>
      <c r="V31" s="114"/>
      <c r="W31" s="114"/>
      <c r="X31" s="114"/>
      <c r="Y31" s="115"/>
      <c r="Z31" s="113"/>
      <c r="AA31" s="114"/>
      <c r="AB31" s="114"/>
      <c r="AC31" s="114"/>
      <c r="AD31" s="114"/>
      <c r="AE31" s="114"/>
      <c r="AF31" s="115"/>
      <c r="AG31" s="113"/>
      <c r="AH31" s="114"/>
      <c r="AI31" s="114"/>
      <c r="AJ31" s="114"/>
      <c r="AK31" s="114"/>
      <c r="AL31" s="114"/>
      <c r="AM31" s="115"/>
      <c r="AN31" s="113"/>
      <c r="AO31" s="114"/>
      <c r="AP31" s="114"/>
      <c r="AQ31" s="114"/>
      <c r="AR31" s="114"/>
      <c r="AS31" s="114"/>
      <c r="AT31" s="115"/>
      <c r="AU31" s="113"/>
      <c r="AV31" s="114"/>
      <c r="AW31" s="114"/>
      <c r="AX31" s="818"/>
      <c r="AY31" s="819"/>
      <c r="AZ31" s="820"/>
      <c r="BA31" s="821"/>
      <c r="BB31" s="855"/>
      <c r="BC31" s="856"/>
      <c r="BD31" s="856"/>
      <c r="BE31" s="856"/>
      <c r="BF31" s="857"/>
    </row>
    <row r="32" spans="2:58" ht="20.25" customHeight="1">
      <c r="B32" s="867"/>
      <c r="C32" s="872"/>
      <c r="D32" s="873"/>
      <c r="E32" s="874"/>
      <c r="F32" s="94"/>
      <c r="G32" s="774"/>
      <c r="H32" s="779"/>
      <c r="I32" s="777"/>
      <c r="J32" s="777"/>
      <c r="K32" s="778"/>
      <c r="L32" s="783"/>
      <c r="M32" s="784"/>
      <c r="N32" s="784"/>
      <c r="O32" s="785"/>
      <c r="P32" s="827" t="s">
        <v>15</v>
      </c>
      <c r="Q32" s="828"/>
      <c r="R32" s="829"/>
      <c r="S32" s="263" t="str">
        <f>IF(S31="","",VLOOKUP(S31,'シフト記号表（勤務時間帯）'!$C$6:$K$35,9,FALSE))</f>
        <v/>
      </c>
      <c r="T32" s="264" t="str">
        <f>IF(T31="","",VLOOKUP(T31,'シフト記号表（勤務時間帯）'!$C$6:$K$35,9,FALSE))</f>
        <v/>
      </c>
      <c r="U32" s="264" t="str">
        <f>IF(U31="","",VLOOKUP(U31,'シフト記号表（勤務時間帯）'!$C$6:$K$35,9,FALSE))</f>
        <v/>
      </c>
      <c r="V32" s="264" t="str">
        <f>IF(V31="","",VLOOKUP(V31,'シフト記号表（勤務時間帯）'!$C$6:$K$35,9,FALSE))</f>
        <v/>
      </c>
      <c r="W32" s="264" t="str">
        <f>IF(W31="","",VLOOKUP(W31,'シフト記号表（勤務時間帯）'!$C$6:$K$35,9,FALSE))</f>
        <v/>
      </c>
      <c r="X32" s="264" t="str">
        <f>IF(X31="","",VLOOKUP(X31,'シフト記号表（勤務時間帯）'!$C$6:$K$35,9,FALSE))</f>
        <v/>
      </c>
      <c r="Y32" s="265" t="str">
        <f>IF(Y31="","",VLOOKUP(Y31,'シフト記号表（勤務時間帯）'!$C$6:$K$35,9,FALSE))</f>
        <v/>
      </c>
      <c r="Z32" s="263" t="str">
        <f>IF(Z31="","",VLOOKUP(Z31,'シフト記号表（勤務時間帯）'!$C$6:$K$35,9,FALSE))</f>
        <v/>
      </c>
      <c r="AA32" s="264" t="str">
        <f>IF(AA31="","",VLOOKUP(AA31,'シフト記号表（勤務時間帯）'!$C$6:$K$35,9,FALSE))</f>
        <v/>
      </c>
      <c r="AB32" s="264" t="str">
        <f>IF(AB31="","",VLOOKUP(AB31,'シフト記号表（勤務時間帯）'!$C$6:$K$35,9,FALSE))</f>
        <v/>
      </c>
      <c r="AC32" s="264" t="str">
        <f>IF(AC31="","",VLOOKUP(AC31,'シフト記号表（勤務時間帯）'!$C$6:$K$35,9,FALSE))</f>
        <v/>
      </c>
      <c r="AD32" s="264" t="str">
        <f>IF(AD31="","",VLOOKUP(AD31,'シフト記号表（勤務時間帯）'!$C$6:$K$35,9,FALSE))</f>
        <v/>
      </c>
      <c r="AE32" s="264" t="str">
        <f>IF(AE31="","",VLOOKUP(AE31,'シフト記号表（勤務時間帯）'!$C$6:$K$35,9,FALSE))</f>
        <v/>
      </c>
      <c r="AF32" s="265" t="str">
        <f>IF(AF31="","",VLOOKUP(AF31,'シフト記号表（勤務時間帯）'!$C$6:$K$35,9,FALSE))</f>
        <v/>
      </c>
      <c r="AG32" s="263" t="str">
        <f>IF(AG31="","",VLOOKUP(AG31,'シフト記号表（勤務時間帯）'!$C$6:$K$35,9,FALSE))</f>
        <v/>
      </c>
      <c r="AH32" s="264" t="str">
        <f>IF(AH31="","",VLOOKUP(AH31,'シフト記号表（勤務時間帯）'!$C$6:$K$35,9,FALSE))</f>
        <v/>
      </c>
      <c r="AI32" s="264" t="str">
        <f>IF(AI31="","",VLOOKUP(AI31,'シフト記号表（勤務時間帯）'!$C$6:$K$35,9,FALSE))</f>
        <v/>
      </c>
      <c r="AJ32" s="264" t="str">
        <f>IF(AJ31="","",VLOOKUP(AJ31,'シフト記号表（勤務時間帯）'!$C$6:$K$35,9,FALSE))</f>
        <v/>
      </c>
      <c r="AK32" s="264" t="str">
        <f>IF(AK31="","",VLOOKUP(AK31,'シフト記号表（勤務時間帯）'!$C$6:$K$35,9,FALSE))</f>
        <v/>
      </c>
      <c r="AL32" s="264" t="str">
        <f>IF(AL31="","",VLOOKUP(AL31,'シフト記号表（勤務時間帯）'!$C$6:$K$35,9,FALSE))</f>
        <v/>
      </c>
      <c r="AM32" s="265" t="str">
        <f>IF(AM31="","",VLOOKUP(AM31,'シフト記号表（勤務時間帯）'!$C$6:$K$35,9,FALSE))</f>
        <v/>
      </c>
      <c r="AN32" s="263" t="str">
        <f>IF(AN31="","",VLOOKUP(AN31,'シフト記号表（勤務時間帯）'!$C$6:$K$35,9,FALSE))</f>
        <v/>
      </c>
      <c r="AO32" s="264" t="str">
        <f>IF(AO31="","",VLOOKUP(AO31,'シフト記号表（勤務時間帯）'!$C$6:$K$35,9,FALSE))</f>
        <v/>
      </c>
      <c r="AP32" s="264" t="str">
        <f>IF(AP31="","",VLOOKUP(AP31,'シフト記号表（勤務時間帯）'!$C$6:$K$35,9,FALSE))</f>
        <v/>
      </c>
      <c r="AQ32" s="264" t="str">
        <f>IF(AQ31="","",VLOOKUP(AQ31,'シフト記号表（勤務時間帯）'!$C$6:$K$35,9,FALSE))</f>
        <v/>
      </c>
      <c r="AR32" s="264" t="str">
        <f>IF(AR31="","",VLOOKUP(AR31,'シフト記号表（勤務時間帯）'!$C$6:$K$35,9,FALSE))</f>
        <v/>
      </c>
      <c r="AS32" s="264" t="str">
        <f>IF(AS31="","",VLOOKUP(AS31,'シフト記号表（勤務時間帯）'!$C$6:$K$35,9,FALSE))</f>
        <v/>
      </c>
      <c r="AT32" s="265" t="str">
        <f>IF(AT31="","",VLOOKUP(AT31,'シフト記号表（勤務時間帯）'!$C$6:$K$35,9,FALSE))</f>
        <v/>
      </c>
      <c r="AU32" s="263" t="str">
        <f>IF(AU31="","",VLOOKUP(AU31,'シフト記号表（勤務時間帯）'!$C$6:$K$35,9,FALSE))</f>
        <v/>
      </c>
      <c r="AV32" s="264" t="str">
        <f>IF(AV31="","",VLOOKUP(AV31,'シフト記号表（勤務時間帯）'!$C$6:$K$35,9,FALSE))</f>
        <v/>
      </c>
      <c r="AW32" s="264" t="str">
        <f>IF(AW31="","",VLOOKUP(AW31,'シフト記号表（勤務時間帯）'!$C$6:$K$35,9,FALSE))</f>
        <v/>
      </c>
      <c r="AX32" s="830">
        <f>IF($BB$3="４週",SUM(S32:AT32),IF($BB$3="暦月",SUM(S32:AW32),""))</f>
        <v>0</v>
      </c>
      <c r="AY32" s="831"/>
      <c r="AZ32" s="832">
        <f>IF($BB$3="４週",AX32/4,IF($BB$3="暦月",'勤務形態（1枚版）'!AX32/('勤務形態（1枚版）'!$BB$8/7),""))</f>
        <v>0</v>
      </c>
      <c r="BA32" s="833"/>
      <c r="BB32" s="858"/>
      <c r="BC32" s="859"/>
      <c r="BD32" s="859"/>
      <c r="BE32" s="859"/>
      <c r="BF32" s="860"/>
    </row>
    <row r="33" spans="2:58" ht="20.25" customHeight="1">
      <c r="B33" s="867"/>
      <c r="C33" s="875"/>
      <c r="D33" s="876"/>
      <c r="E33" s="877"/>
      <c r="F33" s="94">
        <f>C31</f>
        <v>0</v>
      </c>
      <c r="G33" s="775"/>
      <c r="H33" s="779"/>
      <c r="I33" s="777"/>
      <c r="J33" s="777"/>
      <c r="K33" s="778"/>
      <c r="L33" s="786"/>
      <c r="M33" s="787"/>
      <c r="N33" s="787"/>
      <c r="O33" s="788"/>
      <c r="P33" s="864" t="s">
        <v>50</v>
      </c>
      <c r="Q33" s="865"/>
      <c r="R33" s="866"/>
      <c r="S33" s="266" t="str">
        <f>IF(S31="","",VLOOKUP(S31,'シフト記号表（勤務時間帯）'!$C$6:$U$35,19,FALSE))</f>
        <v/>
      </c>
      <c r="T33" s="267" t="str">
        <f>IF(T31="","",VLOOKUP(T31,'シフト記号表（勤務時間帯）'!$C$6:$U$35,19,FALSE))</f>
        <v/>
      </c>
      <c r="U33" s="267" t="str">
        <f>IF(U31="","",VLOOKUP(U31,'シフト記号表（勤務時間帯）'!$C$6:$U$35,19,FALSE))</f>
        <v/>
      </c>
      <c r="V33" s="267" t="str">
        <f>IF(V31="","",VLOOKUP(V31,'シフト記号表（勤務時間帯）'!$C$6:$U$35,19,FALSE))</f>
        <v/>
      </c>
      <c r="W33" s="267" t="str">
        <f>IF(W31="","",VLOOKUP(W31,'シフト記号表（勤務時間帯）'!$C$6:$U$35,19,FALSE))</f>
        <v/>
      </c>
      <c r="X33" s="267" t="str">
        <f>IF(X31="","",VLOOKUP(X31,'シフト記号表（勤務時間帯）'!$C$6:$U$35,19,FALSE))</f>
        <v/>
      </c>
      <c r="Y33" s="268" t="str">
        <f>IF(Y31="","",VLOOKUP(Y31,'シフト記号表（勤務時間帯）'!$C$6:$U$35,19,FALSE))</f>
        <v/>
      </c>
      <c r="Z33" s="266" t="str">
        <f>IF(Z31="","",VLOOKUP(Z31,'シフト記号表（勤務時間帯）'!$C$6:$U$35,19,FALSE))</f>
        <v/>
      </c>
      <c r="AA33" s="267" t="str">
        <f>IF(AA31="","",VLOOKUP(AA31,'シフト記号表（勤務時間帯）'!$C$6:$U$35,19,FALSE))</f>
        <v/>
      </c>
      <c r="AB33" s="267" t="str">
        <f>IF(AB31="","",VLOOKUP(AB31,'シフト記号表（勤務時間帯）'!$C$6:$U$35,19,FALSE))</f>
        <v/>
      </c>
      <c r="AC33" s="267" t="str">
        <f>IF(AC31="","",VLOOKUP(AC31,'シフト記号表（勤務時間帯）'!$C$6:$U$35,19,FALSE))</f>
        <v/>
      </c>
      <c r="AD33" s="267" t="str">
        <f>IF(AD31="","",VLOOKUP(AD31,'シフト記号表（勤務時間帯）'!$C$6:$U$35,19,FALSE))</f>
        <v/>
      </c>
      <c r="AE33" s="267" t="str">
        <f>IF(AE31="","",VLOOKUP(AE31,'シフト記号表（勤務時間帯）'!$C$6:$U$35,19,FALSE))</f>
        <v/>
      </c>
      <c r="AF33" s="268" t="str">
        <f>IF(AF31="","",VLOOKUP(AF31,'シフト記号表（勤務時間帯）'!$C$6:$U$35,19,FALSE))</f>
        <v/>
      </c>
      <c r="AG33" s="266" t="str">
        <f>IF(AG31="","",VLOOKUP(AG31,'シフト記号表（勤務時間帯）'!$C$6:$U$35,19,FALSE))</f>
        <v/>
      </c>
      <c r="AH33" s="267" t="str">
        <f>IF(AH31="","",VLOOKUP(AH31,'シフト記号表（勤務時間帯）'!$C$6:$U$35,19,FALSE))</f>
        <v/>
      </c>
      <c r="AI33" s="267" t="str">
        <f>IF(AI31="","",VLOOKUP(AI31,'シフト記号表（勤務時間帯）'!$C$6:$U$35,19,FALSE))</f>
        <v/>
      </c>
      <c r="AJ33" s="267" t="str">
        <f>IF(AJ31="","",VLOOKUP(AJ31,'シフト記号表（勤務時間帯）'!$C$6:$U$35,19,FALSE))</f>
        <v/>
      </c>
      <c r="AK33" s="267" t="str">
        <f>IF(AK31="","",VLOOKUP(AK31,'シフト記号表（勤務時間帯）'!$C$6:$U$35,19,FALSE))</f>
        <v/>
      </c>
      <c r="AL33" s="267" t="str">
        <f>IF(AL31="","",VLOOKUP(AL31,'シフト記号表（勤務時間帯）'!$C$6:$U$35,19,FALSE))</f>
        <v/>
      </c>
      <c r="AM33" s="268" t="str">
        <f>IF(AM31="","",VLOOKUP(AM31,'シフト記号表（勤務時間帯）'!$C$6:$U$35,19,FALSE))</f>
        <v/>
      </c>
      <c r="AN33" s="266" t="str">
        <f>IF(AN31="","",VLOOKUP(AN31,'シフト記号表（勤務時間帯）'!$C$6:$U$35,19,FALSE))</f>
        <v/>
      </c>
      <c r="AO33" s="267" t="str">
        <f>IF(AO31="","",VLOOKUP(AO31,'シフト記号表（勤務時間帯）'!$C$6:$U$35,19,FALSE))</f>
        <v/>
      </c>
      <c r="AP33" s="267" t="str">
        <f>IF(AP31="","",VLOOKUP(AP31,'シフト記号表（勤務時間帯）'!$C$6:$U$35,19,FALSE))</f>
        <v/>
      </c>
      <c r="AQ33" s="267" t="str">
        <f>IF(AQ31="","",VLOOKUP(AQ31,'シフト記号表（勤務時間帯）'!$C$6:$U$35,19,FALSE))</f>
        <v/>
      </c>
      <c r="AR33" s="267" t="str">
        <f>IF(AR31="","",VLOOKUP(AR31,'シフト記号表（勤務時間帯）'!$C$6:$U$35,19,FALSE))</f>
        <v/>
      </c>
      <c r="AS33" s="267" t="str">
        <f>IF(AS31="","",VLOOKUP(AS31,'シフト記号表（勤務時間帯）'!$C$6:$U$35,19,FALSE))</f>
        <v/>
      </c>
      <c r="AT33" s="268" t="str">
        <f>IF(AT31="","",VLOOKUP(AT31,'シフト記号表（勤務時間帯）'!$C$6:$U$35,19,FALSE))</f>
        <v/>
      </c>
      <c r="AU33" s="266" t="str">
        <f>IF(AU31="","",VLOOKUP(AU31,'シフト記号表（勤務時間帯）'!$C$6:$U$35,19,FALSE))</f>
        <v/>
      </c>
      <c r="AV33" s="267" t="str">
        <f>IF(AV31="","",VLOOKUP(AV31,'シフト記号表（勤務時間帯）'!$C$6:$U$35,19,FALSE))</f>
        <v/>
      </c>
      <c r="AW33" s="267" t="str">
        <f>IF(AW31="","",VLOOKUP(AW31,'シフト記号表（勤務時間帯）'!$C$6:$U$35,19,FALSE))</f>
        <v/>
      </c>
      <c r="AX33" s="837">
        <f>IF($BB$3="４週",SUM(S33:AT33),IF($BB$3="暦月",SUM(S33:AW33),""))</f>
        <v>0</v>
      </c>
      <c r="AY33" s="838"/>
      <c r="AZ33" s="839">
        <f>IF($BB$3="４週",AX33/4,IF($BB$3="暦月",'勤務形態（1枚版）'!AX33/('勤務形態（1枚版）'!$BB$8/7),""))</f>
        <v>0</v>
      </c>
      <c r="BA33" s="840"/>
      <c r="BB33" s="861"/>
      <c r="BC33" s="862"/>
      <c r="BD33" s="862"/>
      <c r="BE33" s="862"/>
      <c r="BF33" s="863"/>
    </row>
    <row r="34" spans="2:58" ht="20.25" customHeight="1">
      <c r="B34" s="867">
        <f>B31+1</f>
        <v>5</v>
      </c>
      <c r="C34" s="869"/>
      <c r="D34" s="870"/>
      <c r="E34" s="871"/>
      <c r="F34" s="96"/>
      <c r="G34" s="773"/>
      <c r="H34" s="776"/>
      <c r="I34" s="777"/>
      <c r="J34" s="777"/>
      <c r="K34" s="778"/>
      <c r="L34" s="780"/>
      <c r="M34" s="781"/>
      <c r="N34" s="781"/>
      <c r="O34" s="782"/>
      <c r="P34" s="789" t="s">
        <v>49</v>
      </c>
      <c r="Q34" s="790"/>
      <c r="R34" s="791"/>
      <c r="S34" s="113"/>
      <c r="T34" s="114"/>
      <c r="U34" s="114"/>
      <c r="V34" s="114"/>
      <c r="W34" s="114"/>
      <c r="X34" s="114"/>
      <c r="Y34" s="115"/>
      <c r="Z34" s="113"/>
      <c r="AA34" s="114"/>
      <c r="AB34" s="114"/>
      <c r="AC34" s="114"/>
      <c r="AD34" s="114"/>
      <c r="AE34" s="114"/>
      <c r="AF34" s="115"/>
      <c r="AG34" s="113"/>
      <c r="AH34" s="114"/>
      <c r="AI34" s="114"/>
      <c r="AJ34" s="114"/>
      <c r="AK34" s="114"/>
      <c r="AL34" s="114"/>
      <c r="AM34" s="115"/>
      <c r="AN34" s="113"/>
      <c r="AO34" s="114"/>
      <c r="AP34" s="114"/>
      <c r="AQ34" s="114"/>
      <c r="AR34" s="114"/>
      <c r="AS34" s="114"/>
      <c r="AT34" s="115"/>
      <c r="AU34" s="113"/>
      <c r="AV34" s="114"/>
      <c r="AW34" s="114"/>
      <c r="AX34" s="818"/>
      <c r="AY34" s="819"/>
      <c r="AZ34" s="820"/>
      <c r="BA34" s="821"/>
      <c r="BB34" s="855"/>
      <c r="BC34" s="856"/>
      <c r="BD34" s="856"/>
      <c r="BE34" s="856"/>
      <c r="BF34" s="857"/>
    </row>
    <row r="35" spans="2:58" ht="20.25" customHeight="1">
      <c r="B35" s="867"/>
      <c r="C35" s="872"/>
      <c r="D35" s="873"/>
      <c r="E35" s="874"/>
      <c r="F35" s="94"/>
      <c r="G35" s="774"/>
      <c r="H35" s="779"/>
      <c r="I35" s="777"/>
      <c r="J35" s="777"/>
      <c r="K35" s="778"/>
      <c r="L35" s="783"/>
      <c r="M35" s="784"/>
      <c r="N35" s="784"/>
      <c r="O35" s="785"/>
      <c r="P35" s="827" t="s">
        <v>15</v>
      </c>
      <c r="Q35" s="828"/>
      <c r="R35" s="829"/>
      <c r="S35" s="263" t="str">
        <f>IF(S34="","",VLOOKUP(S34,'シフト記号表（勤務時間帯）'!$C$6:$K$35,9,FALSE))</f>
        <v/>
      </c>
      <c r="T35" s="264" t="str">
        <f>IF(T34="","",VLOOKUP(T34,'シフト記号表（勤務時間帯）'!$C$6:$K$35,9,FALSE))</f>
        <v/>
      </c>
      <c r="U35" s="264" t="str">
        <f>IF(U34="","",VLOOKUP(U34,'シフト記号表（勤務時間帯）'!$C$6:$K$35,9,FALSE))</f>
        <v/>
      </c>
      <c r="V35" s="264" t="str">
        <f>IF(V34="","",VLOOKUP(V34,'シフト記号表（勤務時間帯）'!$C$6:$K$35,9,FALSE))</f>
        <v/>
      </c>
      <c r="W35" s="264" t="str">
        <f>IF(W34="","",VLOOKUP(W34,'シフト記号表（勤務時間帯）'!$C$6:$K$35,9,FALSE))</f>
        <v/>
      </c>
      <c r="X35" s="264" t="str">
        <f>IF(X34="","",VLOOKUP(X34,'シフト記号表（勤務時間帯）'!$C$6:$K$35,9,FALSE))</f>
        <v/>
      </c>
      <c r="Y35" s="265" t="str">
        <f>IF(Y34="","",VLOOKUP(Y34,'シフト記号表（勤務時間帯）'!$C$6:$K$35,9,FALSE))</f>
        <v/>
      </c>
      <c r="Z35" s="263" t="str">
        <f>IF(Z34="","",VLOOKUP(Z34,'シフト記号表（勤務時間帯）'!$C$6:$K$35,9,FALSE))</f>
        <v/>
      </c>
      <c r="AA35" s="264" t="str">
        <f>IF(AA34="","",VLOOKUP(AA34,'シフト記号表（勤務時間帯）'!$C$6:$K$35,9,FALSE))</f>
        <v/>
      </c>
      <c r="AB35" s="264" t="str">
        <f>IF(AB34="","",VLOOKUP(AB34,'シフト記号表（勤務時間帯）'!$C$6:$K$35,9,FALSE))</f>
        <v/>
      </c>
      <c r="AC35" s="264" t="str">
        <f>IF(AC34="","",VLOOKUP(AC34,'シフト記号表（勤務時間帯）'!$C$6:$K$35,9,FALSE))</f>
        <v/>
      </c>
      <c r="AD35" s="264" t="str">
        <f>IF(AD34="","",VLOOKUP(AD34,'シフト記号表（勤務時間帯）'!$C$6:$K$35,9,FALSE))</f>
        <v/>
      </c>
      <c r="AE35" s="264" t="str">
        <f>IF(AE34="","",VLOOKUP(AE34,'シフト記号表（勤務時間帯）'!$C$6:$K$35,9,FALSE))</f>
        <v/>
      </c>
      <c r="AF35" s="265" t="str">
        <f>IF(AF34="","",VLOOKUP(AF34,'シフト記号表（勤務時間帯）'!$C$6:$K$35,9,FALSE))</f>
        <v/>
      </c>
      <c r="AG35" s="263" t="str">
        <f>IF(AG34="","",VLOOKUP(AG34,'シフト記号表（勤務時間帯）'!$C$6:$K$35,9,FALSE))</f>
        <v/>
      </c>
      <c r="AH35" s="264" t="str">
        <f>IF(AH34="","",VLOOKUP(AH34,'シフト記号表（勤務時間帯）'!$C$6:$K$35,9,FALSE))</f>
        <v/>
      </c>
      <c r="AI35" s="264" t="str">
        <f>IF(AI34="","",VLOOKUP(AI34,'シフト記号表（勤務時間帯）'!$C$6:$K$35,9,FALSE))</f>
        <v/>
      </c>
      <c r="AJ35" s="264" t="str">
        <f>IF(AJ34="","",VLOOKUP(AJ34,'シフト記号表（勤務時間帯）'!$C$6:$K$35,9,FALSE))</f>
        <v/>
      </c>
      <c r="AK35" s="264" t="str">
        <f>IF(AK34="","",VLOOKUP(AK34,'シフト記号表（勤務時間帯）'!$C$6:$K$35,9,FALSE))</f>
        <v/>
      </c>
      <c r="AL35" s="264" t="str">
        <f>IF(AL34="","",VLOOKUP(AL34,'シフト記号表（勤務時間帯）'!$C$6:$K$35,9,FALSE))</f>
        <v/>
      </c>
      <c r="AM35" s="265" t="str">
        <f>IF(AM34="","",VLOOKUP(AM34,'シフト記号表（勤務時間帯）'!$C$6:$K$35,9,FALSE))</f>
        <v/>
      </c>
      <c r="AN35" s="263" t="str">
        <f>IF(AN34="","",VLOOKUP(AN34,'シフト記号表（勤務時間帯）'!$C$6:$K$35,9,FALSE))</f>
        <v/>
      </c>
      <c r="AO35" s="264" t="str">
        <f>IF(AO34="","",VLOOKUP(AO34,'シフト記号表（勤務時間帯）'!$C$6:$K$35,9,FALSE))</f>
        <v/>
      </c>
      <c r="AP35" s="264" t="str">
        <f>IF(AP34="","",VLOOKUP(AP34,'シフト記号表（勤務時間帯）'!$C$6:$K$35,9,FALSE))</f>
        <v/>
      </c>
      <c r="AQ35" s="264" t="str">
        <f>IF(AQ34="","",VLOOKUP(AQ34,'シフト記号表（勤務時間帯）'!$C$6:$K$35,9,FALSE))</f>
        <v/>
      </c>
      <c r="AR35" s="264" t="str">
        <f>IF(AR34="","",VLOOKUP(AR34,'シフト記号表（勤務時間帯）'!$C$6:$K$35,9,FALSE))</f>
        <v/>
      </c>
      <c r="AS35" s="264" t="str">
        <f>IF(AS34="","",VLOOKUP(AS34,'シフト記号表（勤務時間帯）'!$C$6:$K$35,9,FALSE))</f>
        <v/>
      </c>
      <c r="AT35" s="265" t="str">
        <f>IF(AT34="","",VLOOKUP(AT34,'シフト記号表（勤務時間帯）'!$C$6:$K$35,9,FALSE))</f>
        <v/>
      </c>
      <c r="AU35" s="263" t="str">
        <f>IF(AU34="","",VLOOKUP(AU34,'シフト記号表（勤務時間帯）'!$C$6:$K$35,9,FALSE))</f>
        <v/>
      </c>
      <c r="AV35" s="264" t="str">
        <f>IF(AV34="","",VLOOKUP(AV34,'シフト記号表（勤務時間帯）'!$C$6:$K$35,9,FALSE))</f>
        <v/>
      </c>
      <c r="AW35" s="264" t="str">
        <f>IF(AW34="","",VLOOKUP(AW34,'シフト記号表（勤務時間帯）'!$C$6:$K$35,9,FALSE))</f>
        <v/>
      </c>
      <c r="AX35" s="830">
        <f>IF($BB$3="４週",SUM(S35:AT35),IF($BB$3="暦月",SUM(S35:AW35),""))</f>
        <v>0</v>
      </c>
      <c r="AY35" s="831"/>
      <c r="AZ35" s="832">
        <f>IF($BB$3="４週",AX35/4,IF($BB$3="暦月",'勤務形態（1枚版）'!AX35/('勤務形態（1枚版）'!$BB$8/7),""))</f>
        <v>0</v>
      </c>
      <c r="BA35" s="833"/>
      <c r="BB35" s="858"/>
      <c r="BC35" s="859"/>
      <c r="BD35" s="859"/>
      <c r="BE35" s="859"/>
      <c r="BF35" s="860"/>
    </row>
    <row r="36" spans="2:58" ht="20.25" customHeight="1">
      <c r="B36" s="867"/>
      <c r="C36" s="875"/>
      <c r="D36" s="876"/>
      <c r="E36" s="877"/>
      <c r="F36" s="94">
        <f>C34</f>
        <v>0</v>
      </c>
      <c r="G36" s="775"/>
      <c r="H36" s="779"/>
      <c r="I36" s="777"/>
      <c r="J36" s="777"/>
      <c r="K36" s="778"/>
      <c r="L36" s="786"/>
      <c r="M36" s="787"/>
      <c r="N36" s="787"/>
      <c r="O36" s="788"/>
      <c r="P36" s="864" t="s">
        <v>50</v>
      </c>
      <c r="Q36" s="865"/>
      <c r="R36" s="866"/>
      <c r="S36" s="266" t="str">
        <f>IF(S34="","",VLOOKUP(S34,'シフト記号表（勤務時間帯）'!$C$6:$U$35,19,FALSE))</f>
        <v/>
      </c>
      <c r="T36" s="267" t="str">
        <f>IF(T34="","",VLOOKUP(T34,'シフト記号表（勤務時間帯）'!$C$6:$U$35,19,FALSE))</f>
        <v/>
      </c>
      <c r="U36" s="267" t="str">
        <f>IF(U34="","",VLOOKUP(U34,'シフト記号表（勤務時間帯）'!$C$6:$U$35,19,FALSE))</f>
        <v/>
      </c>
      <c r="V36" s="267" t="str">
        <f>IF(V34="","",VLOOKUP(V34,'シフト記号表（勤務時間帯）'!$C$6:$U$35,19,FALSE))</f>
        <v/>
      </c>
      <c r="W36" s="267" t="str">
        <f>IF(W34="","",VLOOKUP(W34,'シフト記号表（勤務時間帯）'!$C$6:$U$35,19,FALSE))</f>
        <v/>
      </c>
      <c r="X36" s="267" t="str">
        <f>IF(X34="","",VLOOKUP(X34,'シフト記号表（勤務時間帯）'!$C$6:$U$35,19,FALSE))</f>
        <v/>
      </c>
      <c r="Y36" s="268" t="str">
        <f>IF(Y34="","",VLOOKUP(Y34,'シフト記号表（勤務時間帯）'!$C$6:$U$35,19,FALSE))</f>
        <v/>
      </c>
      <c r="Z36" s="266" t="str">
        <f>IF(Z34="","",VLOOKUP(Z34,'シフト記号表（勤務時間帯）'!$C$6:$U$35,19,FALSE))</f>
        <v/>
      </c>
      <c r="AA36" s="267" t="str">
        <f>IF(AA34="","",VLOOKUP(AA34,'シフト記号表（勤務時間帯）'!$C$6:$U$35,19,FALSE))</f>
        <v/>
      </c>
      <c r="AB36" s="267" t="str">
        <f>IF(AB34="","",VLOOKUP(AB34,'シフト記号表（勤務時間帯）'!$C$6:$U$35,19,FALSE))</f>
        <v/>
      </c>
      <c r="AC36" s="267" t="str">
        <f>IF(AC34="","",VLOOKUP(AC34,'シフト記号表（勤務時間帯）'!$C$6:$U$35,19,FALSE))</f>
        <v/>
      </c>
      <c r="AD36" s="267" t="str">
        <f>IF(AD34="","",VLOOKUP(AD34,'シフト記号表（勤務時間帯）'!$C$6:$U$35,19,FALSE))</f>
        <v/>
      </c>
      <c r="AE36" s="267" t="str">
        <f>IF(AE34="","",VLOOKUP(AE34,'シフト記号表（勤務時間帯）'!$C$6:$U$35,19,FALSE))</f>
        <v/>
      </c>
      <c r="AF36" s="268" t="str">
        <f>IF(AF34="","",VLOOKUP(AF34,'シフト記号表（勤務時間帯）'!$C$6:$U$35,19,FALSE))</f>
        <v/>
      </c>
      <c r="AG36" s="266" t="str">
        <f>IF(AG34="","",VLOOKUP(AG34,'シフト記号表（勤務時間帯）'!$C$6:$U$35,19,FALSE))</f>
        <v/>
      </c>
      <c r="AH36" s="267" t="str">
        <f>IF(AH34="","",VLOOKUP(AH34,'シフト記号表（勤務時間帯）'!$C$6:$U$35,19,FALSE))</f>
        <v/>
      </c>
      <c r="AI36" s="267" t="str">
        <f>IF(AI34="","",VLOOKUP(AI34,'シフト記号表（勤務時間帯）'!$C$6:$U$35,19,FALSE))</f>
        <v/>
      </c>
      <c r="AJ36" s="267" t="str">
        <f>IF(AJ34="","",VLOOKUP(AJ34,'シフト記号表（勤務時間帯）'!$C$6:$U$35,19,FALSE))</f>
        <v/>
      </c>
      <c r="AK36" s="267" t="str">
        <f>IF(AK34="","",VLOOKUP(AK34,'シフト記号表（勤務時間帯）'!$C$6:$U$35,19,FALSE))</f>
        <v/>
      </c>
      <c r="AL36" s="267" t="str">
        <f>IF(AL34="","",VLOOKUP(AL34,'シフト記号表（勤務時間帯）'!$C$6:$U$35,19,FALSE))</f>
        <v/>
      </c>
      <c r="AM36" s="268" t="str">
        <f>IF(AM34="","",VLOOKUP(AM34,'シフト記号表（勤務時間帯）'!$C$6:$U$35,19,FALSE))</f>
        <v/>
      </c>
      <c r="AN36" s="266" t="str">
        <f>IF(AN34="","",VLOOKUP(AN34,'シフト記号表（勤務時間帯）'!$C$6:$U$35,19,FALSE))</f>
        <v/>
      </c>
      <c r="AO36" s="267" t="str">
        <f>IF(AO34="","",VLOOKUP(AO34,'シフト記号表（勤務時間帯）'!$C$6:$U$35,19,FALSE))</f>
        <v/>
      </c>
      <c r="AP36" s="267" t="str">
        <f>IF(AP34="","",VLOOKUP(AP34,'シフト記号表（勤務時間帯）'!$C$6:$U$35,19,FALSE))</f>
        <v/>
      </c>
      <c r="AQ36" s="267" t="str">
        <f>IF(AQ34="","",VLOOKUP(AQ34,'シフト記号表（勤務時間帯）'!$C$6:$U$35,19,FALSE))</f>
        <v/>
      </c>
      <c r="AR36" s="267" t="str">
        <f>IF(AR34="","",VLOOKUP(AR34,'シフト記号表（勤務時間帯）'!$C$6:$U$35,19,FALSE))</f>
        <v/>
      </c>
      <c r="AS36" s="267" t="str">
        <f>IF(AS34="","",VLOOKUP(AS34,'シフト記号表（勤務時間帯）'!$C$6:$U$35,19,FALSE))</f>
        <v/>
      </c>
      <c r="AT36" s="268" t="str">
        <f>IF(AT34="","",VLOOKUP(AT34,'シフト記号表（勤務時間帯）'!$C$6:$U$35,19,FALSE))</f>
        <v/>
      </c>
      <c r="AU36" s="266" t="str">
        <f>IF(AU34="","",VLOOKUP(AU34,'シフト記号表（勤務時間帯）'!$C$6:$U$35,19,FALSE))</f>
        <v/>
      </c>
      <c r="AV36" s="267" t="str">
        <f>IF(AV34="","",VLOOKUP(AV34,'シフト記号表（勤務時間帯）'!$C$6:$U$35,19,FALSE))</f>
        <v/>
      </c>
      <c r="AW36" s="267" t="str">
        <f>IF(AW34="","",VLOOKUP(AW34,'シフト記号表（勤務時間帯）'!$C$6:$U$35,19,FALSE))</f>
        <v/>
      </c>
      <c r="AX36" s="837">
        <f>IF($BB$3="４週",SUM(S36:AT36),IF($BB$3="暦月",SUM(S36:AW36),""))</f>
        <v>0</v>
      </c>
      <c r="AY36" s="838"/>
      <c r="AZ36" s="839">
        <f>IF($BB$3="４週",AX36/4,IF($BB$3="暦月",'勤務形態（1枚版）'!AX36/('勤務形態（1枚版）'!$BB$8/7),""))</f>
        <v>0</v>
      </c>
      <c r="BA36" s="840"/>
      <c r="BB36" s="861"/>
      <c r="BC36" s="862"/>
      <c r="BD36" s="862"/>
      <c r="BE36" s="862"/>
      <c r="BF36" s="863"/>
    </row>
    <row r="37" spans="2:58" ht="20.25" customHeight="1">
      <c r="B37" s="867">
        <f>B34+1</f>
        <v>6</v>
      </c>
      <c r="C37" s="869"/>
      <c r="D37" s="870"/>
      <c r="E37" s="871"/>
      <c r="F37" s="96"/>
      <c r="G37" s="773"/>
      <c r="H37" s="776"/>
      <c r="I37" s="777"/>
      <c r="J37" s="777"/>
      <c r="K37" s="778"/>
      <c r="L37" s="780"/>
      <c r="M37" s="781"/>
      <c r="N37" s="781"/>
      <c r="O37" s="782"/>
      <c r="P37" s="789" t="s">
        <v>49</v>
      </c>
      <c r="Q37" s="790"/>
      <c r="R37" s="791"/>
      <c r="S37" s="113"/>
      <c r="T37" s="114"/>
      <c r="U37" s="114"/>
      <c r="V37" s="114"/>
      <c r="W37" s="114"/>
      <c r="X37" s="114"/>
      <c r="Y37" s="115"/>
      <c r="Z37" s="113"/>
      <c r="AA37" s="114"/>
      <c r="AB37" s="114"/>
      <c r="AC37" s="114"/>
      <c r="AD37" s="114"/>
      <c r="AE37" s="114"/>
      <c r="AF37" s="115"/>
      <c r="AG37" s="113"/>
      <c r="AH37" s="114"/>
      <c r="AI37" s="114"/>
      <c r="AJ37" s="114"/>
      <c r="AK37" s="114"/>
      <c r="AL37" s="114"/>
      <c r="AM37" s="115"/>
      <c r="AN37" s="113"/>
      <c r="AO37" s="114"/>
      <c r="AP37" s="114"/>
      <c r="AQ37" s="114"/>
      <c r="AR37" s="114"/>
      <c r="AS37" s="114"/>
      <c r="AT37" s="115"/>
      <c r="AU37" s="113"/>
      <c r="AV37" s="114"/>
      <c r="AW37" s="114"/>
      <c r="AX37" s="818"/>
      <c r="AY37" s="819"/>
      <c r="AZ37" s="820"/>
      <c r="BA37" s="821"/>
      <c r="BB37" s="855"/>
      <c r="BC37" s="856"/>
      <c r="BD37" s="856"/>
      <c r="BE37" s="856"/>
      <c r="BF37" s="857"/>
    </row>
    <row r="38" spans="2:58" ht="20.25" customHeight="1">
      <c r="B38" s="867"/>
      <c r="C38" s="872"/>
      <c r="D38" s="873"/>
      <c r="E38" s="874"/>
      <c r="F38" s="94"/>
      <c r="G38" s="774"/>
      <c r="H38" s="779"/>
      <c r="I38" s="777"/>
      <c r="J38" s="777"/>
      <c r="K38" s="778"/>
      <c r="L38" s="783"/>
      <c r="M38" s="784"/>
      <c r="N38" s="784"/>
      <c r="O38" s="785"/>
      <c r="P38" s="827" t="s">
        <v>15</v>
      </c>
      <c r="Q38" s="828"/>
      <c r="R38" s="829"/>
      <c r="S38" s="263" t="str">
        <f>IF(S37="","",VLOOKUP(S37,'シフト記号表（勤務時間帯）'!$C$6:$K$35,9,FALSE))</f>
        <v/>
      </c>
      <c r="T38" s="264" t="str">
        <f>IF(T37="","",VLOOKUP(T37,'シフト記号表（勤務時間帯）'!$C$6:$K$35,9,FALSE))</f>
        <v/>
      </c>
      <c r="U38" s="264" t="str">
        <f>IF(U37="","",VLOOKUP(U37,'シフト記号表（勤務時間帯）'!$C$6:$K$35,9,FALSE))</f>
        <v/>
      </c>
      <c r="V38" s="264" t="str">
        <f>IF(V37="","",VLOOKUP(V37,'シフト記号表（勤務時間帯）'!$C$6:$K$35,9,FALSE))</f>
        <v/>
      </c>
      <c r="W38" s="264" t="str">
        <f>IF(W37="","",VLOOKUP(W37,'シフト記号表（勤務時間帯）'!$C$6:$K$35,9,FALSE))</f>
        <v/>
      </c>
      <c r="X38" s="264" t="str">
        <f>IF(X37="","",VLOOKUP(X37,'シフト記号表（勤務時間帯）'!$C$6:$K$35,9,FALSE))</f>
        <v/>
      </c>
      <c r="Y38" s="265" t="str">
        <f>IF(Y37="","",VLOOKUP(Y37,'シフト記号表（勤務時間帯）'!$C$6:$K$35,9,FALSE))</f>
        <v/>
      </c>
      <c r="Z38" s="263" t="str">
        <f>IF(Z37="","",VLOOKUP(Z37,'シフト記号表（勤務時間帯）'!$C$6:$K$35,9,FALSE))</f>
        <v/>
      </c>
      <c r="AA38" s="264" t="str">
        <f>IF(AA37="","",VLOOKUP(AA37,'シフト記号表（勤務時間帯）'!$C$6:$K$35,9,FALSE))</f>
        <v/>
      </c>
      <c r="AB38" s="264" t="str">
        <f>IF(AB37="","",VLOOKUP(AB37,'シフト記号表（勤務時間帯）'!$C$6:$K$35,9,FALSE))</f>
        <v/>
      </c>
      <c r="AC38" s="264" t="str">
        <f>IF(AC37="","",VLOOKUP(AC37,'シフト記号表（勤務時間帯）'!$C$6:$K$35,9,FALSE))</f>
        <v/>
      </c>
      <c r="AD38" s="264" t="str">
        <f>IF(AD37="","",VLOOKUP(AD37,'シフト記号表（勤務時間帯）'!$C$6:$K$35,9,FALSE))</f>
        <v/>
      </c>
      <c r="AE38" s="264" t="str">
        <f>IF(AE37="","",VLOOKUP(AE37,'シフト記号表（勤務時間帯）'!$C$6:$K$35,9,FALSE))</f>
        <v/>
      </c>
      <c r="AF38" s="265" t="str">
        <f>IF(AF37="","",VLOOKUP(AF37,'シフト記号表（勤務時間帯）'!$C$6:$K$35,9,FALSE))</f>
        <v/>
      </c>
      <c r="AG38" s="263" t="str">
        <f>IF(AG37="","",VLOOKUP(AG37,'シフト記号表（勤務時間帯）'!$C$6:$K$35,9,FALSE))</f>
        <v/>
      </c>
      <c r="AH38" s="264" t="str">
        <f>IF(AH37="","",VLOOKUP(AH37,'シフト記号表（勤務時間帯）'!$C$6:$K$35,9,FALSE))</f>
        <v/>
      </c>
      <c r="AI38" s="264" t="str">
        <f>IF(AI37="","",VLOOKUP(AI37,'シフト記号表（勤務時間帯）'!$C$6:$K$35,9,FALSE))</f>
        <v/>
      </c>
      <c r="AJ38" s="264" t="str">
        <f>IF(AJ37="","",VLOOKUP(AJ37,'シフト記号表（勤務時間帯）'!$C$6:$K$35,9,FALSE))</f>
        <v/>
      </c>
      <c r="AK38" s="264" t="str">
        <f>IF(AK37="","",VLOOKUP(AK37,'シフト記号表（勤務時間帯）'!$C$6:$K$35,9,FALSE))</f>
        <v/>
      </c>
      <c r="AL38" s="264" t="str">
        <f>IF(AL37="","",VLOOKUP(AL37,'シフト記号表（勤務時間帯）'!$C$6:$K$35,9,FALSE))</f>
        <v/>
      </c>
      <c r="AM38" s="265" t="str">
        <f>IF(AM37="","",VLOOKUP(AM37,'シフト記号表（勤務時間帯）'!$C$6:$K$35,9,FALSE))</f>
        <v/>
      </c>
      <c r="AN38" s="263" t="str">
        <f>IF(AN37="","",VLOOKUP(AN37,'シフト記号表（勤務時間帯）'!$C$6:$K$35,9,FALSE))</f>
        <v/>
      </c>
      <c r="AO38" s="264" t="str">
        <f>IF(AO37="","",VLOOKUP(AO37,'シフト記号表（勤務時間帯）'!$C$6:$K$35,9,FALSE))</f>
        <v/>
      </c>
      <c r="AP38" s="264" t="str">
        <f>IF(AP37="","",VLOOKUP(AP37,'シフト記号表（勤務時間帯）'!$C$6:$K$35,9,FALSE))</f>
        <v/>
      </c>
      <c r="AQ38" s="264" t="str">
        <f>IF(AQ37="","",VLOOKUP(AQ37,'シフト記号表（勤務時間帯）'!$C$6:$K$35,9,FALSE))</f>
        <v/>
      </c>
      <c r="AR38" s="264" t="str">
        <f>IF(AR37="","",VLOOKUP(AR37,'シフト記号表（勤務時間帯）'!$C$6:$K$35,9,FALSE))</f>
        <v/>
      </c>
      <c r="AS38" s="264" t="str">
        <f>IF(AS37="","",VLOOKUP(AS37,'シフト記号表（勤務時間帯）'!$C$6:$K$35,9,FALSE))</f>
        <v/>
      </c>
      <c r="AT38" s="265" t="str">
        <f>IF(AT37="","",VLOOKUP(AT37,'シフト記号表（勤務時間帯）'!$C$6:$K$35,9,FALSE))</f>
        <v/>
      </c>
      <c r="AU38" s="263" t="str">
        <f>IF(AU37="","",VLOOKUP(AU37,'シフト記号表（勤務時間帯）'!$C$6:$K$35,9,FALSE))</f>
        <v/>
      </c>
      <c r="AV38" s="264" t="str">
        <f>IF(AV37="","",VLOOKUP(AV37,'シフト記号表（勤務時間帯）'!$C$6:$K$35,9,FALSE))</f>
        <v/>
      </c>
      <c r="AW38" s="264" t="str">
        <f>IF(AW37="","",VLOOKUP(AW37,'シフト記号表（勤務時間帯）'!$C$6:$K$35,9,FALSE))</f>
        <v/>
      </c>
      <c r="AX38" s="830">
        <f>IF($BB$3="４週",SUM(S38:AT38),IF($BB$3="暦月",SUM(S38:AW38),""))</f>
        <v>0</v>
      </c>
      <c r="AY38" s="831"/>
      <c r="AZ38" s="832">
        <f>IF($BB$3="４週",AX38/4,IF($BB$3="暦月",'勤務形態（1枚版）'!AX38/('勤務形態（1枚版）'!$BB$8/7),""))</f>
        <v>0</v>
      </c>
      <c r="BA38" s="833"/>
      <c r="BB38" s="858"/>
      <c r="BC38" s="859"/>
      <c r="BD38" s="859"/>
      <c r="BE38" s="859"/>
      <c r="BF38" s="860"/>
    </row>
    <row r="39" spans="2:58" ht="20.25" customHeight="1">
      <c r="B39" s="867"/>
      <c r="C39" s="875"/>
      <c r="D39" s="876"/>
      <c r="E39" s="877"/>
      <c r="F39" s="94">
        <f>C37</f>
        <v>0</v>
      </c>
      <c r="G39" s="775"/>
      <c r="H39" s="779"/>
      <c r="I39" s="777"/>
      <c r="J39" s="777"/>
      <c r="K39" s="778"/>
      <c r="L39" s="786"/>
      <c r="M39" s="787"/>
      <c r="N39" s="787"/>
      <c r="O39" s="788"/>
      <c r="P39" s="864" t="s">
        <v>50</v>
      </c>
      <c r="Q39" s="865"/>
      <c r="R39" s="866"/>
      <c r="S39" s="266" t="str">
        <f>IF(S37="","",VLOOKUP(S37,'シフト記号表（勤務時間帯）'!$C$6:$U$35,19,FALSE))</f>
        <v/>
      </c>
      <c r="T39" s="267" t="str">
        <f>IF(T37="","",VLOOKUP(T37,'シフト記号表（勤務時間帯）'!$C$6:$U$35,19,FALSE))</f>
        <v/>
      </c>
      <c r="U39" s="267" t="str">
        <f>IF(U37="","",VLOOKUP(U37,'シフト記号表（勤務時間帯）'!$C$6:$U$35,19,FALSE))</f>
        <v/>
      </c>
      <c r="V39" s="267" t="str">
        <f>IF(V37="","",VLOOKUP(V37,'シフト記号表（勤務時間帯）'!$C$6:$U$35,19,FALSE))</f>
        <v/>
      </c>
      <c r="W39" s="267" t="str">
        <f>IF(W37="","",VLOOKUP(W37,'シフト記号表（勤務時間帯）'!$C$6:$U$35,19,FALSE))</f>
        <v/>
      </c>
      <c r="X39" s="267" t="str">
        <f>IF(X37="","",VLOOKUP(X37,'シフト記号表（勤務時間帯）'!$C$6:$U$35,19,FALSE))</f>
        <v/>
      </c>
      <c r="Y39" s="268" t="str">
        <f>IF(Y37="","",VLOOKUP(Y37,'シフト記号表（勤務時間帯）'!$C$6:$U$35,19,FALSE))</f>
        <v/>
      </c>
      <c r="Z39" s="266" t="str">
        <f>IF(Z37="","",VLOOKUP(Z37,'シフト記号表（勤務時間帯）'!$C$6:$U$35,19,FALSE))</f>
        <v/>
      </c>
      <c r="AA39" s="267" t="str">
        <f>IF(AA37="","",VLOOKUP(AA37,'シフト記号表（勤務時間帯）'!$C$6:$U$35,19,FALSE))</f>
        <v/>
      </c>
      <c r="AB39" s="267" t="str">
        <f>IF(AB37="","",VLOOKUP(AB37,'シフト記号表（勤務時間帯）'!$C$6:$U$35,19,FALSE))</f>
        <v/>
      </c>
      <c r="AC39" s="267" t="str">
        <f>IF(AC37="","",VLOOKUP(AC37,'シフト記号表（勤務時間帯）'!$C$6:$U$35,19,FALSE))</f>
        <v/>
      </c>
      <c r="AD39" s="267" t="str">
        <f>IF(AD37="","",VLOOKUP(AD37,'シフト記号表（勤務時間帯）'!$C$6:$U$35,19,FALSE))</f>
        <v/>
      </c>
      <c r="AE39" s="267" t="str">
        <f>IF(AE37="","",VLOOKUP(AE37,'シフト記号表（勤務時間帯）'!$C$6:$U$35,19,FALSE))</f>
        <v/>
      </c>
      <c r="AF39" s="268" t="str">
        <f>IF(AF37="","",VLOOKUP(AF37,'シフト記号表（勤務時間帯）'!$C$6:$U$35,19,FALSE))</f>
        <v/>
      </c>
      <c r="AG39" s="266" t="str">
        <f>IF(AG37="","",VLOOKUP(AG37,'シフト記号表（勤務時間帯）'!$C$6:$U$35,19,FALSE))</f>
        <v/>
      </c>
      <c r="AH39" s="267" t="str">
        <f>IF(AH37="","",VLOOKUP(AH37,'シフト記号表（勤務時間帯）'!$C$6:$U$35,19,FALSE))</f>
        <v/>
      </c>
      <c r="AI39" s="267" t="str">
        <f>IF(AI37="","",VLOOKUP(AI37,'シフト記号表（勤務時間帯）'!$C$6:$U$35,19,FALSE))</f>
        <v/>
      </c>
      <c r="AJ39" s="267" t="str">
        <f>IF(AJ37="","",VLOOKUP(AJ37,'シフト記号表（勤務時間帯）'!$C$6:$U$35,19,FALSE))</f>
        <v/>
      </c>
      <c r="AK39" s="267" t="str">
        <f>IF(AK37="","",VLOOKUP(AK37,'シフト記号表（勤務時間帯）'!$C$6:$U$35,19,FALSE))</f>
        <v/>
      </c>
      <c r="AL39" s="267" t="str">
        <f>IF(AL37="","",VLOOKUP(AL37,'シフト記号表（勤務時間帯）'!$C$6:$U$35,19,FALSE))</f>
        <v/>
      </c>
      <c r="AM39" s="268" t="str">
        <f>IF(AM37="","",VLOOKUP(AM37,'シフト記号表（勤務時間帯）'!$C$6:$U$35,19,FALSE))</f>
        <v/>
      </c>
      <c r="AN39" s="266" t="str">
        <f>IF(AN37="","",VLOOKUP(AN37,'シフト記号表（勤務時間帯）'!$C$6:$U$35,19,FALSE))</f>
        <v/>
      </c>
      <c r="AO39" s="267" t="str">
        <f>IF(AO37="","",VLOOKUP(AO37,'シフト記号表（勤務時間帯）'!$C$6:$U$35,19,FALSE))</f>
        <v/>
      </c>
      <c r="AP39" s="267" t="str">
        <f>IF(AP37="","",VLOOKUP(AP37,'シフト記号表（勤務時間帯）'!$C$6:$U$35,19,FALSE))</f>
        <v/>
      </c>
      <c r="AQ39" s="267" t="str">
        <f>IF(AQ37="","",VLOOKUP(AQ37,'シフト記号表（勤務時間帯）'!$C$6:$U$35,19,FALSE))</f>
        <v/>
      </c>
      <c r="AR39" s="267" t="str">
        <f>IF(AR37="","",VLOOKUP(AR37,'シフト記号表（勤務時間帯）'!$C$6:$U$35,19,FALSE))</f>
        <v/>
      </c>
      <c r="AS39" s="267" t="str">
        <f>IF(AS37="","",VLOOKUP(AS37,'シフト記号表（勤務時間帯）'!$C$6:$U$35,19,FALSE))</f>
        <v/>
      </c>
      <c r="AT39" s="268" t="str">
        <f>IF(AT37="","",VLOOKUP(AT37,'シフト記号表（勤務時間帯）'!$C$6:$U$35,19,FALSE))</f>
        <v/>
      </c>
      <c r="AU39" s="266" t="str">
        <f>IF(AU37="","",VLOOKUP(AU37,'シフト記号表（勤務時間帯）'!$C$6:$U$35,19,FALSE))</f>
        <v/>
      </c>
      <c r="AV39" s="267" t="str">
        <f>IF(AV37="","",VLOOKUP(AV37,'シフト記号表（勤務時間帯）'!$C$6:$U$35,19,FALSE))</f>
        <v/>
      </c>
      <c r="AW39" s="267" t="str">
        <f>IF(AW37="","",VLOOKUP(AW37,'シフト記号表（勤務時間帯）'!$C$6:$U$35,19,FALSE))</f>
        <v/>
      </c>
      <c r="AX39" s="837">
        <f>IF($BB$3="４週",SUM(S39:AT39),IF($BB$3="暦月",SUM(S39:AW39),""))</f>
        <v>0</v>
      </c>
      <c r="AY39" s="838"/>
      <c r="AZ39" s="839">
        <f>IF($BB$3="４週",AX39/4,IF($BB$3="暦月",'勤務形態（1枚版）'!AX39/('勤務形態（1枚版）'!$BB$8/7),""))</f>
        <v>0</v>
      </c>
      <c r="BA39" s="840"/>
      <c r="BB39" s="861"/>
      <c r="BC39" s="862"/>
      <c r="BD39" s="862"/>
      <c r="BE39" s="862"/>
      <c r="BF39" s="863"/>
    </row>
    <row r="40" spans="2:58" ht="20.25" customHeight="1">
      <c r="B40" s="867">
        <f>B37+1</f>
        <v>7</v>
      </c>
      <c r="C40" s="869"/>
      <c r="D40" s="870"/>
      <c r="E40" s="871"/>
      <c r="F40" s="96"/>
      <c r="G40" s="773"/>
      <c r="H40" s="776"/>
      <c r="I40" s="777"/>
      <c r="J40" s="777"/>
      <c r="K40" s="778"/>
      <c r="L40" s="780"/>
      <c r="M40" s="781"/>
      <c r="N40" s="781"/>
      <c r="O40" s="782"/>
      <c r="P40" s="789" t="s">
        <v>49</v>
      </c>
      <c r="Q40" s="790"/>
      <c r="R40" s="791"/>
      <c r="S40" s="113"/>
      <c r="T40" s="114"/>
      <c r="U40" s="114"/>
      <c r="V40" s="114"/>
      <c r="W40" s="114"/>
      <c r="X40" s="114"/>
      <c r="Y40" s="115"/>
      <c r="Z40" s="113"/>
      <c r="AA40" s="114"/>
      <c r="AB40" s="114"/>
      <c r="AC40" s="114"/>
      <c r="AD40" s="114"/>
      <c r="AE40" s="114"/>
      <c r="AF40" s="115"/>
      <c r="AG40" s="113"/>
      <c r="AH40" s="114"/>
      <c r="AI40" s="114"/>
      <c r="AJ40" s="114"/>
      <c r="AK40" s="114"/>
      <c r="AL40" s="114"/>
      <c r="AM40" s="115"/>
      <c r="AN40" s="113"/>
      <c r="AO40" s="114"/>
      <c r="AP40" s="114"/>
      <c r="AQ40" s="114"/>
      <c r="AR40" s="114"/>
      <c r="AS40" s="114"/>
      <c r="AT40" s="115"/>
      <c r="AU40" s="113"/>
      <c r="AV40" s="114"/>
      <c r="AW40" s="114"/>
      <c r="AX40" s="818"/>
      <c r="AY40" s="819"/>
      <c r="AZ40" s="820"/>
      <c r="BA40" s="821"/>
      <c r="BB40" s="855"/>
      <c r="BC40" s="856"/>
      <c r="BD40" s="856"/>
      <c r="BE40" s="856"/>
      <c r="BF40" s="857"/>
    </row>
    <row r="41" spans="2:58" ht="20.25" customHeight="1">
      <c r="B41" s="867"/>
      <c r="C41" s="872"/>
      <c r="D41" s="873"/>
      <c r="E41" s="874"/>
      <c r="F41" s="94"/>
      <c r="G41" s="774"/>
      <c r="H41" s="779"/>
      <c r="I41" s="777"/>
      <c r="J41" s="777"/>
      <c r="K41" s="778"/>
      <c r="L41" s="783"/>
      <c r="M41" s="784"/>
      <c r="N41" s="784"/>
      <c r="O41" s="785"/>
      <c r="P41" s="827" t="s">
        <v>15</v>
      </c>
      <c r="Q41" s="828"/>
      <c r="R41" s="829"/>
      <c r="S41" s="263" t="str">
        <f>IF(S40="","",VLOOKUP(S40,'シフト記号表（勤務時間帯）'!$C$6:$K$35,9,FALSE))</f>
        <v/>
      </c>
      <c r="T41" s="264" t="str">
        <f>IF(T40="","",VLOOKUP(T40,'シフト記号表（勤務時間帯）'!$C$6:$K$35,9,FALSE))</f>
        <v/>
      </c>
      <c r="U41" s="264" t="str">
        <f>IF(U40="","",VLOOKUP(U40,'シフト記号表（勤務時間帯）'!$C$6:$K$35,9,FALSE))</f>
        <v/>
      </c>
      <c r="V41" s="264" t="str">
        <f>IF(V40="","",VLOOKUP(V40,'シフト記号表（勤務時間帯）'!$C$6:$K$35,9,FALSE))</f>
        <v/>
      </c>
      <c r="W41" s="264" t="str">
        <f>IF(W40="","",VLOOKUP(W40,'シフト記号表（勤務時間帯）'!$C$6:$K$35,9,FALSE))</f>
        <v/>
      </c>
      <c r="X41" s="264" t="str">
        <f>IF(X40="","",VLOOKUP(X40,'シフト記号表（勤務時間帯）'!$C$6:$K$35,9,FALSE))</f>
        <v/>
      </c>
      <c r="Y41" s="265" t="str">
        <f>IF(Y40="","",VLOOKUP(Y40,'シフト記号表（勤務時間帯）'!$C$6:$K$35,9,FALSE))</f>
        <v/>
      </c>
      <c r="Z41" s="263" t="str">
        <f>IF(Z40="","",VLOOKUP(Z40,'シフト記号表（勤務時間帯）'!$C$6:$K$35,9,FALSE))</f>
        <v/>
      </c>
      <c r="AA41" s="264" t="str">
        <f>IF(AA40="","",VLOOKUP(AA40,'シフト記号表（勤務時間帯）'!$C$6:$K$35,9,FALSE))</f>
        <v/>
      </c>
      <c r="AB41" s="264" t="str">
        <f>IF(AB40="","",VLOOKUP(AB40,'シフト記号表（勤務時間帯）'!$C$6:$K$35,9,FALSE))</f>
        <v/>
      </c>
      <c r="AC41" s="264" t="str">
        <f>IF(AC40="","",VLOOKUP(AC40,'シフト記号表（勤務時間帯）'!$C$6:$K$35,9,FALSE))</f>
        <v/>
      </c>
      <c r="AD41" s="264" t="str">
        <f>IF(AD40="","",VLOOKUP(AD40,'シフト記号表（勤務時間帯）'!$C$6:$K$35,9,FALSE))</f>
        <v/>
      </c>
      <c r="AE41" s="264" t="str">
        <f>IF(AE40="","",VLOOKUP(AE40,'シフト記号表（勤務時間帯）'!$C$6:$K$35,9,FALSE))</f>
        <v/>
      </c>
      <c r="AF41" s="265" t="str">
        <f>IF(AF40="","",VLOOKUP(AF40,'シフト記号表（勤務時間帯）'!$C$6:$K$35,9,FALSE))</f>
        <v/>
      </c>
      <c r="AG41" s="263" t="str">
        <f>IF(AG40="","",VLOOKUP(AG40,'シフト記号表（勤務時間帯）'!$C$6:$K$35,9,FALSE))</f>
        <v/>
      </c>
      <c r="AH41" s="264" t="str">
        <f>IF(AH40="","",VLOOKUP(AH40,'シフト記号表（勤務時間帯）'!$C$6:$K$35,9,FALSE))</f>
        <v/>
      </c>
      <c r="AI41" s="264" t="str">
        <f>IF(AI40="","",VLOOKUP(AI40,'シフト記号表（勤務時間帯）'!$C$6:$K$35,9,FALSE))</f>
        <v/>
      </c>
      <c r="AJ41" s="264" t="str">
        <f>IF(AJ40="","",VLOOKUP(AJ40,'シフト記号表（勤務時間帯）'!$C$6:$K$35,9,FALSE))</f>
        <v/>
      </c>
      <c r="AK41" s="264" t="str">
        <f>IF(AK40="","",VLOOKUP(AK40,'シフト記号表（勤務時間帯）'!$C$6:$K$35,9,FALSE))</f>
        <v/>
      </c>
      <c r="AL41" s="264" t="str">
        <f>IF(AL40="","",VLOOKUP(AL40,'シフト記号表（勤務時間帯）'!$C$6:$K$35,9,FALSE))</f>
        <v/>
      </c>
      <c r="AM41" s="265" t="str">
        <f>IF(AM40="","",VLOOKUP(AM40,'シフト記号表（勤務時間帯）'!$C$6:$K$35,9,FALSE))</f>
        <v/>
      </c>
      <c r="AN41" s="263" t="str">
        <f>IF(AN40="","",VLOOKUP(AN40,'シフト記号表（勤務時間帯）'!$C$6:$K$35,9,FALSE))</f>
        <v/>
      </c>
      <c r="AO41" s="264" t="str">
        <f>IF(AO40="","",VLOOKUP(AO40,'シフト記号表（勤務時間帯）'!$C$6:$K$35,9,FALSE))</f>
        <v/>
      </c>
      <c r="AP41" s="264" t="str">
        <f>IF(AP40="","",VLOOKUP(AP40,'シフト記号表（勤務時間帯）'!$C$6:$K$35,9,FALSE))</f>
        <v/>
      </c>
      <c r="AQ41" s="264" t="str">
        <f>IF(AQ40="","",VLOOKUP(AQ40,'シフト記号表（勤務時間帯）'!$C$6:$K$35,9,FALSE))</f>
        <v/>
      </c>
      <c r="AR41" s="264" t="str">
        <f>IF(AR40="","",VLOOKUP(AR40,'シフト記号表（勤務時間帯）'!$C$6:$K$35,9,FALSE))</f>
        <v/>
      </c>
      <c r="AS41" s="264" t="str">
        <f>IF(AS40="","",VLOOKUP(AS40,'シフト記号表（勤務時間帯）'!$C$6:$K$35,9,FALSE))</f>
        <v/>
      </c>
      <c r="AT41" s="265" t="str">
        <f>IF(AT40="","",VLOOKUP(AT40,'シフト記号表（勤務時間帯）'!$C$6:$K$35,9,FALSE))</f>
        <v/>
      </c>
      <c r="AU41" s="263" t="str">
        <f>IF(AU40="","",VLOOKUP(AU40,'シフト記号表（勤務時間帯）'!$C$6:$K$35,9,FALSE))</f>
        <v/>
      </c>
      <c r="AV41" s="264" t="str">
        <f>IF(AV40="","",VLOOKUP(AV40,'シフト記号表（勤務時間帯）'!$C$6:$K$35,9,FALSE))</f>
        <v/>
      </c>
      <c r="AW41" s="264" t="str">
        <f>IF(AW40="","",VLOOKUP(AW40,'シフト記号表（勤務時間帯）'!$C$6:$K$35,9,FALSE))</f>
        <v/>
      </c>
      <c r="AX41" s="830">
        <f>IF($BB$3="４週",SUM(S41:AT41),IF($BB$3="暦月",SUM(S41:AW41),""))</f>
        <v>0</v>
      </c>
      <c r="AY41" s="831"/>
      <c r="AZ41" s="832">
        <f>IF($BB$3="４週",AX41/4,IF($BB$3="暦月",'勤務形態（1枚版）'!AX41/('勤務形態（1枚版）'!$BB$8/7),""))</f>
        <v>0</v>
      </c>
      <c r="BA41" s="833"/>
      <c r="BB41" s="858"/>
      <c r="BC41" s="859"/>
      <c r="BD41" s="859"/>
      <c r="BE41" s="859"/>
      <c r="BF41" s="860"/>
    </row>
    <row r="42" spans="2:58" ht="20.25" customHeight="1">
      <c r="B42" s="867"/>
      <c r="C42" s="875"/>
      <c r="D42" s="876"/>
      <c r="E42" s="877"/>
      <c r="F42" s="94">
        <f>C40</f>
        <v>0</v>
      </c>
      <c r="G42" s="775"/>
      <c r="H42" s="779"/>
      <c r="I42" s="777"/>
      <c r="J42" s="777"/>
      <c r="K42" s="778"/>
      <c r="L42" s="786"/>
      <c r="M42" s="787"/>
      <c r="N42" s="787"/>
      <c r="O42" s="788"/>
      <c r="P42" s="864" t="s">
        <v>50</v>
      </c>
      <c r="Q42" s="865"/>
      <c r="R42" s="866"/>
      <c r="S42" s="266" t="str">
        <f>IF(S40="","",VLOOKUP(S40,'シフト記号表（勤務時間帯）'!$C$6:$U$35,19,FALSE))</f>
        <v/>
      </c>
      <c r="T42" s="267" t="str">
        <f>IF(T40="","",VLOOKUP(T40,'シフト記号表（勤務時間帯）'!$C$6:$U$35,19,FALSE))</f>
        <v/>
      </c>
      <c r="U42" s="267" t="str">
        <f>IF(U40="","",VLOOKUP(U40,'シフト記号表（勤務時間帯）'!$C$6:$U$35,19,FALSE))</f>
        <v/>
      </c>
      <c r="V42" s="267" t="str">
        <f>IF(V40="","",VLOOKUP(V40,'シフト記号表（勤務時間帯）'!$C$6:$U$35,19,FALSE))</f>
        <v/>
      </c>
      <c r="W42" s="267" t="str">
        <f>IF(W40="","",VLOOKUP(W40,'シフト記号表（勤務時間帯）'!$C$6:$U$35,19,FALSE))</f>
        <v/>
      </c>
      <c r="X42" s="267" t="str">
        <f>IF(X40="","",VLOOKUP(X40,'シフト記号表（勤務時間帯）'!$C$6:$U$35,19,FALSE))</f>
        <v/>
      </c>
      <c r="Y42" s="268" t="str">
        <f>IF(Y40="","",VLOOKUP(Y40,'シフト記号表（勤務時間帯）'!$C$6:$U$35,19,FALSE))</f>
        <v/>
      </c>
      <c r="Z42" s="266" t="str">
        <f>IF(Z40="","",VLOOKUP(Z40,'シフト記号表（勤務時間帯）'!$C$6:$U$35,19,FALSE))</f>
        <v/>
      </c>
      <c r="AA42" s="267" t="str">
        <f>IF(AA40="","",VLOOKUP(AA40,'シフト記号表（勤務時間帯）'!$C$6:$U$35,19,FALSE))</f>
        <v/>
      </c>
      <c r="AB42" s="267" t="str">
        <f>IF(AB40="","",VLOOKUP(AB40,'シフト記号表（勤務時間帯）'!$C$6:$U$35,19,FALSE))</f>
        <v/>
      </c>
      <c r="AC42" s="267" t="str">
        <f>IF(AC40="","",VLOOKUP(AC40,'シフト記号表（勤務時間帯）'!$C$6:$U$35,19,FALSE))</f>
        <v/>
      </c>
      <c r="AD42" s="267" t="str">
        <f>IF(AD40="","",VLOOKUP(AD40,'シフト記号表（勤務時間帯）'!$C$6:$U$35,19,FALSE))</f>
        <v/>
      </c>
      <c r="AE42" s="267" t="str">
        <f>IF(AE40="","",VLOOKUP(AE40,'シフト記号表（勤務時間帯）'!$C$6:$U$35,19,FALSE))</f>
        <v/>
      </c>
      <c r="AF42" s="268" t="str">
        <f>IF(AF40="","",VLOOKUP(AF40,'シフト記号表（勤務時間帯）'!$C$6:$U$35,19,FALSE))</f>
        <v/>
      </c>
      <c r="AG42" s="266" t="str">
        <f>IF(AG40="","",VLOOKUP(AG40,'シフト記号表（勤務時間帯）'!$C$6:$U$35,19,FALSE))</f>
        <v/>
      </c>
      <c r="AH42" s="267" t="str">
        <f>IF(AH40="","",VLOOKUP(AH40,'シフト記号表（勤務時間帯）'!$C$6:$U$35,19,FALSE))</f>
        <v/>
      </c>
      <c r="AI42" s="267" t="str">
        <f>IF(AI40="","",VLOOKUP(AI40,'シフト記号表（勤務時間帯）'!$C$6:$U$35,19,FALSE))</f>
        <v/>
      </c>
      <c r="AJ42" s="267" t="str">
        <f>IF(AJ40="","",VLOOKUP(AJ40,'シフト記号表（勤務時間帯）'!$C$6:$U$35,19,FALSE))</f>
        <v/>
      </c>
      <c r="AK42" s="267" t="str">
        <f>IF(AK40="","",VLOOKUP(AK40,'シフト記号表（勤務時間帯）'!$C$6:$U$35,19,FALSE))</f>
        <v/>
      </c>
      <c r="AL42" s="267" t="str">
        <f>IF(AL40="","",VLOOKUP(AL40,'シフト記号表（勤務時間帯）'!$C$6:$U$35,19,FALSE))</f>
        <v/>
      </c>
      <c r="AM42" s="268" t="str">
        <f>IF(AM40="","",VLOOKUP(AM40,'シフト記号表（勤務時間帯）'!$C$6:$U$35,19,FALSE))</f>
        <v/>
      </c>
      <c r="AN42" s="266" t="str">
        <f>IF(AN40="","",VLOOKUP(AN40,'シフト記号表（勤務時間帯）'!$C$6:$U$35,19,FALSE))</f>
        <v/>
      </c>
      <c r="AO42" s="267" t="str">
        <f>IF(AO40="","",VLOOKUP(AO40,'シフト記号表（勤務時間帯）'!$C$6:$U$35,19,FALSE))</f>
        <v/>
      </c>
      <c r="AP42" s="267" t="str">
        <f>IF(AP40="","",VLOOKUP(AP40,'シフト記号表（勤務時間帯）'!$C$6:$U$35,19,FALSE))</f>
        <v/>
      </c>
      <c r="AQ42" s="267" t="str">
        <f>IF(AQ40="","",VLOOKUP(AQ40,'シフト記号表（勤務時間帯）'!$C$6:$U$35,19,FALSE))</f>
        <v/>
      </c>
      <c r="AR42" s="267" t="str">
        <f>IF(AR40="","",VLOOKUP(AR40,'シフト記号表（勤務時間帯）'!$C$6:$U$35,19,FALSE))</f>
        <v/>
      </c>
      <c r="AS42" s="267" t="str">
        <f>IF(AS40="","",VLOOKUP(AS40,'シフト記号表（勤務時間帯）'!$C$6:$U$35,19,FALSE))</f>
        <v/>
      </c>
      <c r="AT42" s="268" t="str">
        <f>IF(AT40="","",VLOOKUP(AT40,'シフト記号表（勤務時間帯）'!$C$6:$U$35,19,FALSE))</f>
        <v/>
      </c>
      <c r="AU42" s="266" t="str">
        <f>IF(AU40="","",VLOOKUP(AU40,'シフト記号表（勤務時間帯）'!$C$6:$U$35,19,FALSE))</f>
        <v/>
      </c>
      <c r="AV42" s="267" t="str">
        <f>IF(AV40="","",VLOOKUP(AV40,'シフト記号表（勤務時間帯）'!$C$6:$U$35,19,FALSE))</f>
        <v/>
      </c>
      <c r="AW42" s="267" t="str">
        <f>IF(AW40="","",VLOOKUP(AW40,'シフト記号表（勤務時間帯）'!$C$6:$U$35,19,FALSE))</f>
        <v/>
      </c>
      <c r="AX42" s="837">
        <f>IF($BB$3="４週",SUM(S42:AT42),IF($BB$3="暦月",SUM(S42:AW42),""))</f>
        <v>0</v>
      </c>
      <c r="AY42" s="838"/>
      <c r="AZ42" s="839">
        <f>IF($BB$3="４週",AX42/4,IF($BB$3="暦月",'勤務形態（1枚版）'!AX42/('勤務形態（1枚版）'!$BB$8/7),""))</f>
        <v>0</v>
      </c>
      <c r="BA42" s="840"/>
      <c r="BB42" s="861"/>
      <c r="BC42" s="862"/>
      <c r="BD42" s="862"/>
      <c r="BE42" s="862"/>
      <c r="BF42" s="863"/>
    </row>
    <row r="43" spans="2:58" ht="20.25" customHeight="1">
      <c r="B43" s="867">
        <f>B40+1</f>
        <v>8</v>
      </c>
      <c r="C43" s="869"/>
      <c r="D43" s="870"/>
      <c r="E43" s="871"/>
      <c r="F43" s="96"/>
      <c r="G43" s="773"/>
      <c r="H43" s="776"/>
      <c r="I43" s="777"/>
      <c r="J43" s="777"/>
      <c r="K43" s="778"/>
      <c r="L43" s="780"/>
      <c r="M43" s="781"/>
      <c r="N43" s="781"/>
      <c r="O43" s="782"/>
      <c r="P43" s="789" t="s">
        <v>49</v>
      </c>
      <c r="Q43" s="790"/>
      <c r="R43" s="791"/>
      <c r="S43" s="113"/>
      <c r="T43" s="114"/>
      <c r="U43" s="114"/>
      <c r="V43" s="114"/>
      <c r="W43" s="114"/>
      <c r="X43" s="114"/>
      <c r="Y43" s="115"/>
      <c r="Z43" s="113"/>
      <c r="AA43" s="114"/>
      <c r="AB43" s="114"/>
      <c r="AC43" s="114"/>
      <c r="AD43" s="114"/>
      <c r="AE43" s="114"/>
      <c r="AF43" s="115"/>
      <c r="AG43" s="113"/>
      <c r="AH43" s="114"/>
      <c r="AI43" s="114"/>
      <c r="AJ43" s="114"/>
      <c r="AK43" s="114"/>
      <c r="AL43" s="114"/>
      <c r="AM43" s="115"/>
      <c r="AN43" s="113"/>
      <c r="AO43" s="114"/>
      <c r="AP43" s="114"/>
      <c r="AQ43" s="114"/>
      <c r="AR43" s="114"/>
      <c r="AS43" s="114"/>
      <c r="AT43" s="115"/>
      <c r="AU43" s="113"/>
      <c r="AV43" s="114"/>
      <c r="AW43" s="114"/>
      <c r="AX43" s="818"/>
      <c r="AY43" s="819"/>
      <c r="AZ43" s="820"/>
      <c r="BA43" s="821"/>
      <c r="BB43" s="855"/>
      <c r="BC43" s="856"/>
      <c r="BD43" s="856"/>
      <c r="BE43" s="856"/>
      <c r="BF43" s="857"/>
    </row>
    <row r="44" spans="2:58" ht="20.25" customHeight="1">
      <c r="B44" s="867"/>
      <c r="C44" s="872"/>
      <c r="D44" s="873"/>
      <c r="E44" s="874"/>
      <c r="F44" s="94"/>
      <c r="G44" s="774"/>
      <c r="H44" s="779"/>
      <c r="I44" s="777"/>
      <c r="J44" s="777"/>
      <c r="K44" s="778"/>
      <c r="L44" s="783"/>
      <c r="M44" s="784"/>
      <c r="N44" s="784"/>
      <c r="O44" s="785"/>
      <c r="P44" s="827" t="s">
        <v>15</v>
      </c>
      <c r="Q44" s="828"/>
      <c r="R44" s="829"/>
      <c r="S44" s="263" t="str">
        <f>IF(S43="","",VLOOKUP(S43,'シフト記号表（勤務時間帯）'!$C$6:$K$35,9,FALSE))</f>
        <v/>
      </c>
      <c r="T44" s="264" t="str">
        <f>IF(T43="","",VLOOKUP(T43,'シフト記号表（勤務時間帯）'!$C$6:$K$35,9,FALSE))</f>
        <v/>
      </c>
      <c r="U44" s="264" t="str">
        <f>IF(U43="","",VLOOKUP(U43,'シフト記号表（勤務時間帯）'!$C$6:$K$35,9,FALSE))</f>
        <v/>
      </c>
      <c r="V44" s="264" t="str">
        <f>IF(V43="","",VLOOKUP(V43,'シフト記号表（勤務時間帯）'!$C$6:$K$35,9,FALSE))</f>
        <v/>
      </c>
      <c r="W44" s="264" t="str">
        <f>IF(W43="","",VLOOKUP(W43,'シフト記号表（勤務時間帯）'!$C$6:$K$35,9,FALSE))</f>
        <v/>
      </c>
      <c r="X44" s="264" t="str">
        <f>IF(X43="","",VLOOKUP(X43,'シフト記号表（勤務時間帯）'!$C$6:$K$35,9,FALSE))</f>
        <v/>
      </c>
      <c r="Y44" s="265" t="str">
        <f>IF(Y43="","",VLOOKUP(Y43,'シフト記号表（勤務時間帯）'!$C$6:$K$35,9,FALSE))</f>
        <v/>
      </c>
      <c r="Z44" s="263" t="str">
        <f>IF(Z43="","",VLOOKUP(Z43,'シフト記号表（勤務時間帯）'!$C$6:$K$35,9,FALSE))</f>
        <v/>
      </c>
      <c r="AA44" s="264" t="str">
        <f>IF(AA43="","",VLOOKUP(AA43,'シフト記号表（勤務時間帯）'!$C$6:$K$35,9,FALSE))</f>
        <v/>
      </c>
      <c r="AB44" s="264" t="str">
        <f>IF(AB43="","",VLOOKUP(AB43,'シフト記号表（勤務時間帯）'!$C$6:$K$35,9,FALSE))</f>
        <v/>
      </c>
      <c r="AC44" s="264" t="str">
        <f>IF(AC43="","",VLOOKUP(AC43,'シフト記号表（勤務時間帯）'!$C$6:$K$35,9,FALSE))</f>
        <v/>
      </c>
      <c r="AD44" s="264" t="str">
        <f>IF(AD43="","",VLOOKUP(AD43,'シフト記号表（勤務時間帯）'!$C$6:$K$35,9,FALSE))</f>
        <v/>
      </c>
      <c r="AE44" s="264" t="str">
        <f>IF(AE43="","",VLOOKUP(AE43,'シフト記号表（勤務時間帯）'!$C$6:$K$35,9,FALSE))</f>
        <v/>
      </c>
      <c r="AF44" s="265" t="str">
        <f>IF(AF43="","",VLOOKUP(AF43,'シフト記号表（勤務時間帯）'!$C$6:$K$35,9,FALSE))</f>
        <v/>
      </c>
      <c r="AG44" s="263" t="str">
        <f>IF(AG43="","",VLOOKUP(AG43,'シフト記号表（勤務時間帯）'!$C$6:$K$35,9,FALSE))</f>
        <v/>
      </c>
      <c r="AH44" s="264" t="str">
        <f>IF(AH43="","",VLOOKUP(AH43,'シフト記号表（勤務時間帯）'!$C$6:$K$35,9,FALSE))</f>
        <v/>
      </c>
      <c r="AI44" s="264" t="str">
        <f>IF(AI43="","",VLOOKUP(AI43,'シフト記号表（勤務時間帯）'!$C$6:$K$35,9,FALSE))</f>
        <v/>
      </c>
      <c r="AJ44" s="264" t="str">
        <f>IF(AJ43="","",VLOOKUP(AJ43,'シフト記号表（勤務時間帯）'!$C$6:$K$35,9,FALSE))</f>
        <v/>
      </c>
      <c r="AK44" s="264" t="str">
        <f>IF(AK43="","",VLOOKUP(AK43,'シフト記号表（勤務時間帯）'!$C$6:$K$35,9,FALSE))</f>
        <v/>
      </c>
      <c r="AL44" s="264" t="str">
        <f>IF(AL43="","",VLOOKUP(AL43,'シフト記号表（勤務時間帯）'!$C$6:$K$35,9,FALSE))</f>
        <v/>
      </c>
      <c r="AM44" s="265" t="str">
        <f>IF(AM43="","",VLOOKUP(AM43,'シフト記号表（勤務時間帯）'!$C$6:$K$35,9,FALSE))</f>
        <v/>
      </c>
      <c r="AN44" s="263" t="str">
        <f>IF(AN43="","",VLOOKUP(AN43,'シフト記号表（勤務時間帯）'!$C$6:$K$35,9,FALSE))</f>
        <v/>
      </c>
      <c r="AO44" s="264" t="str">
        <f>IF(AO43="","",VLOOKUP(AO43,'シフト記号表（勤務時間帯）'!$C$6:$K$35,9,FALSE))</f>
        <v/>
      </c>
      <c r="AP44" s="264" t="str">
        <f>IF(AP43="","",VLOOKUP(AP43,'シフト記号表（勤務時間帯）'!$C$6:$K$35,9,FALSE))</f>
        <v/>
      </c>
      <c r="AQ44" s="264" t="str">
        <f>IF(AQ43="","",VLOOKUP(AQ43,'シフト記号表（勤務時間帯）'!$C$6:$K$35,9,FALSE))</f>
        <v/>
      </c>
      <c r="AR44" s="264" t="str">
        <f>IF(AR43="","",VLOOKUP(AR43,'シフト記号表（勤務時間帯）'!$C$6:$K$35,9,FALSE))</f>
        <v/>
      </c>
      <c r="AS44" s="264" t="str">
        <f>IF(AS43="","",VLOOKUP(AS43,'シフト記号表（勤務時間帯）'!$C$6:$K$35,9,FALSE))</f>
        <v/>
      </c>
      <c r="AT44" s="265" t="str">
        <f>IF(AT43="","",VLOOKUP(AT43,'シフト記号表（勤務時間帯）'!$C$6:$K$35,9,FALSE))</f>
        <v/>
      </c>
      <c r="AU44" s="263" t="str">
        <f>IF(AU43="","",VLOOKUP(AU43,'シフト記号表（勤務時間帯）'!$C$6:$K$35,9,FALSE))</f>
        <v/>
      </c>
      <c r="AV44" s="264" t="str">
        <f>IF(AV43="","",VLOOKUP(AV43,'シフト記号表（勤務時間帯）'!$C$6:$K$35,9,FALSE))</f>
        <v/>
      </c>
      <c r="AW44" s="264" t="str">
        <f>IF(AW43="","",VLOOKUP(AW43,'シフト記号表（勤務時間帯）'!$C$6:$K$35,9,FALSE))</f>
        <v/>
      </c>
      <c r="AX44" s="830">
        <f>IF($BB$3="４週",SUM(S44:AT44),IF($BB$3="暦月",SUM(S44:AW44),""))</f>
        <v>0</v>
      </c>
      <c r="AY44" s="831"/>
      <c r="AZ44" s="832">
        <f>IF($BB$3="４週",AX44/4,IF($BB$3="暦月",'勤務形態（1枚版）'!AX44/('勤務形態（1枚版）'!$BB$8/7),""))</f>
        <v>0</v>
      </c>
      <c r="BA44" s="833"/>
      <c r="BB44" s="858"/>
      <c r="BC44" s="859"/>
      <c r="BD44" s="859"/>
      <c r="BE44" s="859"/>
      <c r="BF44" s="860"/>
    </row>
    <row r="45" spans="2:58" ht="20.25" customHeight="1">
      <c r="B45" s="867"/>
      <c r="C45" s="875"/>
      <c r="D45" s="876"/>
      <c r="E45" s="877"/>
      <c r="F45" s="94">
        <f>C43</f>
        <v>0</v>
      </c>
      <c r="G45" s="775"/>
      <c r="H45" s="779"/>
      <c r="I45" s="777"/>
      <c r="J45" s="777"/>
      <c r="K45" s="778"/>
      <c r="L45" s="786"/>
      <c r="M45" s="787"/>
      <c r="N45" s="787"/>
      <c r="O45" s="788"/>
      <c r="P45" s="864" t="s">
        <v>50</v>
      </c>
      <c r="Q45" s="865"/>
      <c r="R45" s="866"/>
      <c r="S45" s="266" t="str">
        <f>IF(S43="","",VLOOKUP(S43,'シフト記号表（勤務時間帯）'!$C$6:$U$35,19,FALSE))</f>
        <v/>
      </c>
      <c r="T45" s="267" t="str">
        <f>IF(T43="","",VLOOKUP(T43,'シフト記号表（勤務時間帯）'!$C$6:$U$35,19,FALSE))</f>
        <v/>
      </c>
      <c r="U45" s="267" t="str">
        <f>IF(U43="","",VLOOKUP(U43,'シフト記号表（勤務時間帯）'!$C$6:$U$35,19,FALSE))</f>
        <v/>
      </c>
      <c r="V45" s="267" t="str">
        <f>IF(V43="","",VLOOKUP(V43,'シフト記号表（勤務時間帯）'!$C$6:$U$35,19,FALSE))</f>
        <v/>
      </c>
      <c r="W45" s="267" t="str">
        <f>IF(W43="","",VLOOKUP(W43,'シフト記号表（勤務時間帯）'!$C$6:$U$35,19,FALSE))</f>
        <v/>
      </c>
      <c r="X45" s="267" t="str">
        <f>IF(X43="","",VLOOKUP(X43,'シフト記号表（勤務時間帯）'!$C$6:$U$35,19,FALSE))</f>
        <v/>
      </c>
      <c r="Y45" s="268" t="str">
        <f>IF(Y43="","",VLOOKUP(Y43,'シフト記号表（勤務時間帯）'!$C$6:$U$35,19,FALSE))</f>
        <v/>
      </c>
      <c r="Z45" s="266" t="str">
        <f>IF(Z43="","",VLOOKUP(Z43,'シフト記号表（勤務時間帯）'!$C$6:$U$35,19,FALSE))</f>
        <v/>
      </c>
      <c r="AA45" s="267" t="str">
        <f>IF(AA43="","",VLOOKUP(AA43,'シフト記号表（勤務時間帯）'!$C$6:$U$35,19,FALSE))</f>
        <v/>
      </c>
      <c r="AB45" s="267" t="str">
        <f>IF(AB43="","",VLOOKUP(AB43,'シフト記号表（勤務時間帯）'!$C$6:$U$35,19,FALSE))</f>
        <v/>
      </c>
      <c r="AC45" s="267" t="str">
        <f>IF(AC43="","",VLOOKUP(AC43,'シフト記号表（勤務時間帯）'!$C$6:$U$35,19,FALSE))</f>
        <v/>
      </c>
      <c r="AD45" s="267" t="str">
        <f>IF(AD43="","",VLOOKUP(AD43,'シフト記号表（勤務時間帯）'!$C$6:$U$35,19,FALSE))</f>
        <v/>
      </c>
      <c r="AE45" s="267" t="str">
        <f>IF(AE43="","",VLOOKUP(AE43,'シフト記号表（勤務時間帯）'!$C$6:$U$35,19,FALSE))</f>
        <v/>
      </c>
      <c r="AF45" s="268" t="str">
        <f>IF(AF43="","",VLOOKUP(AF43,'シフト記号表（勤務時間帯）'!$C$6:$U$35,19,FALSE))</f>
        <v/>
      </c>
      <c r="AG45" s="266" t="str">
        <f>IF(AG43="","",VLOOKUP(AG43,'シフト記号表（勤務時間帯）'!$C$6:$U$35,19,FALSE))</f>
        <v/>
      </c>
      <c r="AH45" s="267" t="str">
        <f>IF(AH43="","",VLOOKUP(AH43,'シフト記号表（勤務時間帯）'!$C$6:$U$35,19,FALSE))</f>
        <v/>
      </c>
      <c r="AI45" s="267" t="str">
        <f>IF(AI43="","",VLOOKUP(AI43,'シフト記号表（勤務時間帯）'!$C$6:$U$35,19,FALSE))</f>
        <v/>
      </c>
      <c r="AJ45" s="267" t="str">
        <f>IF(AJ43="","",VLOOKUP(AJ43,'シフト記号表（勤務時間帯）'!$C$6:$U$35,19,FALSE))</f>
        <v/>
      </c>
      <c r="AK45" s="267" t="str">
        <f>IF(AK43="","",VLOOKUP(AK43,'シフト記号表（勤務時間帯）'!$C$6:$U$35,19,FALSE))</f>
        <v/>
      </c>
      <c r="AL45" s="267" t="str">
        <f>IF(AL43="","",VLOOKUP(AL43,'シフト記号表（勤務時間帯）'!$C$6:$U$35,19,FALSE))</f>
        <v/>
      </c>
      <c r="AM45" s="268" t="str">
        <f>IF(AM43="","",VLOOKUP(AM43,'シフト記号表（勤務時間帯）'!$C$6:$U$35,19,FALSE))</f>
        <v/>
      </c>
      <c r="AN45" s="266" t="str">
        <f>IF(AN43="","",VLOOKUP(AN43,'シフト記号表（勤務時間帯）'!$C$6:$U$35,19,FALSE))</f>
        <v/>
      </c>
      <c r="AO45" s="267" t="str">
        <f>IF(AO43="","",VLOOKUP(AO43,'シフト記号表（勤務時間帯）'!$C$6:$U$35,19,FALSE))</f>
        <v/>
      </c>
      <c r="AP45" s="267" t="str">
        <f>IF(AP43="","",VLOOKUP(AP43,'シフト記号表（勤務時間帯）'!$C$6:$U$35,19,FALSE))</f>
        <v/>
      </c>
      <c r="AQ45" s="267" t="str">
        <f>IF(AQ43="","",VLOOKUP(AQ43,'シフト記号表（勤務時間帯）'!$C$6:$U$35,19,FALSE))</f>
        <v/>
      </c>
      <c r="AR45" s="267" t="str">
        <f>IF(AR43="","",VLOOKUP(AR43,'シフト記号表（勤務時間帯）'!$C$6:$U$35,19,FALSE))</f>
        <v/>
      </c>
      <c r="AS45" s="267" t="str">
        <f>IF(AS43="","",VLOOKUP(AS43,'シフト記号表（勤務時間帯）'!$C$6:$U$35,19,FALSE))</f>
        <v/>
      </c>
      <c r="AT45" s="268" t="str">
        <f>IF(AT43="","",VLOOKUP(AT43,'シフト記号表（勤務時間帯）'!$C$6:$U$35,19,FALSE))</f>
        <v/>
      </c>
      <c r="AU45" s="266" t="str">
        <f>IF(AU43="","",VLOOKUP(AU43,'シフト記号表（勤務時間帯）'!$C$6:$U$35,19,FALSE))</f>
        <v/>
      </c>
      <c r="AV45" s="267" t="str">
        <f>IF(AV43="","",VLOOKUP(AV43,'シフト記号表（勤務時間帯）'!$C$6:$U$35,19,FALSE))</f>
        <v/>
      </c>
      <c r="AW45" s="267" t="str">
        <f>IF(AW43="","",VLOOKUP(AW43,'シフト記号表（勤務時間帯）'!$C$6:$U$35,19,FALSE))</f>
        <v/>
      </c>
      <c r="AX45" s="837">
        <f>IF($BB$3="４週",SUM(S45:AT45),IF($BB$3="暦月",SUM(S45:AW45),""))</f>
        <v>0</v>
      </c>
      <c r="AY45" s="838"/>
      <c r="AZ45" s="839">
        <f>IF($BB$3="４週",AX45/4,IF($BB$3="暦月",'勤務形態（1枚版）'!AX45/('勤務形態（1枚版）'!$BB$8/7),""))</f>
        <v>0</v>
      </c>
      <c r="BA45" s="840"/>
      <c r="BB45" s="861"/>
      <c r="BC45" s="862"/>
      <c r="BD45" s="862"/>
      <c r="BE45" s="862"/>
      <c r="BF45" s="863"/>
    </row>
    <row r="46" spans="2:58" ht="20.25" customHeight="1">
      <c r="B46" s="867">
        <f>B43+1</f>
        <v>9</v>
      </c>
      <c r="C46" s="869"/>
      <c r="D46" s="870"/>
      <c r="E46" s="871"/>
      <c r="F46" s="96"/>
      <c r="G46" s="773"/>
      <c r="H46" s="776"/>
      <c r="I46" s="777"/>
      <c r="J46" s="777"/>
      <c r="K46" s="778"/>
      <c r="L46" s="780"/>
      <c r="M46" s="781"/>
      <c r="N46" s="781"/>
      <c r="O46" s="782"/>
      <c r="P46" s="789" t="s">
        <v>49</v>
      </c>
      <c r="Q46" s="790"/>
      <c r="R46" s="791"/>
      <c r="S46" s="113"/>
      <c r="T46" s="114"/>
      <c r="U46" s="114"/>
      <c r="V46" s="114"/>
      <c r="W46" s="114"/>
      <c r="X46" s="114"/>
      <c r="Y46" s="115"/>
      <c r="Z46" s="113"/>
      <c r="AA46" s="114"/>
      <c r="AB46" s="114"/>
      <c r="AC46" s="114"/>
      <c r="AD46" s="114"/>
      <c r="AE46" s="114"/>
      <c r="AF46" s="115"/>
      <c r="AG46" s="113"/>
      <c r="AH46" s="114"/>
      <c r="AI46" s="114"/>
      <c r="AJ46" s="114"/>
      <c r="AK46" s="114"/>
      <c r="AL46" s="114"/>
      <c r="AM46" s="115"/>
      <c r="AN46" s="113"/>
      <c r="AO46" s="114"/>
      <c r="AP46" s="114"/>
      <c r="AQ46" s="114"/>
      <c r="AR46" s="114"/>
      <c r="AS46" s="114"/>
      <c r="AT46" s="115"/>
      <c r="AU46" s="113"/>
      <c r="AV46" s="114"/>
      <c r="AW46" s="114"/>
      <c r="AX46" s="818"/>
      <c r="AY46" s="819"/>
      <c r="AZ46" s="820"/>
      <c r="BA46" s="821"/>
      <c r="BB46" s="855"/>
      <c r="BC46" s="856"/>
      <c r="BD46" s="856"/>
      <c r="BE46" s="856"/>
      <c r="BF46" s="857"/>
    </row>
    <row r="47" spans="2:58" ht="20.25" customHeight="1">
      <c r="B47" s="867"/>
      <c r="C47" s="872"/>
      <c r="D47" s="873"/>
      <c r="E47" s="874"/>
      <c r="F47" s="94"/>
      <c r="G47" s="774"/>
      <c r="H47" s="779"/>
      <c r="I47" s="777"/>
      <c r="J47" s="777"/>
      <c r="K47" s="778"/>
      <c r="L47" s="783"/>
      <c r="M47" s="784"/>
      <c r="N47" s="784"/>
      <c r="O47" s="785"/>
      <c r="P47" s="827" t="s">
        <v>15</v>
      </c>
      <c r="Q47" s="828"/>
      <c r="R47" s="829"/>
      <c r="S47" s="263" t="str">
        <f>IF(S46="","",VLOOKUP(S46,'シフト記号表（勤務時間帯）'!$C$6:$K$35,9,FALSE))</f>
        <v/>
      </c>
      <c r="T47" s="264" t="str">
        <f>IF(T46="","",VLOOKUP(T46,'シフト記号表（勤務時間帯）'!$C$6:$K$35,9,FALSE))</f>
        <v/>
      </c>
      <c r="U47" s="264" t="str">
        <f>IF(U46="","",VLOOKUP(U46,'シフト記号表（勤務時間帯）'!$C$6:$K$35,9,FALSE))</f>
        <v/>
      </c>
      <c r="V47" s="264" t="str">
        <f>IF(V46="","",VLOOKUP(V46,'シフト記号表（勤務時間帯）'!$C$6:$K$35,9,FALSE))</f>
        <v/>
      </c>
      <c r="W47" s="264" t="str">
        <f>IF(W46="","",VLOOKUP(W46,'シフト記号表（勤務時間帯）'!$C$6:$K$35,9,FALSE))</f>
        <v/>
      </c>
      <c r="X47" s="264" t="str">
        <f>IF(X46="","",VLOOKUP(X46,'シフト記号表（勤務時間帯）'!$C$6:$K$35,9,FALSE))</f>
        <v/>
      </c>
      <c r="Y47" s="265" t="str">
        <f>IF(Y46="","",VLOOKUP(Y46,'シフト記号表（勤務時間帯）'!$C$6:$K$35,9,FALSE))</f>
        <v/>
      </c>
      <c r="Z47" s="263" t="str">
        <f>IF(Z46="","",VLOOKUP(Z46,'シフト記号表（勤務時間帯）'!$C$6:$K$35,9,FALSE))</f>
        <v/>
      </c>
      <c r="AA47" s="264" t="str">
        <f>IF(AA46="","",VLOOKUP(AA46,'シフト記号表（勤務時間帯）'!$C$6:$K$35,9,FALSE))</f>
        <v/>
      </c>
      <c r="AB47" s="264" t="str">
        <f>IF(AB46="","",VLOOKUP(AB46,'シフト記号表（勤務時間帯）'!$C$6:$K$35,9,FALSE))</f>
        <v/>
      </c>
      <c r="AC47" s="264" t="str">
        <f>IF(AC46="","",VLOOKUP(AC46,'シフト記号表（勤務時間帯）'!$C$6:$K$35,9,FALSE))</f>
        <v/>
      </c>
      <c r="AD47" s="264" t="str">
        <f>IF(AD46="","",VLOOKUP(AD46,'シフト記号表（勤務時間帯）'!$C$6:$K$35,9,FALSE))</f>
        <v/>
      </c>
      <c r="AE47" s="264" t="str">
        <f>IF(AE46="","",VLOOKUP(AE46,'シフト記号表（勤務時間帯）'!$C$6:$K$35,9,FALSE))</f>
        <v/>
      </c>
      <c r="AF47" s="265" t="str">
        <f>IF(AF46="","",VLOOKUP(AF46,'シフト記号表（勤務時間帯）'!$C$6:$K$35,9,FALSE))</f>
        <v/>
      </c>
      <c r="AG47" s="263" t="str">
        <f>IF(AG46="","",VLOOKUP(AG46,'シフト記号表（勤務時間帯）'!$C$6:$K$35,9,FALSE))</f>
        <v/>
      </c>
      <c r="AH47" s="264" t="str">
        <f>IF(AH46="","",VLOOKUP(AH46,'シフト記号表（勤務時間帯）'!$C$6:$K$35,9,FALSE))</f>
        <v/>
      </c>
      <c r="AI47" s="264" t="str">
        <f>IF(AI46="","",VLOOKUP(AI46,'シフト記号表（勤務時間帯）'!$C$6:$K$35,9,FALSE))</f>
        <v/>
      </c>
      <c r="AJ47" s="264" t="str">
        <f>IF(AJ46="","",VLOOKUP(AJ46,'シフト記号表（勤務時間帯）'!$C$6:$K$35,9,FALSE))</f>
        <v/>
      </c>
      <c r="AK47" s="264" t="str">
        <f>IF(AK46="","",VLOOKUP(AK46,'シフト記号表（勤務時間帯）'!$C$6:$K$35,9,FALSE))</f>
        <v/>
      </c>
      <c r="AL47" s="264" t="str">
        <f>IF(AL46="","",VLOOKUP(AL46,'シフト記号表（勤務時間帯）'!$C$6:$K$35,9,FALSE))</f>
        <v/>
      </c>
      <c r="AM47" s="265" t="str">
        <f>IF(AM46="","",VLOOKUP(AM46,'シフト記号表（勤務時間帯）'!$C$6:$K$35,9,FALSE))</f>
        <v/>
      </c>
      <c r="AN47" s="263" t="str">
        <f>IF(AN46="","",VLOOKUP(AN46,'シフト記号表（勤務時間帯）'!$C$6:$K$35,9,FALSE))</f>
        <v/>
      </c>
      <c r="AO47" s="264" t="str">
        <f>IF(AO46="","",VLOOKUP(AO46,'シフト記号表（勤務時間帯）'!$C$6:$K$35,9,FALSE))</f>
        <v/>
      </c>
      <c r="AP47" s="264" t="str">
        <f>IF(AP46="","",VLOOKUP(AP46,'シフト記号表（勤務時間帯）'!$C$6:$K$35,9,FALSE))</f>
        <v/>
      </c>
      <c r="AQ47" s="264" t="str">
        <f>IF(AQ46="","",VLOOKUP(AQ46,'シフト記号表（勤務時間帯）'!$C$6:$K$35,9,FALSE))</f>
        <v/>
      </c>
      <c r="AR47" s="264" t="str">
        <f>IF(AR46="","",VLOOKUP(AR46,'シフト記号表（勤務時間帯）'!$C$6:$K$35,9,FALSE))</f>
        <v/>
      </c>
      <c r="AS47" s="264" t="str">
        <f>IF(AS46="","",VLOOKUP(AS46,'シフト記号表（勤務時間帯）'!$C$6:$K$35,9,FALSE))</f>
        <v/>
      </c>
      <c r="AT47" s="265" t="str">
        <f>IF(AT46="","",VLOOKUP(AT46,'シフト記号表（勤務時間帯）'!$C$6:$K$35,9,FALSE))</f>
        <v/>
      </c>
      <c r="AU47" s="263" t="str">
        <f>IF(AU46="","",VLOOKUP(AU46,'シフト記号表（勤務時間帯）'!$C$6:$K$35,9,FALSE))</f>
        <v/>
      </c>
      <c r="AV47" s="264" t="str">
        <f>IF(AV46="","",VLOOKUP(AV46,'シフト記号表（勤務時間帯）'!$C$6:$K$35,9,FALSE))</f>
        <v/>
      </c>
      <c r="AW47" s="264" t="str">
        <f>IF(AW46="","",VLOOKUP(AW46,'シフト記号表（勤務時間帯）'!$C$6:$K$35,9,FALSE))</f>
        <v/>
      </c>
      <c r="AX47" s="830">
        <f>IF($BB$3="４週",SUM(S47:AT47),IF($BB$3="暦月",SUM(S47:AW47),""))</f>
        <v>0</v>
      </c>
      <c r="AY47" s="831"/>
      <c r="AZ47" s="832">
        <f>IF($BB$3="４週",AX47/4,IF($BB$3="暦月",'勤務形態（1枚版）'!AX47/('勤務形態（1枚版）'!$BB$8/7),""))</f>
        <v>0</v>
      </c>
      <c r="BA47" s="833"/>
      <c r="BB47" s="858"/>
      <c r="BC47" s="859"/>
      <c r="BD47" s="859"/>
      <c r="BE47" s="859"/>
      <c r="BF47" s="860"/>
    </row>
    <row r="48" spans="2:58" ht="20.25" customHeight="1">
      <c r="B48" s="867"/>
      <c r="C48" s="875"/>
      <c r="D48" s="876"/>
      <c r="E48" s="877"/>
      <c r="F48" s="94">
        <f>C46</f>
        <v>0</v>
      </c>
      <c r="G48" s="775"/>
      <c r="H48" s="779"/>
      <c r="I48" s="777"/>
      <c r="J48" s="777"/>
      <c r="K48" s="778"/>
      <c r="L48" s="786"/>
      <c r="M48" s="787"/>
      <c r="N48" s="787"/>
      <c r="O48" s="788"/>
      <c r="P48" s="864" t="s">
        <v>50</v>
      </c>
      <c r="Q48" s="865"/>
      <c r="R48" s="866"/>
      <c r="S48" s="266" t="str">
        <f>IF(S46="","",VLOOKUP(S46,'シフト記号表（勤務時間帯）'!$C$6:$U$35,19,FALSE))</f>
        <v/>
      </c>
      <c r="T48" s="267" t="str">
        <f>IF(T46="","",VLOOKUP(T46,'シフト記号表（勤務時間帯）'!$C$6:$U$35,19,FALSE))</f>
        <v/>
      </c>
      <c r="U48" s="267" t="str">
        <f>IF(U46="","",VLOOKUP(U46,'シフト記号表（勤務時間帯）'!$C$6:$U$35,19,FALSE))</f>
        <v/>
      </c>
      <c r="V48" s="267" t="str">
        <f>IF(V46="","",VLOOKUP(V46,'シフト記号表（勤務時間帯）'!$C$6:$U$35,19,FALSE))</f>
        <v/>
      </c>
      <c r="W48" s="267" t="str">
        <f>IF(W46="","",VLOOKUP(W46,'シフト記号表（勤務時間帯）'!$C$6:$U$35,19,FALSE))</f>
        <v/>
      </c>
      <c r="X48" s="267" t="str">
        <f>IF(X46="","",VLOOKUP(X46,'シフト記号表（勤務時間帯）'!$C$6:$U$35,19,FALSE))</f>
        <v/>
      </c>
      <c r="Y48" s="268" t="str">
        <f>IF(Y46="","",VLOOKUP(Y46,'シフト記号表（勤務時間帯）'!$C$6:$U$35,19,FALSE))</f>
        <v/>
      </c>
      <c r="Z48" s="266" t="str">
        <f>IF(Z46="","",VLOOKUP(Z46,'シフト記号表（勤務時間帯）'!$C$6:$U$35,19,FALSE))</f>
        <v/>
      </c>
      <c r="AA48" s="267" t="str">
        <f>IF(AA46="","",VLOOKUP(AA46,'シフト記号表（勤務時間帯）'!$C$6:$U$35,19,FALSE))</f>
        <v/>
      </c>
      <c r="AB48" s="267" t="str">
        <f>IF(AB46="","",VLOOKUP(AB46,'シフト記号表（勤務時間帯）'!$C$6:$U$35,19,FALSE))</f>
        <v/>
      </c>
      <c r="AC48" s="267" t="str">
        <f>IF(AC46="","",VLOOKUP(AC46,'シフト記号表（勤務時間帯）'!$C$6:$U$35,19,FALSE))</f>
        <v/>
      </c>
      <c r="AD48" s="267" t="str">
        <f>IF(AD46="","",VLOOKUP(AD46,'シフト記号表（勤務時間帯）'!$C$6:$U$35,19,FALSE))</f>
        <v/>
      </c>
      <c r="AE48" s="267" t="str">
        <f>IF(AE46="","",VLOOKUP(AE46,'シフト記号表（勤務時間帯）'!$C$6:$U$35,19,FALSE))</f>
        <v/>
      </c>
      <c r="AF48" s="268" t="str">
        <f>IF(AF46="","",VLOOKUP(AF46,'シフト記号表（勤務時間帯）'!$C$6:$U$35,19,FALSE))</f>
        <v/>
      </c>
      <c r="AG48" s="266" t="str">
        <f>IF(AG46="","",VLOOKUP(AG46,'シフト記号表（勤務時間帯）'!$C$6:$U$35,19,FALSE))</f>
        <v/>
      </c>
      <c r="AH48" s="267" t="str">
        <f>IF(AH46="","",VLOOKUP(AH46,'シフト記号表（勤務時間帯）'!$C$6:$U$35,19,FALSE))</f>
        <v/>
      </c>
      <c r="AI48" s="267" t="str">
        <f>IF(AI46="","",VLOOKUP(AI46,'シフト記号表（勤務時間帯）'!$C$6:$U$35,19,FALSE))</f>
        <v/>
      </c>
      <c r="AJ48" s="267" t="str">
        <f>IF(AJ46="","",VLOOKUP(AJ46,'シフト記号表（勤務時間帯）'!$C$6:$U$35,19,FALSE))</f>
        <v/>
      </c>
      <c r="AK48" s="267" t="str">
        <f>IF(AK46="","",VLOOKUP(AK46,'シフト記号表（勤務時間帯）'!$C$6:$U$35,19,FALSE))</f>
        <v/>
      </c>
      <c r="AL48" s="267" t="str">
        <f>IF(AL46="","",VLOOKUP(AL46,'シフト記号表（勤務時間帯）'!$C$6:$U$35,19,FALSE))</f>
        <v/>
      </c>
      <c r="AM48" s="268" t="str">
        <f>IF(AM46="","",VLOOKUP(AM46,'シフト記号表（勤務時間帯）'!$C$6:$U$35,19,FALSE))</f>
        <v/>
      </c>
      <c r="AN48" s="266" t="str">
        <f>IF(AN46="","",VLOOKUP(AN46,'シフト記号表（勤務時間帯）'!$C$6:$U$35,19,FALSE))</f>
        <v/>
      </c>
      <c r="AO48" s="267" t="str">
        <f>IF(AO46="","",VLOOKUP(AO46,'シフト記号表（勤務時間帯）'!$C$6:$U$35,19,FALSE))</f>
        <v/>
      </c>
      <c r="AP48" s="267" t="str">
        <f>IF(AP46="","",VLOOKUP(AP46,'シフト記号表（勤務時間帯）'!$C$6:$U$35,19,FALSE))</f>
        <v/>
      </c>
      <c r="AQ48" s="267" t="str">
        <f>IF(AQ46="","",VLOOKUP(AQ46,'シフト記号表（勤務時間帯）'!$C$6:$U$35,19,FALSE))</f>
        <v/>
      </c>
      <c r="AR48" s="267" t="str">
        <f>IF(AR46="","",VLOOKUP(AR46,'シフト記号表（勤務時間帯）'!$C$6:$U$35,19,FALSE))</f>
        <v/>
      </c>
      <c r="AS48" s="267" t="str">
        <f>IF(AS46="","",VLOOKUP(AS46,'シフト記号表（勤務時間帯）'!$C$6:$U$35,19,FALSE))</f>
        <v/>
      </c>
      <c r="AT48" s="268" t="str">
        <f>IF(AT46="","",VLOOKUP(AT46,'シフト記号表（勤務時間帯）'!$C$6:$U$35,19,FALSE))</f>
        <v/>
      </c>
      <c r="AU48" s="266" t="str">
        <f>IF(AU46="","",VLOOKUP(AU46,'シフト記号表（勤務時間帯）'!$C$6:$U$35,19,FALSE))</f>
        <v/>
      </c>
      <c r="AV48" s="267" t="str">
        <f>IF(AV46="","",VLOOKUP(AV46,'シフト記号表（勤務時間帯）'!$C$6:$U$35,19,FALSE))</f>
        <v/>
      </c>
      <c r="AW48" s="267" t="str">
        <f>IF(AW46="","",VLOOKUP(AW46,'シフト記号表（勤務時間帯）'!$C$6:$U$35,19,FALSE))</f>
        <v/>
      </c>
      <c r="AX48" s="837">
        <f>IF($BB$3="４週",SUM(S48:AT48),IF($BB$3="暦月",SUM(S48:AW48),""))</f>
        <v>0</v>
      </c>
      <c r="AY48" s="838"/>
      <c r="AZ48" s="839">
        <f>IF($BB$3="４週",AX48/4,IF($BB$3="暦月",'勤務形態（1枚版）'!AX48/('勤務形態（1枚版）'!$BB$8/7),""))</f>
        <v>0</v>
      </c>
      <c r="BA48" s="840"/>
      <c r="BB48" s="861"/>
      <c r="BC48" s="862"/>
      <c r="BD48" s="862"/>
      <c r="BE48" s="862"/>
      <c r="BF48" s="863"/>
    </row>
    <row r="49" spans="2:58" ht="20.25" customHeight="1">
      <c r="B49" s="867">
        <f>B46+1</f>
        <v>10</v>
      </c>
      <c r="C49" s="869"/>
      <c r="D49" s="870"/>
      <c r="E49" s="871"/>
      <c r="F49" s="96"/>
      <c r="G49" s="773"/>
      <c r="H49" s="776"/>
      <c r="I49" s="777"/>
      <c r="J49" s="777"/>
      <c r="K49" s="778"/>
      <c r="L49" s="780"/>
      <c r="M49" s="781"/>
      <c r="N49" s="781"/>
      <c r="O49" s="782"/>
      <c r="P49" s="789" t="s">
        <v>49</v>
      </c>
      <c r="Q49" s="790"/>
      <c r="R49" s="791"/>
      <c r="S49" s="113"/>
      <c r="T49" s="114"/>
      <c r="U49" s="114"/>
      <c r="V49" s="114"/>
      <c r="W49" s="114"/>
      <c r="X49" s="114"/>
      <c r="Y49" s="115"/>
      <c r="Z49" s="113"/>
      <c r="AA49" s="114"/>
      <c r="AB49" s="114"/>
      <c r="AC49" s="114"/>
      <c r="AD49" s="114"/>
      <c r="AE49" s="114"/>
      <c r="AF49" s="115"/>
      <c r="AG49" s="113"/>
      <c r="AH49" s="114"/>
      <c r="AI49" s="114"/>
      <c r="AJ49" s="114"/>
      <c r="AK49" s="114"/>
      <c r="AL49" s="114"/>
      <c r="AM49" s="115"/>
      <c r="AN49" s="113"/>
      <c r="AO49" s="114"/>
      <c r="AP49" s="114"/>
      <c r="AQ49" s="114"/>
      <c r="AR49" s="114"/>
      <c r="AS49" s="114"/>
      <c r="AT49" s="115"/>
      <c r="AU49" s="113"/>
      <c r="AV49" s="114"/>
      <c r="AW49" s="114"/>
      <c r="AX49" s="818"/>
      <c r="AY49" s="819"/>
      <c r="AZ49" s="820"/>
      <c r="BA49" s="821"/>
      <c r="BB49" s="855"/>
      <c r="BC49" s="856"/>
      <c r="BD49" s="856"/>
      <c r="BE49" s="856"/>
      <c r="BF49" s="857"/>
    </row>
    <row r="50" spans="2:58" ht="20.25" customHeight="1">
      <c r="B50" s="867"/>
      <c r="C50" s="872"/>
      <c r="D50" s="873"/>
      <c r="E50" s="874"/>
      <c r="F50" s="94"/>
      <c r="G50" s="774"/>
      <c r="H50" s="779"/>
      <c r="I50" s="777"/>
      <c r="J50" s="777"/>
      <c r="K50" s="778"/>
      <c r="L50" s="783"/>
      <c r="M50" s="784"/>
      <c r="N50" s="784"/>
      <c r="O50" s="785"/>
      <c r="P50" s="827" t="s">
        <v>15</v>
      </c>
      <c r="Q50" s="828"/>
      <c r="R50" s="829"/>
      <c r="S50" s="263" t="str">
        <f>IF(S49="","",VLOOKUP(S49,'シフト記号表（勤務時間帯）'!$C$6:$K$35,9,FALSE))</f>
        <v/>
      </c>
      <c r="T50" s="264" t="str">
        <f>IF(T49="","",VLOOKUP(T49,'シフト記号表（勤務時間帯）'!$C$6:$K$35,9,FALSE))</f>
        <v/>
      </c>
      <c r="U50" s="264" t="str">
        <f>IF(U49="","",VLOOKUP(U49,'シフト記号表（勤務時間帯）'!$C$6:$K$35,9,FALSE))</f>
        <v/>
      </c>
      <c r="V50" s="264" t="str">
        <f>IF(V49="","",VLOOKUP(V49,'シフト記号表（勤務時間帯）'!$C$6:$K$35,9,FALSE))</f>
        <v/>
      </c>
      <c r="W50" s="264" t="str">
        <f>IF(W49="","",VLOOKUP(W49,'シフト記号表（勤務時間帯）'!$C$6:$K$35,9,FALSE))</f>
        <v/>
      </c>
      <c r="X50" s="264" t="str">
        <f>IF(X49="","",VLOOKUP(X49,'シフト記号表（勤務時間帯）'!$C$6:$K$35,9,FALSE))</f>
        <v/>
      </c>
      <c r="Y50" s="265" t="str">
        <f>IF(Y49="","",VLOOKUP(Y49,'シフト記号表（勤務時間帯）'!$C$6:$K$35,9,FALSE))</f>
        <v/>
      </c>
      <c r="Z50" s="263" t="str">
        <f>IF(Z49="","",VLOOKUP(Z49,'シフト記号表（勤務時間帯）'!$C$6:$K$35,9,FALSE))</f>
        <v/>
      </c>
      <c r="AA50" s="264" t="str">
        <f>IF(AA49="","",VLOOKUP(AA49,'シフト記号表（勤務時間帯）'!$C$6:$K$35,9,FALSE))</f>
        <v/>
      </c>
      <c r="AB50" s="264" t="str">
        <f>IF(AB49="","",VLOOKUP(AB49,'シフト記号表（勤務時間帯）'!$C$6:$K$35,9,FALSE))</f>
        <v/>
      </c>
      <c r="AC50" s="264" t="str">
        <f>IF(AC49="","",VLOOKUP(AC49,'シフト記号表（勤務時間帯）'!$C$6:$K$35,9,FALSE))</f>
        <v/>
      </c>
      <c r="AD50" s="264" t="str">
        <f>IF(AD49="","",VLOOKUP(AD49,'シフト記号表（勤務時間帯）'!$C$6:$K$35,9,FALSE))</f>
        <v/>
      </c>
      <c r="AE50" s="264" t="str">
        <f>IF(AE49="","",VLOOKUP(AE49,'シフト記号表（勤務時間帯）'!$C$6:$K$35,9,FALSE))</f>
        <v/>
      </c>
      <c r="AF50" s="265" t="str">
        <f>IF(AF49="","",VLOOKUP(AF49,'シフト記号表（勤務時間帯）'!$C$6:$K$35,9,FALSE))</f>
        <v/>
      </c>
      <c r="AG50" s="263" t="str">
        <f>IF(AG49="","",VLOOKUP(AG49,'シフト記号表（勤務時間帯）'!$C$6:$K$35,9,FALSE))</f>
        <v/>
      </c>
      <c r="AH50" s="264" t="str">
        <f>IF(AH49="","",VLOOKUP(AH49,'シフト記号表（勤務時間帯）'!$C$6:$K$35,9,FALSE))</f>
        <v/>
      </c>
      <c r="AI50" s="264" t="str">
        <f>IF(AI49="","",VLOOKUP(AI49,'シフト記号表（勤務時間帯）'!$C$6:$K$35,9,FALSE))</f>
        <v/>
      </c>
      <c r="AJ50" s="264" t="str">
        <f>IF(AJ49="","",VLOOKUP(AJ49,'シフト記号表（勤務時間帯）'!$C$6:$K$35,9,FALSE))</f>
        <v/>
      </c>
      <c r="AK50" s="264" t="str">
        <f>IF(AK49="","",VLOOKUP(AK49,'シフト記号表（勤務時間帯）'!$C$6:$K$35,9,FALSE))</f>
        <v/>
      </c>
      <c r="AL50" s="264" t="str">
        <f>IF(AL49="","",VLOOKUP(AL49,'シフト記号表（勤務時間帯）'!$C$6:$K$35,9,FALSE))</f>
        <v/>
      </c>
      <c r="AM50" s="265" t="str">
        <f>IF(AM49="","",VLOOKUP(AM49,'シフト記号表（勤務時間帯）'!$C$6:$K$35,9,FALSE))</f>
        <v/>
      </c>
      <c r="AN50" s="263" t="str">
        <f>IF(AN49="","",VLOOKUP(AN49,'シフト記号表（勤務時間帯）'!$C$6:$K$35,9,FALSE))</f>
        <v/>
      </c>
      <c r="AO50" s="264" t="str">
        <f>IF(AO49="","",VLOOKUP(AO49,'シフト記号表（勤務時間帯）'!$C$6:$K$35,9,FALSE))</f>
        <v/>
      </c>
      <c r="AP50" s="264" t="str">
        <f>IF(AP49="","",VLOOKUP(AP49,'シフト記号表（勤務時間帯）'!$C$6:$K$35,9,FALSE))</f>
        <v/>
      </c>
      <c r="AQ50" s="264" t="str">
        <f>IF(AQ49="","",VLOOKUP(AQ49,'シフト記号表（勤務時間帯）'!$C$6:$K$35,9,FALSE))</f>
        <v/>
      </c>
      <c r="AR50" s="264" t="str">
        <f>IF(AR49="","",VLOOKUP(AR49,'シフト記号表（勤務時間帯）'!$C$6:$K$35,9,FALSE))</f>
        <v/>
      </c>
      <c r="AS50" s="264" t="str">
        <f>IF(AS49="","",VLOOKUP(AS49,'シフト記号表（勤務時間帯）'!$C$6:$K$35,9,FALSE))</f>
        <v/>
      </c>
      <c r="AT50" s="265" t="str">
        <f>IF(AT49="","",VLOOKUP(AT49,'シフト記号表（勤務時間帯）'!$C$6:$K$35,9,FALSE))</f>
        <v/>
      </c>
      <c r="AU50" s="263" t="str">
        <f>IF(AU49="","",VLOOKUP(AU49,'シフト記号表（勤務時間帯）'!$C$6:$K$35,9,FALSE))</f>
        <v/>
      </c>
      <c r="AV50" s="264" t="str">
        <f>IF(AV49="","",VLOOKUP(AV49,'シフト記号表（勤務時間帯）'!$C$6:$K$35,9,FALSE))</f>
        <v/>
      </c>
      <c r="AW50" s="264" t="str">
        <f>IF(AW49="","",VLOOKUP(AW49,'シフト記号表（勤務時間帯）'!$C$6:$K$35,9,FALSE))</f>
        <v/>
      </c>
      <c r="AX50" s="830">
        <f>IF($BB$3="４週",SUM(S50:AT50),IF($BB$3="暦月",SUM(S50:AW50),""))</f>
        <v>0</v>
      </c>
      <c r="AY50" s="831"/>
      <c r="AZ50" s="832">
        <f>IF($BB$3="４週",AX50/4,IF($BB$3="暦月",'勤務形態（1枚版）'!AX50/('勤務形態（1枚版）'!$BB$8/7),""))</f>
        <v>0</v>
      </c>
      <c r="BA50" s="833"/>
      <c r="BB50" s="858"/>
      <c r="BC50" s="859"/>
      <c r="BD50" s="859"/>
      <c r="BE50" s="859"/>
      <c r="BF50" s="860"/>
    </row>
    <row r="51" spans="2:58" ht="20.25" customHeight="1">
      <c r="B51" s="867"/>
      <c r="C51" s="875"/>
      <c r="D51" s="876"/>
      <c r="E51" s="877"/>
      <c r="F51" s="94">
        <f>C49</f>
        <v>0</v>
      </c>
      <c r="G51" s="775"/>
      <c r="H51" s="779"/>
      <c r="I51" s="777"/>
      <c r="J51" s="777"/>
      <c r="K51" s="778"/>
      <c r="L51" s="786"/>
      <c r="M51" s="787"/>
      <c r="N51" s="787"/>
      <c r="O51" s="788"/>
      <c r="P51" s="864" t="s">
        <v>50</v>
      </c>
      <c r="Q51" s="865"/>
      <c r="R51" s="866"/>
      <c r="S51" s="266" t="str">
        <f>IF(S49="","",VLOOKUP(S49,'シフト記号表（勤務時間帯）'!$C$6:$U$35,19,FALSE))</f>
        <v/>
      </c>
      <c r="T51" s="267" t="str">
        <f>IF(T49="","",VLOOKUP(T49,'シフト記号表（勤務時間帯）'!$C$6:$U$35,19,FALSE))</f>
        <v/>
      </c>
      <c r="U51" s="267" t="str">
        <f>IF(U49="","",VLOOKUP(U49,'シフト記号表（勤務時間帯）'!$C$6:$U$35,19,FALSE))</f>
        <v/>
      </c>
      <c r="V51" s="267" t="str">
        <f>IF(V49="","",VLOOKUP(V49,'シフト記号表（勤務時間帯）'!$C$6:$U$35,19,FALSE))</f>
        <v/>
      </c>
      <c r="W51" s="267" t="str">
        <f>IF(W49="","",VLOOKUP(W49,'シフト記号表（勤務時間帯）'!$C$6:$U$35,19,FALSE))</f>
        <v/>
      </c>
      <c r="X51" s="267" t="str">
        <f>IF(X49="","",VLOOKUP(X49,'シフト記号表（勤務時間帯）'!$C$6:$U$35,19,FALSE))</f>
        <v/>
      </c>
      <c r="Y51" s="268" t="str">
        <f>IF(Y49="","",VLOOKUP(Y49,'シフト記号表（勤務時間帯）'!$C$6:$U$35,19,FALSE))</f>
        <v/>
      </c>
      <c r="Z51" s="266" t="str">
        <f>IF(Z49="","",VLOOKUP(Z49,'シフト記号表（勤務時間帯）'!$C$6:$U$35,19,FALSE))</f>
        <v/>
      </c>
      <c r="AA51" s="267" t="str">
        <f>IF(AA49="","",VLOOKUP(AA49,'シフト記号表（勤務時間帯）'!$C$6:$U$35,19,FALSE))</f>
        <v/>
      </c>
      <c r="AB51" s="267" t="str">
        <f>IF(AB49="","",VLOOKUP(AB49,'シフト記号表（勤務時間帯）'!$C$6:$U$35,19,FALSE))</f>
        <v/>
      </c>
      <c r="AC51" s="267" t="str">
        <f>IF(AC49="","",VLOOKUP(AC49,'シフト記号表（勤務時間帯）'!$C$6:$U$35,19,FALSE))</f>
        <v/>
      </c>
      <c r="AD51" s="267" t="str">
        <f>IF(AD49="","",VLOOKUP(AD49,'シフト記号表（勤務時間帯）'!$C$6:$U$35,19,FALSE))</f>
        <v/>
      </c>
      <c r="AE51" s="267" t="str">
        <f>IF(AE49="","",VLOOKUP(AE49,'シフト記号表（勤務時間帯）'!$C$6:$U$35,19,FALSE))</f>
        <v/>
      </c>
      <c r="AF51" s="268" t="str">
        <f>IF(AF49="","",VLOOKUP(AF49,'シフト記号表（勤務時間帯）'!$C$6:$U$35,19,FALSE))</f>
        <v/>
      </c>
      <c r="AG51" s="266" t="str">
        <f>IF(AG49="","",VLOOKUP(AG49,'シフト記号表（勤務時間帯）'!$C$6:$U$35,19,FALSE))</f>
        <v/>
      </c>
      <c r="AH51" s="267" t="str">
        <f>IF(AH49="","",VLOOKUP(AH49,'シフト記号表（勤務時間帯）'!$C$6:$U$35,19,FALSE))</f>
        <v/>
      </c>
      <c r="AI51" s="267" t="str">
        <f>IF(AI49="","",VLOOKUP(AI49,'シフト記号表（勤務時間帯）'!$C$6:$U$35,19,FALSE))</f>
        <v/>
      </c>
      <c r="AJ51" s="267" t="str">
        <f>IF(AJ49="","",VLOOKUP(AJ49,'シフト記号表（勤務時間帯）'!$C$6:$U$35,19,FALSE))</f>
        <v/>
      </c>
      <c r="AK51" s="267" t="str">
        <f>IF(AK49="","",VLOOKUP(AK49,'シフト記号表（勤務時間帯）'!$C$6:$U$35,19,FALSE))</f>
        <v/>
      </c>
      <c r="AL51" s="267" t="str">
        <f>IF(AL49="","",VLOOKUP(AL49,'シフト記号表（勤務時間帯）'!$C$6:$U$35,19,FALSE))</f>
        <v/>
      </c>
      <c r="AM51" s="268" t="str">
        <f>IF(AM49="","",VLOOKUP(AM49,'シフト記号表（勤務時間帯）'!$C$6:$U$35,19,FALSE))</f>
        <v/>
      </c>
      <c r="AN51" s="266" t="str">
        <f>IF(AN49="","",VLOOKUP(AN49,'シフト記号表（勤務時間帯）'!$C$6:$U$35,19,FALSE))</f>
        <v/>
      </c>
      <c r="AO51" s="267" t="str">
        <f>IF(AO49="","",VLOOKUP(AO49,'シフト記号表（勤務時間帯）'!$C$6:$U$35,19,FALSE))</f>
        <v/>
      </c>
      <c r="AP51" s="267" t="str">
        <f>IF(AP49="","",VLOOKUP(AP49,'シフト記号表（勤務時間帯）'!$C$6:$U$35,19,FALSE))</f>
        <v/>
      </c>
      <c r="AQ51" s="267" t="str">
        <f>IF(AQ49="","",VLOOKUP(AQ49,'シフト記号表（勤務時間帯）'!$C$6:$U$35,19,FALSE))</f>
        <v/>
      </c>
      <c r="AR51" s="267" t="str">
        <f>IF(AR49="","",VLOOKUP(AR49,'シフト記号表（勤務時間帯）'!$C$6:$U$35,19,FALSE))</f>
        <v/>
      </c>
      <c r="AS51" s="267" t="str">
        <f>IF(AS49="","",VLOOKUP(AS49,'シフト記号表（勤務時間帯）'!$C$6:$U$35,19,FALSE))</f>
        <v/>
      </c>
      <c r="AT51" s="268" t="str">
        <f>IF(AT49="","",VLOOKUP(AT49,'シフト記号表（勤務時間帯）'!$C$6:$U$35,19,FALSE))</f>
        <v/>
      </c>
      <c r="AU51" s="266" t="str">
        <f>IF(AU49="","",VLOOKUP(AU49,'シフト記号表（勤務時間帯）'!$C$6:$U$35,19,FALSE))</f>
        <v/>
      </c>
      <c r="AV51" s="267" t="str">
        <f>IF(AV49="","",VLOOKUP(AV49,'シフト記号表（勤務時間帯）'!$C$6:$U$35,19,FALSE))</f>
        <v/>
      </c>
      <c r="AW51" s="267" t="str">
        <f>IF(AW49="","",VLOOKUP(AW49,'シフト記号表（勤務時間帯）'!$C$6:$U$35,19,FALSE))</f>
        <v/>
      </c>
      <c r="AX51" s="837">
        <f>IF($BB$3="４週",SUM(S51:AT51),IF($BB$3="暦月",SUM(S51:AW51),""))</f>
        <v>0</v>
      </c>
      <c r="AY51" s="838"/>
      <c r="AZ51" s="839">
        <f>IF($BB$3="４週",AX51/4,IF($BB$3="暦月",'勤務形態（1枚版）'!AX51/('勤務形態（1枚版）'!$BB$8/7),""))</f>
        <v>0</v>
      </c>
      <c r="BA51" s="840"/>
      <c r="BB51" s="861"/>
      <c r="BC51" s="862"/>
      <c r="BD51" s="862"/>
      <c r="BE51" s="862"/>
      <c r="BF51" s="863"/>
    </row>
    <row r="52" spans="2:58" ht="20.25" customHeight="1">
      <c r="B52" s="867">
        <f>B49+1</f>
        <v>11</v>
      </c>
      <c r="C52" s="869"/>
      <c r="D52" s="870"/>
      <c r="E52" s="871"/>
      <c r="F52" s="96"/>
      <c r="G52" s="773"/>
      <c r="H52" s="776"/>
      <c r="I52" s="777"/>
      <c r="J52" s="777"/>
      <c r="K52" s="778"/>
      <c r="L52" s="780"/>
      <c r="M52" s="781"/>
      <c r="N52" s="781"/>
      <c r="O52" s="782"/>
      <c r="P52" s="789" t="s">
        <v>49</v>
      </c>
      <c r="Q52" s="790"/>
      <c r="R52" s="791"/>
      <c r="S52" s="113"/>
      <c r="T52" s="114"/>
      <c r="U52" s="114"/>
      <c r="V52" s="114"/>
      <c r="W52" s="114"/>
      <c r="X52" s="114"/>
      <c r="Y52" s="115"/>
      <c r="Z52" s="113"/>
      <c r="AA52" s="114"/>
      <c r="AB52" s="114"/>
      <c r="AC52" s="114"/>
      <c r="AD52" s="114"/>
      <c r="AE52" s="114"/>
      <c r="AF52" s="115"/>
      <c r="AG52" s="113"/>
      <c r="AH52" s="114"/>
      <c r="AI52" s="114"/>
      <c r="AJ52" s="114"/>
      <c r="AK52" s="114"/>
      <c r="AL52" s="114"/>
      <c r="AM52" s="115"/>
      <c r="AN52" s="113"/>
      <c r="AO52" s="114"/>
      <c r="AP52" s="114"/>
      <c r="AQ52" s="114"/>
      <c r="AR52" s="114"/>
      <c r="AS52" s="114"/>
      <c r="AT52" s="115"/>
      <c r="AU52" s="113"/>
      <c r="AV52" s="114"/>
      <c r="AW52" s="114"/>
      <c r="AX52" s="818"/>
      <c r="AY52" s="819"/>
      <c r="AZ52" s="820"/>
      <c r="BA52" s="821"/>
      <c r="BB52" s="855"/>
      <c r="BC52" s="856"/>
      <c r="BD52" s="856"/>
      <c r="BE52" s="856"/>
      <c r="BF52" s="857"/>
    </row>
    <row r="53" spans="2:58" ht="20.25" customHeight="1">
      <c r="B53" s="867"/>
      <c r="C53" s="872"/>
      <c r="D53" s="873"/>
      <c r="E53" s="874"/>
      <c r="F53" s="94"/>
      <c r="G53" s="774"/>
      <c r="H53" s="779"/>
      <c r="I53" s="777"/>
      <c r="J53" s="777"/>
      <c r="K53" s="778"/>
      <c r="L53" s="783"/>
      <c r="M53" s="784"/>
      <c r="N53" s="784"/>
      <c r="O53" s="785"/>
      <c r="P53" s="827" t="s">
        <v>15</v>
      </c>
      <c r="Q53" s="828"/>
      <c r="R53" s="829"/>
      <c r="S53" s="263" t="str">
        <f>IF(S52="","",VLOOKUP(S52,'シフト記号表（勤務時間帯）'!$C$6:$K$35,9,FALSE))</f>
        <v/>
      </c>
      <c r="T53" s="264" t="str">
        <f>IF(T52="","",VLOOKUP(T52,'シフト記号表（勤務時間帯）'!$C$6:$K$35,9,FALSE))</f>
        <v/>
      </c>
      <c r="U53" s="264" t="str">
        <f>IF(U52="","",VLOOKUP(U52,'シフト記号表（勤務時間帯）'!$C$6:$K$35,9,FALSE))</f>
        <v/>
      </c>
      <c r="V53" s="264" t="str">
        <f>IF(V52="","",VLOOKUP(V52,'シフト記号表（勤務時間帯）'!$C$6:$K$35,9,FALSE))</f>
        <v/>
      </c>
      <c r="W53" s="264" t="str">
        <f>IF(W52="","",VLOOKUP(W52,'シフト記号表（勤務時間帯）'!$C$6:$K$35,9,FALSE))</f>
        <v/>
      </c>
      <c r="X53" s="264" t="str">
        <f>IF(X52="","",VLOOKUP(X52,'シフト記号表（勤務時間帯）'!$C$6:$K$35,9,FALSE))</f>
        <v/>
      </c>
      <c r="Y53" s="265" t="str">
        <f>IF(Y52="","",VLOOKUP(Y52,'シフト記号表（勤務時間帯）'!$C$6:$K$35,9,FALSE))</f>
        <v/>
      </c>
      <c r="Z53" s="263" t="str">
        <f>IF(Z52="","",VLOOKUP(Z52,'シフト記号表（勤務時間帯）'!$C$6:$K$35,9,FALSE))</f>
        <v/>
      </c>
      <c r="AA53" s="264" t="str">
        <f>IF(AA52="","",VLOOKUP(AA52,'シフト記号表（勤務時間帯）'!$C$6:$K$35,9,FALSE))</f>
        <v/>
      </c>
      <c r="AB53" s="264" t="str">
        <f>IF(AB52="","",VLOOKUP(AB52,'シフト記号表（勤務時間帯）'!$C$6:$K$35,9,FALSE))</f>
        <v/>
      </c>
      <c r="AC53" s="264" t="str">
        <f>IF(AC52="","",VLOOKUP(AC52,'シフト記号表（勤務時間帯）'!$C$6:$K$35,9,FALSE))</f>
        <v/>
      </c>
      <c r="AD53" s="264" t="str">
        <f>IF(AD52="","",VLOOKUP(AD52,'シフト記号表（勤務時間帯）'!$C$6:$K$35,9,FALSE))</f>
        <v/>
      </c>
      <c r="AE53" s="264" t="str">
        <f>IF(AE52="","",VLOOKUP(AE52,'シフト記号表（勤務時間帯）'!$C$6:$K$35,9,FALSE))</f>
        <v/>
      </c>
      <c r="AF53" s="265" t="str">
        <f>IF(AF52="","",VLOOKUP(AF52,'シフト記号表（勤務時間帯）'!$C$6:$K$35,9,FALSE))</f>
        <v/>
      </c>
      <c r="AG53" s="263" t="str">
        <f>IF(AG52="","",VLOOKUP(AG52,'シフト記号表（勤務時間帯）'!$C$6:$K$35,9,FALSE))</f>
        <v/>
      </c>
      <c r="AH53" s="264" t="str">
        <f>IF(AH52="","",VLOOKUP(AH52,'シフト記号表（勤務時間帯）'!$C$6:$K$35,9,FALSE))</f>
        <v/>
      </c>
      <c r="AI53" s="264" t="str">
        <f>IF(AI52="","",VLOOKUP(AI52,'シフト記号表（勤務時間帯）'!$C$6:$K$35,9,FALSE))</f>
        <v/>
      </c>
      <c r="AJ53" s="264" t="str">
        <f>IF(AJ52="","",VLOOKUP(AJ52,'シフト記号表（勤務時間帯）'!$C$6:$K$35,9,FALSE))</f>
        <v/>
      </c>
      <c r="AK53" s="264" t="str">
        <f>IF(AK52="","",VLOOKUP(AK52,'シフト記号表（勤務時間帯）'!$C$6:$K$35,9,FALSE))</f>
        <v/>
      </c>
      <c r="AL53" s="264" t="str">
        <f>IF(AL52="","",VLOOKUP(AL52,'シフト記号表（勤務時間帯）'!$C$6:$K$35,9,FALSE))</f>
        <v/>
      </c>
      <c r="AM53" s="265" t="str">
        <f>IF(AM52="","",VLOOKUP(AM52,'シフト記号表（勤務時間帯）'!$C$6:$K$35,9,FALSE))</f>
        <v/>
      </c>
      <c r="AN53" s="263" t="str">
        <f>IF(AN52="","",VLOOKUP(AN52,'シフト記号表（勤務時間帯）'!$C$6:$K$35,9,FALSE))</f>
        <v/>
      </c>
      <c r="AO53" s="264" t="str">
        <f>IF(AO52="","",VLOOKUP(AO52,'シフト記号表（勤務時間帯）'!$C$6:$K$35,9,FALSE))</f>
        <v/>
      </c>
      <c r="AP53" s="264" t="str">
        <f>IF(AP52="","",VLOOKUP(AP52,'シフト記号表（勤務時間帯）'!$C$6:$K$35,9,FALSE))</f>
        <v/>
      </c>
      <c r="AQ53" s="264" t="str">
        <f>IF(AQ52="","",VLOOKUP(AQ52,'シフト記号表（勤務時間帯）'!$C$6:$K$35,9,FALSE))</f>
        <v/>
      </c>
      <c r="AR53" s="264" t="str">
        <f>IF(AR52="","",VLOOKUP(AR52,'シフト記号表（勤務時間帯）'!$C$6:$K$35,9,FALSE))</f>
        <v/>
      </c>
      <c r="AS53" s="264" t="str">
        <f>IF(AS52="","",VLOOKUP(AS52,'シフト記号表（勤務時間帯）'!$C$6:$K$35,9,FALSE))</f>
        <v/>
      </c>
      <c r="AT53" s="265" t="str">
        <f>IF(AT52="","",VLOOKUP(AT52,'シフト記号表（勤務時間帯）'!$C$6:$K$35,9,FALSE))</f>
        <v/>
      </c>
      <c r="AU53" s="263" t="str">
        <f>IF(AU52="","",VLOOKUP(AU52,'シフト記号表（勤務時間帯）'!$C$6:$K$35,9,FALSE))</f>
        <v/>
      </c>
      <c r="AV53" s="264" t="str">
        <f>IF(AV52="","",VLOOKUP(AV52,'シフト記号表（勤務時間帯）'!$C$6:$K$35,9,FALSE))</f>
        <v/>
      </c>
      <c r="AW53" s="264" t="str">
        <f>IF(AW52="","",VLOOKUP(AW52,'シフト記号表（勤務時間帯）'!$C$6:$K$35,9,FALSE))</f>
        <v/>
      </c>
      <c r="AX53" s="830">
        <f>IF($BB$3="４週",SUM(S53:AT53),IF($BB$3="暦月",SUM(S53:AW53),""))</f>
        <v>0</v>
      </c>
      <c r="AY53" s="831"/>
      <c r="AZ53" s="832">
        <f>IF($BB$3="４週",AX53/4,IF($BB$3="暦月",'勤務形態（1枚版）'!AX53/('勤務形態（1枚版）'!$BB$8/7),""))</f>
        <v>0</v>
      </c>
      <c r="BA53" s="833"/>
      <c r="BB53" s="858"/>
      <c r="BC53" s="859"/>
      <c r="BD53" s="859"/>
      <c r="BE53" s="859"/>
      <c r="BF53" s="860"/>
    </row>
    <row r="54" spans="2:58" ht="20.25" customHeight="1">
      <c r="B54" s="867"/>
      <c r="C54" s="875"/>
      <c r="D54" s="876"/>
      <c r="E54" s="877"/>
      <c r="F54" s="94">
        <f>C52</f>
        <v>0</v>
      </c>
      <c r="G54" s="775"/>
      <c r="H54" s="779"/>
      <c r="I54" s="777"/>
      <c r="J54" s="777"/>
      <c r="K54" s="778"/>
      <c r="L54" s="786"/>
      <c r="M54" s="787"/>
      <c r="N54" s="787"/>
      <c r="O54" s="788"/>
      <c r="P54" s="864" t="s">
        <v>50</v>
      </c>
      <c r="Q54" s="865"/>
      <c r="R54" s="866"/>
      <c r="S54" s="266" t="str">
        <f>IF(S52="","",VLOOKUP(S52,'シフト記号表（勤務時間帯）'!$C$6:$U$35,19,FALSE))</f>
        <v/>
      </c>
      <c r="T54" s="267" t="str">
        <f>IF(T52="","",VLOOKUP(T52,'シフト記号表（勤務時間帯）'!$C$6:$U$35,19,FALSE))</f>
        <v/>
      </c>
      <c r="U54" s="267" t="str">
        <f>IF(U52="","",VLOOKUP(U52,'シフト記号表（勤務時間帯）'!$C$6:$U$35,19,FALSE))</f>
        <v/>
      </c>
      <c r="V54" s="267" t="str">
        <f>IF(V52="","",VLOOKUP(V52,'シフト記号表（勤務時間帯）'!$C$6:$U$35,19,FALSE))</f>
        <v/>
      </c>
      <c r="W54" s="267" t="str">
        <f>IF(W52="","",VLOOKUP(W52,'シフト記号表（勤務時間帯）'!$C$6:$U$35,19,FALSE))</f>
        <v/>
      </c>
      <c r="X54" s="267" t="str">
        <f>IF(X52="","",VLOOKUP(X52,'シフト記号表（勤務時間帯）'!$C$6:$U$35,19,FALSE))</f>
        <v/>
      </c>
      <c r="Y54" s="268" t="str">
        <f>IF(Y52="","",VLOOKUP(Y52,'シフト記号表（勤務時間帯）'!$C$6:$U$35,19,FALSE))</f>
        <v/>
      </c>
      <c r="Z54" s="266" t="str">
        <f>IF(Z52="","",VLOOKUP(Z52,'シフト記号表（勤務時間帯）'!$C$6:$U$35,19,FALSE))</f>
        <v/>
      </c>
      <c r="AA54" s="267" t="str">
        <f>IF(AA52="","",VLOOKUP(AA52,'シフト記号表（勤務時間帯）'!$C$6:$U$35,19,FALSE))</f>
        <v/>
      </c>
      <c r="AB54" s="267" t="str">
        <f>IF(AB52="","",VLOOKUP(AB52,'シフト記号表（勤務時間帯）'!$C$6:$U$35,19,FALSE))</f>
        <v/>
      </c>
      <c r="AC54" s="267" t="str">
        <f>IF(AC52="","",VLOOKUP(AC52,'シフト記号表（勤務時間帯）'!$C$6:$U$35,19,FALSE))</f>
        <v/>
      </c>
      <c r="AD54" s="267" t="str">
        <f>IF(AD52="","",VLOOKUP(AD52,'シフト記号表（勤務時間帯）'!$C$6:$U$35,19,FALSE))</f>
        <v/>
      </c>
      <c r="AE54" s="267" t="str">
        <f>IF(AE52="","",VLOOKUP(AE52,'シフト記号表（勤務時間帯）'!$C$6:$U$35,19,FALSE))</f>
        <v/>
      </c>
      <c r="AF54" s="268" t="str">
        <f>IF(AF52="","",VLOOKUP(AF52,'シフト記号表（勤務時間帯）'!$C$6:$U$35,19,FALSE))</f>
        <v/>
      </c>
      <c r="AG54" s="266" t="str">
        <f>IF(AG52="","",VLOOKUP(AG52,'シフト記号表（勤務時間帯）'!$C$6:$U$35,19,FALSE))</f>
        <v/>
      </c>
      <c r="AH54" s="267" t="str">
        <f>IF(AH52="","",VLOOKUP(AH52,'シフト記号表（勤務時間帯）'!$C$6:$U$35,19,FALSE))</f>
        <v/>
      </c>
      <c r="AI54" s="267" t="str">
        <f>IF(AI52="","",VLOOKUP(AI52,'シフト記号表（勤務時間帯）'!$C$6:$U$35,19,FALSE))</f>
        <v/>
      </c>
      <c r="AJ54" s="267" t="str">
        <f>IF(AJ52="","",VLOOKUP(AJ52,'シフト記号表（勤務時間帯）'!$C$6:$U$35,19,FALSE))</f>
        <v/>
      </c>
      <c r="AK54" s="267" t="str">
        <f>IF(AK52="","",VLOOKUP(AK52,'シフト記号表（勤務時間帯）'!$C$6:$U$35,19,FALSE))</f>
        <v/>
      </c>
      <c r="AL54" s="267" t="str">
        <f>IF(AL52="","",VLOOKUP(AL52,'シフト記号表（勤務時間帯）'!$C$6:$U$35,19,FALSE))</f>
        <v/>
      </c>
      <c r="AM54" s="268" t="str">
        <f>IF(AM52="","",VLOOKUP(AM52,'シフト記号表（勤務時間帯）'!$C$6:$U$35,19,FALSE))</f>
        <v/>
      </c>
      <c r="AN54" s="266" t="str">
        <f>IF(AN52="","",VLOOKUP(AN52,'シフト記号表（勤務時間帯）'!$C$6:$U$35,19,FALSE))</f>
        <v/>
      </c>
      <c r="AO54" s="267" t="str">
        <f>IF(AO52="","",VLOOKUP(AO52,'シフト記号表（勤務時間帯）'!$C$6:$U$35,19,FALSE))</f>
        <v/>
      </c>
      <c r="AP54" s="267" t="str">
        <f>IF(AP52="","",VLOOKUP(AP52,'シフト記号表（勤務時間帯）'!$C$6:$U$35,19,FALSE))</f>
        <v/>
      </c>
      <c r="AQ54" s="267" t="str">
        <f>IF(AQ52="","",VLOOKUP(AQ52,'シフト記号表（勤務時間帯）'!$C$6:$U$35,19,FALSE))</f>
        <v/>
      </c>
      <c r="AR54" s="267" t="str">
        <f>IF(AR52="","",VLOOKUP(AR52,'シフト記号表（勤務時間帯）'!$C$6:$U$35,19,FALSE))</f>
        <v/>
      </c>
      <c r="AS54" s="267" t="str">
        <f>IF(AS52="","",VLOOKUP(AS52,'シフト記号表（勤務時間帯）'!$C$6:$U$35,19,FALSE))</f>
        <v/>
      </c>
      <c r="AT54" s="268" t="str">
        <f>IF(AT52="","",VLOOKUP(AT52,'シフト記号表（勤務時間帯）'!$C$6:$U$35,19,FALSE))</f>
        <v/>
      </c>
      <c r="AU54" s="266" t="str">
        <f>IF(AU52="","",VLOOKUP(AU52,'シフト記号表（勤務時間帯）'!$C$6:$U$35,19,FALSE))</f>
        <v/>
      </c>
      <c r="AV54" s="267" t="str">
        <f>IF(AV52="","",VLOOKUP(AV52,'シフト記号表（勤務時間帯）'!$C$6:$U$35,19,FALSE))</f>
        <v/>
      </c>
      <c r="AW54" s="267" t="str">
        <f>IF(AW52="","",VLOOKUP(AW52,'シフト記号表（勤務時間帯）'!$C$6:$U$35,19,FALSE))</f>
        <v/>
      </c>
      <c r="AX54" s="837">
        <f>IF($BB$3="４週",SUM(S54:AT54),IF($BB$3="暦月",SUM(S54:AW54),""))</f>
        <v>0</v>
      </c>
      <c r="AY54" s="838"/>
      <c r="AZ54" s="839">
        <f>IF($BB$3="４週",AX54/4,IF($BB$3="暦月",'勤務形態（1枚版）'!AX54/('勤務形態（1枚版）'!$BB$8/7),""))</f>
        <v>0</v>
      </c>
      <c r="BA54" s="840"/>
      <c r="BB54" s="861"/>
      <c r="BC54" s="862"/>
      <c r="BD54" s="862"/>
      <c r="BE54" s="862"/>
      <c r="BF54" s="863"/>
    </row>
    <row r="55" spans="2:58" ht="20.25" customHeight="1">
      <c r="B55" s="867">
        <f>B52+1</f>
        <v>12</v>
      </c>
      <c r="C55" s="869"/>
      <c r="D55" s="870"/>
      <c r="E55" s="871"/>
      <c r="F55" s="96"/>
      <c r="G55" s="773"/>
      <c r="H55" s="776"/>
      <c r="I55" s="777"/>
      <c r="J55" s="777"/>
      <c r="K55" s="778"/>
      <c r="L55" s="780"/>
      <c r="M55" s="781"/>
      <c r="N55" s="781"/>
      <c r="O55" s="782"/>
      <c r="P55" s="789" t="s">
        <v>49</v>
      </c>
      <c r="Q55" s="790"/>
      <c r="R55" s="791"/>
      <c r="S55" s="113"/>
      <c r="T55" s="114"/>
      <c r="U55" s="114"/>
      <c r="V55" s="114"/>
      <c r="W55" s="114"/>
      <c r="X55" s="114"/>
      <c r="Y55" s="115"/>
      <c r="Z55" s="113"/>
      <c r="AA55" s="114"/>
      <c r="AB55" s="114"/>
      <c r="AC55" s="114"/>
      <c r="AD55" s="114"/>
      <c r="AE55" s="114"/>
      <c r="AF55" s="115"/>
      <c r="AG55" s="113"/>
      <c r="AH55" s="114"/>
      <c r="AI55" s="114"/>
      <c r="AJ55" s="114"/>
      <c r="AK55" s="114"/>
      <c r="AL55" s="114"/>
      <c r="AM55" s="115"/>
      <c r="AN55" s="113"/>
      <c r="AO55" s="114"/>
      <c r="AP55" s="114"/>
      <c r="AQ55" s="114"/>
      <c r="AR55" s="114"/>
      <c r="AS55" s="114"/>
      <c r="AT55" s="115"/>
      <c r="AU55" s="113"/>
      <c r="AV55" s="114"/>
      <c r="AW55" s="114"/>
      <c r="AX55" s="818"/>
      <c r="AY55" s="819"/>
      <c r="AZ55" s="820"/>
      <c r="BA55" s="821"/>
      <c r="BB55" s="822"/>
      <c r="BC55" s="781"/>
      <c r="BD55" s="781"/>
      <c r="BE55" s="781"/>
      <c r="BF55" s="782"/>
    </row>
    <row r="56" spans="2:58" ht="20.25" customHeight="1">
      <c r="B56" s="867"/>
      <c r="C56" s="872"/>
      <c r="D56" s="873"/>
      <c r="E56" s="874"/>
      <c r="F56" s="94"/>
      <c r="G56" s="774"/>
      <c r="H56" s="779"/>
      <c r="I56" s="777"/>
      <c r="J56" s="777"/>
      <c r="K56" s="778"/>
      <c r="L56" s="783"/>
      <c r="M56" s="784"/>
      <c r="N56" s="784"/>
      <c r="O56" s="785"/>
      <c r="P56" s="827" t="s">
        <v>15</v>
      </c>
      <c r="Q56" s="828"/>
      <c r="R56" s="829"/>
      <c r="S56" s="263" t="str">
        <f>IF(S55="","",VLOOKUP(S55,'シフト記号表（勤務時間帯）'!$C$6:$K$35,9,FALSE))</f>
        <v/>
      </c>
      <c r="T56" s="264" t="str">
        <f>IF(T55="","",VLOOKUP(T55,'シフト記号表（勤務時間帯）'!$C$6:$K$35,9,FALSE))</f>
        <v/>
      </c>
      <c r="U56" s="264" t="str">
        <f>IF(U55="","",VLOOKUP(U55,'シフト記号表（勤務時間帯）'!$C$6:$K$35,9,FALSE))</f>
        <v/>
      </c>
      <c r="V56" s="264" t="str">
        <f>IF(V55="","",VLOOKUP(V55,'シフト記号表（勤務時間帯）'!$C$6:$K$35,9,FALSE))</f>
        <v/>
      </c>
      <c r="W56" s="264" t="str">
        <f>IF(W55="","",VLOOKUP(W55,'シフト記号表（勤務時間帯）'!$C$6:$K$35,9,FALSE))</f>
        <v/>
      </c>
      <c r="X56" s="264" t="str">
        <f>IF(X55="","",VLOOKUP(X55,'シフト記号表（勤務時間帯）'!$C$6:$K$35,9,FALSE))</f>
        <v/>
      </c>
      <c r="Y56" s="265" t="str">
        <f>IF(Y55="","",VLOOKUP(Y55,'シフト記号表（勤務時間帯）'!$C$6:$K$35,9,FALSE))</f>
        <v/>
      </c>
      <c r="Z56" s="263" t="str">
        <f>IF(Z55="","",VLOOKUP(Z55,'シフト記号表（勤務時間帯）'!$C$6:$K$35,9,FALSE))</f>
        <v/>
      </c>
      <c r="AA56" s="264" t="str">
        <f>IF(AA55="","",VLOOKUP(AA55,'シフト記号表（勤務時間帯）'!$C$6:$K$35,9,FALSE))</f>
        <v/>
      </c>
      <c r="AB56" s="264" t="str">
        <f>IF(AB55="","",VLOOKUP(AB55,'シフト記号表（勤務時間帯）'!$C$6:$K$35,9,FALSE))</f>
        <v/>
      </c>
      <c r="AC56" s="264" t="str">
        <f>IF(AC55="","",VLOOKUP(AC55,'シフト記号表（勤務時間帯）'!$C$6:$K$35,9,FALSE))</f>
        <v/>
      </c>
      <c r="AD56" s="264" t="str">
        <f>IF(AD55="","",VLOOKUP(AD55,'シフト記号表（勤務時間帯）'!$C$6:$K$35,9,FALSE))</f>
        <v/>
      </c>
      <c r="AE56" s="264" t="str">
        <f>IF(AE55="","",VLOOKUP(AE55,'シフト記号表（勤務時間帯）'!$C$6:$K$35,9,FALSE))</f>
        <v/>
      </c>
      <c r="AF56" s="265" t="str">
        <f>IF(AF55="","",VLOOKUP(AF55,'シフト記号表（勤務時間帯）'!$C$6:$K$35,9,FALSE))</f>
        <v/>
      </c>
      <c r="AG56" s="263" t="str">
        <f>IF(AG55="","",VLOOKUP(AG55,'シフト記号表（勤務時間帯）'!$C$6:$K$35,9,FALSE))</f>
        <v/>
      </c>
      <c r="AH56" s="264" t="str">
        <f>IF(AH55="","",VLOOKUP(AH55,'シフト記号表（勤務時間帯）'!$C$6:$K$35,9,FALSE))</f>
        <v/>
      </c>
      <c r="AI56" s="264" t="str">
        <f>IF(AI55="","",VLOOKUP(AI55,'シフト記号表（勤務時間帯）'!$C$6:$K$35,9,FALSE))</f>
        <v/>
      </c>
      <c r="AJ56" s="264" t="str">
        <f>IF(AJ55="","",VLOOKUP(AJ55,'シフト記号表（勤務時間帯）'!$C$6:$K$35,9,FALSE))</f>
        <v/>
      </c>
      <c r="AK56" s="264" t="str">
        <f>IF(AK55="","",VLOOKUP(AK55,'シフト記号表（勤務時間帯）'!$C$6:$K$35,9,FALSE))</f>
        <v/>
      </c>
      <c r="AL56" s="264" t="str">
        <f>IF(AL55="","",VLOOKUP(AL55,'シフト記号表（勤務時間帯）'!$C$6:$K$35,9,FALSE))</f>
        <v/>
      </c>
      <c r="AM56" s="265" t="str">
        <f>IF(AM55="","",VLOOKUP(AM55,'シフト記号表（勤務時間帯）'!$C$6:$K$35,9,FALSE))</f>
        <v/>
      </c>
      <c r="AN56" s="263" t="str">
        <f>IF(AN55="","",VLOOKUP(AN55,'シフト記号表（勤務時間帯）'!$C$6:$K$35,9,FALSE))</f>
        <v/>
      </c>
      <c r="AO56" s="264" t="str">
        <f>IF(AO55="","",VLOOKUP(AO55,'シフト記号表（勤務時間帯）'!$C$6:$K$35,9,FALSE))</f>
        <v/>
      </c>
      <c r="AP56" s="264" t="str">
        <f>IF(AP55="","",VLOOKUP(AP55,'シフト記号表（勤務時間帯）'!$C$6:$K$35,9,FALSE))</f>
        <v/>
      </c>
      <c r="AQ56" s="264" t="str">
        <f>IF(AQ55="","",VLOOKUP(AQ55,'シフト記号表（勤務時間帯）'!$C$6:$K$35,9,FALSE))</f>
        <v/>
      </c>
      <c r="AR56" s="264" t="str">
        <f>IF(AR55="","",VLOOKUP(AR55,'シフト記号表（勤務時間帯）'!$C$6:$K$35,9,FALSE))</f>
        <v/>
      </c>
      <c r="AS56" s="264" t="str">
        <f>IF(AS55="","",VLOOKUP(AS55,'シフト記号表（勤務時間帯）'!$C$6:$K$35,9,FALSE))</f>
        <v/>
      </c>
      <c r="AT56" s="265" t="str">
        <f>IF(AT55="","",VLOOKUP(AT55,'シフト記号表（勤務時間帯）'!$C$6:$K$35,9,FALSE))</f>
        <v/>
      </c>
      <c r="AU56" s="263" t="str">
        <f>IF(AU55="","",VLOOKUP(AU55,'シフト記号表（勤務時間帯）'!$C$6:$K$35,9,FALSE))</f>
        <v/>
      </c>
      <c r="AV56" s="264" t="str">
        <f>IF(AV55="","",VLOOKUP(AV55,'シフト記号表（勤務時間帯）'!$C$6:$K$35,9,FALSE))</f>
        <v/>
      </c>
      <c r="AW56" s="264" t="str">
        <f>IF(AW55="","",VLOOKUP(AW55,'シフト記号表（勤務時間帯）'!$C$6:$K$35,9,FALSE))</f>
        <v/>
      </c>
      <c r="AX56" s="830">
        <f>IF($BB$3="４週",SUM(S56:AT56),IF($BB$3="暦月",SUM(S56:AW56),""))</f>
        <v>0</v>
      </c>
      <c r="AY56" s="831"/>
      <c r="AZ56" s="832">
        <f>IF($BB$3="４週",AX56/4,IF($BB$3="暦月",'勤務形態（1枚版）'!AX56/('勤務形態（1枚版）'!$BB$8/7),""))</f>
        <v>0</v>
      </c>
      <c r="BA56" s="833"/>
      <c r="BB56" s="823"/>
      <c r="BC56" s="784"/>
      <c r="BD56" s="784"/>
      <c r="BE56" s="784"/>
      <c r="BF56" s="785"/>
    </row>
    <row r="57" spans="2:58" ht="20.25" customHeight="1">
      <c r="B57" s="867"/>
      <c r="C57" s="875"/>
      <c r="D57" s="876"/>
      <c r="E57" s="877"/>
      <c r="F57" s="94">
        <f>C55</f>
        <v>0</v>
      </c>
      <c r="G57" s="775"/>
      <c r="H57" s="779"/>
      <c r="I57" s="777"/>
      <c r="J57" s="777"/>
      <c r="K57" s="778"/>
      <c r="L57" s="786"/>
      <c r="M57" s="787"/>
      <c r="N57" s="787"/>
      <c r="O57" s="788"/>
      <c r="P57" s="864" t="s">
        <v>50</v>
      </c>
      <c r="Q57" s="865"/>
      <c r="R57" s="866"/>
      <c r="S57" s="266" t="str">
        <f>IF(S55="","",VLOOKUP(S55,'シフト記号表（勤務時間帯）'!$C$6:$U$35,19,FALSE))</f>
        <v/>
      </c>
      <c r="T57" s="267" t="str">
        <f>IF(T55="","",VLOOKUP(T55,'シフト記号表（勤務時間帯）'!$C$6:$U$35,19,FALSE))</f>
        <v/>
      </c>
      <c r="U57" s="267" t="str">
        <f>IF(U55="","",VLOOKUP(U55,'シフト記号表（勤務時間帯）'!$C$6:$U$35,19,FALSE))</f>
        <v/>
      </c>
      <c r="V57" s="267" t="str">
        <f>IF(V55="","",VLOOKUP(V55,'シフト記号表（勤務時間帯）'!$C$6:$U$35,19,FALSE))</f>
        <v/>
      </c>
      <c r="W57" s="267" t="str">
        <f>IF(W55="","",VLOOKUP(W55,'シフト記号表（勤務時間帯）'!$C$6:$U$35,19,FALSE))</f>
        <v/>
      </c>
      <c r="X57" s="267" t="str">
        <f>IF(X55="","",VLOOKUP(X55,'シフト記号表（勤務時間帯）'!$C$6:$U$35,19,FALSE))</f>
        <v/>
      </c>
      <c r="Y57" s="268" t="str">
        <f>IF(Y55="","",VLOOKUP(Y55,'シフト記号表（勤務時間帯）'!$C$6:$U$35,19,FALSE))</f>
        <v/>
      </c>
      <c r="Z57" s="266" t="str">
        <f>IF(Z55="","",VLOOKUP(Z55,'シフト記号表（勤務時間帯）'!$C$6:$U$35,19,FALSE))</f>
        <v/>
      </c>
      <c r="AA57" s="267" t="str">
        <f>IF(AA55="","",VLOOKUP(AA55,'シフト記号表（勤務時間帯）'!$C$6:$U$35,19,FALSE))</f>
        <v/>
      </c>
      <c r="AB57" s="267" t="str">
        <f>IF(AB55="","",VLOOKUP(AB55,'シフト記号表（勤務時間帯）'!$C$6:$U$35,19,FALSE))</f>
        <v/>
      </c>
      <c r="AC57" s="267" t="str">
        <f>IF(AC55="","",VLOOKUP(AC55,'シフト記号表（勤務時間帯）'!$C$6:$U$35,19,FALSE))</f>
        <v/>
      </c>
      <c r="AD57" s="267" t="str">
        <f>IF(AD55="","",VLOOKUP(AD55,'シフト記号表（勤務時間帯）'!$C$6:$U$35,19,FALSE))</f>
        <v/>
      </c>
      <c r="AE57" s="267" t="str">
        <f>IF(AE55="","",VLOOKUP(AE55,'シフト記号表（勤務時間帯）'!$C$6:$U$35,19,FALSE))</f>
        <v/>
      </c>
      <c r="AF57" s="268" t="str">
        <f>IF(AF55="","",VLOOKUP(AF55,'シフト記号表（勤務時間帯）'!$C$6:$U$35,19,FALSE))</f>
        <v/>
      </c>
      <c r="AG57" s="266" t="str">
        <f>IF(AG55="","",VLOOKUP(AG55,'シフト記号表（勤務時間帯）'!$C$6:$U$35,19,FALSE))</f>
        <v/>
      </c>
      <c r="AH57" s="267" t="str">
        <f>IF(AH55="","",VLOOKUP(AH55,'シフト記号表（勤務時間帯）'!$C$6:$U$35,19,FALSE))</f>
        <v/>
      </c>
      <c r="AI57" s="267" t="str">
        <f>IF(AI55="","",VLOOKUP(AI55,'シフト記号表（勤務時間帯）'!$C$6:$U$35,19,FALSE))</f>
        <v/>
      </c>
      <c r="AJ57" s="267" t="str">
        <f>IF(AJ55="","",VLOOKUP(AJ55,'シフト記号表（勤務時間帯）'!$C$6:$U$35,19,FALSE))</f>
        <v/>
      </c>
      <c r="AK57" s="267" t="str">
        <f>IF(AK55="","",VLOOKUP(AK55,'シフト記号表（勤務時間帯）'!$C$6:$U$35,19,FALSE))</f>
        <v/>
      </c>
      <c r="AL57" s="267" t="str">
        <f>IF(AL55="","",VLOOKUP(AL55,'シフト記号表（勤務時間帯）'!$C$6:$U$35,19,FALSE))</f>
        <v/>
      </c>
      <c r="AM57" s="268" t="str">
        <f>IF(AM55="","",VLOOKUP(AM55,'シフト記号表（勤務時間帯）'!$C$6:$U$35,19,FALSE))</f>
        <v/>
      </c>
      <c r="AN57" s="266" t="str">
        <f>IF(AN55="","",VLOOKUP(AN55,'シフト記号表（勤務時間帯）'!$C$6:$U$35,19,FALSE))</f>
        <v/>
      </c>
      <c r="AO57" s="267" t="str">
        <f>IF(AO55="","",VLOOKUP(AO55,'シフト記号表（勤務時間帯）'!$C$6:$U$35,19,FALSE))</f>
        <v/>
      </c>
      <c r="AP57" s="267" t="str">
        <f>IF(AP55="","",VLOOKUP(AP55,'シフト記号表（勤務時間帯）'!$C$6:$U$35,19,FALSE))</f>
        <v/>
      </c>
      <c r="AQ57" s="267" t="str">
        <f>IF(AQ55="","",VLOOKUP(AQ55,'シフト記号表（勤務時間帯）'!$C$6:$U$35,19,FALSE))</f>
        <v/>
      </c>
      <c r="AR57" s="267" t="str">
        <f>IF(AR55="","",VLOOKUP(AR55,'シフト記号表（勤務時間帯）'!$C$6:$U$35,19,FALSE))</f>
        <v/>
      </c>
      <c r="AS57" s="267" t="str">
        <f>IF(AS55="","",VLOOKUP(AS55,'シフト記号表（勤務時間帯）'!$C$6:$U$35,19,FALSE))</f>
        <v/>
      </c>
      <c r="AT57" s="268" t="str">
        <f>IF(AT55="","",VLOOKUP(AT55,'シフト記号表（勤務時間帯）'!$C$6:$U$35,19,FALSE))</f>
        <v/>
      </c>
      <c r="AU57" s="266" t="str">
        <f>IF(AU55="","",VLOOKUP(AU55,'シフト記号表（勤務時間帯）'!$C$6:$U$35,19,FALSE))</f>
        <v/>
      </c>
      <c r="AV57" s="267" t="str">
        <f>IF(AV55="","",VLOOKUP(AV55,'シフト記号表（勤務時間帯）'!$C$6:$U$35,19,FALSE))</f>
        <v/>
      </c>
      <c r="AW57" s="267" t="str">
        <f>IF(AW55="","",VLOOKUP(AW55,'シフト記号表（勤務時間帯）'!$C$6:$U$35,19,FALSE))</f>
        <v/>
      </c>
      <c r="AX57" s="837">
        <f>IF($BB$3="４週",SUM(S57:AT57),IF($BB$3="暦月",SUM(S57:AW57),""))</f>
        <v>0</v>
      </c>
      <c r="AY57" s="838"/>
      <c r="AZ57" s="839">
        <f>IF($BB$3="４週",AX57/4,IF($BB$3="暦月",'勤務形態（1枚版）'!AX57/('勤務形態（1枚版）'!$BB$8/7),""))</f>
        <v>0</v>
      </c>
      <c r="BA57" s="840"/>
      <c r="BB57" s="883"/>
      <c r="BC57" s="787"/>
      <c r="BD57" s="787"/>
      <c r="BE57" s="787"/>
      <c r="BF57" s="788"/>
    </row>
    <row r="58" spans="2:58" ht="20.25" customHeight="1">
      <c r="B58" s="867">
        <f>B55+1</f>
        <v>13</v>
      </c>
      <c r="C58" s="869"/>
      <c r="D58" s="870"/>
      <c r="E58" s="871"/>
      <c r="F58" s="96"/>
      <c r="G58" s="773"/>
      <c r="H58" s="776"/>
      <c r="I58" s="777"/>
      <c r="J58" s="777"/>
      <c r="K58" s="778"/>
      <c r="L58" s="780"/>
      <c r="M58" s="781"/>
      <c r="N58" s="781"/>
      <c r="O58" s="782"/>
      <c r="P58" s="789" t="s">
        <v>49</v>
      </c>
      <c r="Q58" s="790"/>
      <c r="R58" s="791"/>
      <c r="S58" s="113"/>
      <c r="T58" s="114"/>
      <c r="U58" s="114"/>
      <c r="V58" s="114"/>
      <c r="W58" s="114"/>
      <c r="X58" s="114"/>
      <c r="Y58" s="115"/>
      <c r="Z58" s="113"/>
      <c r="AA58" s="114"/>
      <c r="AB58" s="114"/>
      <c r="AC58" s="114"/>
      <c r="AD58" s="114"/>
      <c r="AE58" s="114"/>
      <c r="AF58" s="115"/>
      <c r="AG58" s="113"/>
      <c r="AH58" s="114"/>
      <c r="AI58" s="114"/>
      <c r="AJ58" s="114"/>
      <c r="AK58" s="114"/>
      <c r="AL58" s="114"/>
      <c r="AM58" s="115"/>
      <c r="AN58" s="113"/>
      <c r="AO58" s="114"/>
      <c r="AP58" s="114"/>
      <c r="AQ58" s="114"/>
      <c r="AR58" s="114"/>
      <c r="AS58" s="114"/>
      <c r="AT58" s="115"/>
      <c r="AU58" s="113"/>
      <c r="AV58" s="114"/>
      <c r="AW58" s="114"/>
      <c r="AX58" s="818"/>
      <c r="AY58" s="819"/>
      <c r="AZ58" s="820"/>
      <c r="BA58" s="821"/>
      <c r="BB58" s="822"/>
      <c r="BC58" s="781"/>
      <c r="BD58" s="781"/>
      <c r="BE58" s="781"/>
      <c r="BF58" s="782"/>
    </row>
    <row r="59" spans="2:58" ht="20.25" customHeight="1">
      <c r="B59" s="867"/>
      <c r="C59" s="872"/>
      <c r="D59" s="873"/>
      <c r="E59" s="874"/>
      <c r="F59" s="94"/>
      <c r="G59" s="774"/>
      <c r="H59" s="779"/>
      <c r="I59" s="777"/>
      <c r="J59" s="777"/>
      <c r="K59" s="778"/>
      <c r="L59" s="783"/>
      <c r="M59" s="784"/>
      <c r="N59" s="784"/>
      <c r="O59" s="785"/>
      <c r="P59" s="827" t="s">
        <v>15</v>
      </c>
      <c r="Q59" s="828"/>
      <c r="R59" s="829"/>
      <c r="S59" s="263" t="str">
        <f>IF(S58="","",VLOOKUP(S58,'シフト記号表（勤務時間帯）'!$C$6:$K$35,9,FALSE))</f>
        <v/>
      </c>
      <c r="T59" s="264" t="str">
        <f>IF(T58="","",VLOOKUP(T58,'シフト記号表（勤務時間帯）'!$C$6:$K$35,9,FALSE))</f>
        <v/>
      </c>
      <c r="U59" s="264" t="str">
        <f>IF(U58="","",VLOOKUP(U58,'シフト記号表（勤務時間帯）'!$C$6:$K$35,9,FALSE))</f>
        <v/>
      </c>
      <c r="V59" s="264" t="str">
        <f>IF(V58="","",VLOOKUP(V58,'シフト記号表（勤務時間帯）'!$C$6:$K$35,9,FALSE))</f>
        <v/>
      </c>
      <c r="W59" s="264" t="str">
        <f>IF(W58="","",VLOOKUP(W58,'シフト記号表（勤務時間帯）'!$C$6:$K$35,9,FALSE))</f>
        <v/>
      </c>
      <c r="X59" s="264" t="str">
        <f>IF(X58="","",VLOOKUP(X58,'シフト記号表（勤務時間帯）'!$C$6:$K$35,9,FALSE))</f>
        <v/>
      </c>
      <c r="Y59" s="265" t="str">
        <f>IF(Y58="","",VLOOKUP(Y58,'シフト記号表（勤務時間帯）'!$C$6:$K$35,9,FALSE))</f>
        <v/>
      </c>
      <c r="Z59" s="263" t="str">
        <f>IF(Z58="","",VLOOKUP(Z58,'シフト記号表（勤務時間帯）'!$C$6:$K$35,9,FALSE))</f>
        <v/>
      </c>
      <c r="AA59" s="264" t="str">
        <f>IF(AA58="","",VLOOKUP(AA58,'シフト記号表（勤務時間帯）'!$C$6:$K$35,9,FALSE))</f>
        <v/>
      </c>
      <c r="AB59" s="264" t="str">
        <f>IF(AB58="","",VLOOKUP(AB58,'シフト記号表（勤務時間帯）'!$C$6:$K$35,9,FALSE))</f>
        <v/>
      </c>
      <c r="AC59" s="264" t="str">
        <f>IF(AC58="","",VLOOKUP(AC58,'シフト記号表（勤務時間帯）'!$C$6:$K$35,9,FALSE))</f>
        <v/>
      </c>
      <c r="AD59" s="264" t="str">
        <f>IF(AD58="","",VLOOKUP(AD58,'シフト記号表（勤務時間帯）'!$C$6:$K$35,9,FALSE))</f>
        <v/>
      </c>
      <c r="AE59" s="264" t="str">
        <f>IF(AE58="","",VLOOKUP(AE58,'シフト記号表（勤務時間帯）'!$C$6:$K$35,9,FALSE))</f>
        <v/>
      </c>
      <c r="AF59" s="265" t="str">
        <f>IF(AF58="","",VLOOKUP(AF58,'シフト記号表（勤務時間帯）'!$C$6:$K$35,9,FALSE))</f>
        <v/>
      </c>
      <c r="AG59" s="263" t="str">
        <f>IF(AG58="","",VLOOKUP(AG58,'シフト記号表（勤務時間帯）'!$C$6:$K$35,9,FALSE))</f>
        <v/>
      </c>
      <c r="AH59" s="264" t="str">
        <f>IF(AH58="","",VLOOKUP(AH58,'シフト記号表（勤務時間帯）'!$C$6:$K$35,9,FALSE))</f>
        <v/>
      </c>
      <c r="AI59" s="264" t="str">
        <f>IF(AI58="","",VLOOKUP(AI58,'シフト記号表（勤務時間帯）'!$C$6:$K$35,9,FALSE))</f>
        <v/>
      </c>
      <c r="AJ59" s="264" t="str">
        <f>IF(AJ58="","",VLOOKUP(AJ58,'シフト記号表（勤務時間帯）'!$C$6:$K$35,9,FALSE))</f>
        <v/>
      </c>
      <c r="AK59" s="264" t="str">
        <f>IF(AK58="","",VLOOKUP(AK58,'シフト記号表（勤務時間帯）'!$C$6:$K$35,9,FALSE))</f>
        <v/>
      </c>
      <c r="AL59" s="264" t="str">
        <f>IF(AL58="","",VLOOKUP(AL58,'シフト記号表（勤務時間帯）'!$C$6:$K$35,9,FALSE))</f>
        <v/>
      </c>
      <c r="AM59" s="265" t="str">
        <f>IF(AM58="","",VLOOKUP(AM58,'シフト記号表（勤務時間帯）'!$C$6:$K$35,9,FALSE))</f>
        <v/>
      </c>
      <c r="AN59" s="263" t="str">
        <f>IF(AN58="","",VLOOKUP(AN58,'シフト記号表（勤務時間帯）'!$C$6:$K$35,9,FALSE))</f>
        <v/>
      </c>
      <c r="AO59" s="264" t="str">
        <f>IF(AO58="","",VLOOKUP(AO58,'シフト記号表（勤務時間帯）'!$C$6:$K$35,9,FALSE))</f>
        <v/>
      </c>
      <c r="AP59" s="264" t="str">
        <f>IF(AP58="","",VLOOKUP(AP58,'シフト記号表（勤務時間帯）'!$C$6:$K$35,9,FALSE))</f>
        <v/>
      </c>
      <c r="AQ59" s="264" t="str">
        <f>IF(AQ58="","",VLOOKUP(AQ58,'シフト記号表（勤務時間帯）'!$C$6:$K$35,9,FALSE))</f>
        <v/>
      </c>
      <c r="AR59" s="264" t="str">
        <f>IF(AR58="","",VLOOKUP(AR58,'シフト記号表（勤務時間帯）'!$C$6:$K$35,9,FALSE))</f>
        <v/>
      </c>
      <c r="AS59" s="264" t="str">
        <f>IF(AS58="","",VLOOKUP(AS58,'シフト記号表（勤務時間帯）'!$C$6:$K$35,9,FALSE))</f>
        <v/>
      </c>
      <c r="AT59" s="265" t="str">
        <f>IF(AT58="","",VLOOKUP(AT58,'シフト記号表（勤務時間帯）'!$C$6:$K$35,9,FALSE))</f>
        <v/>
      </c>
      <c r="AU59" s="263" t="str">
        <f>IF(AU58="","",VLOOKUP(AU58,'シフト記号表（勤務時間帯）'!$C$6:$K$35,9,FALSE))</f>
        <v/>
      </c>
      <c r="AV59" s="264" t="str">
        <f>IF(AV58="","",VLOOKUP(AV58,'シフト記号表（勤務時間帯）'!$C$6:$K$35,9,FALSE))</f>
        <v/>
      </c>
      <c r="AW59" s="264" t="str">
        <f>IF(AW58="","",VLOOKUP(AW58,'シフト記号表（勤務時間帯）'!$C$6:$K$35,9,FALSE))</f>
        <v/>
      </c>
      <c r="AX59" s="830">
        <f>IF($BB$3="４週",SUM(S59:AT59),IF($BB$3="暦月",SUM(S59:AW59),""))</f>
        <v>0</v>
      </c>
      <c r="AY59" s="831"/>
      <c r="AZ59" s="832">
        <f>IF($BB$3="４週",AX59/4,IF($BB$3="暦月",'勤務形態（1枚版）'!AX59/('勤務形態（1枚版）'!$BB$8/7),""))</f>
        <v>0</v>
      </c>
      <c r="BA59" s="833"/>
      <c r="BB59" s="823"/>
      <c r="BC59" s="784"/>
      <c r="BD59" s="784"/>
      <c r="BE59" s="784"/>
      <c r="BF59" s="785"/>
    </row>
    <row r="60" spans="2:58" ht="20.25" customHeight="1" thickBot="1">
      <c r="B60" s="868"/>
      <c r="C60" s="875"/>
      <c r="D60" s="876"/>
      <c r="E60" s="877"/>
      <c r="F60" s="97">
        <f>C58</f>
        <v>0</v>
      </c>
      <c r="G60" s="878"/>
      <c r="H60" s="879"/>
      <c r="I60" s="880"/>
      <c r="J60" s="880"/>
      <c r="K60" s="881"/>
      <c r="L60" s="882"/>
      <c r="M60" s="825"/>
      <c r="N60" s="825"/>
      <c r="O60" s="826"/>
      <c r="P60" s="834" t="s">
        <v>50</v>
      </c>
      <c r="Q60" s="835"/>
      <c r="R60" s="836"/>
      <c r="S60" s="266" t="str">
        <f>IF(S58="","",VLOOKUP(S58,'シフト記号表（勤務時間帯）'!$C$6:$U$35,19,FALSE))</f>
        <v/>
      </c>
      <c r="T60" s="267" t="str">
        <f>IF(T58="","",VLOOKUP(T58,'シフト記号表（勤務時間帯）'!$C$6:$U$35,19,FALSE))</f>
        <v/>
      </c>
      <c r="U60" s="267" t="str">
        <f>IF(U58="","",VLOOKUP(U58,'シフト記号表（勤務時間帯）'!$C$6:$U$35,19,FALSE))</f>
        <v/>
      </c>
      <c r="V60" s="267" t="str">
        <f>IF(V58="","",VLOOKUP(V58,'シフト記号表（勤務時間帯）'!$C$6:$U$35,19,FALSE))</f>
        <v/>
      </c>
      <c r="W60" s="267" t="str">
        <f>IF(W58="","",VLOOKUP(W58,'シフト記号表（勤務時間帯）'!$C$6:$U$35,19,FALSE))</f>
        <v/>
      </c>
      <c r="X60" s="267" t="str">
        <f>IF(X58="","",VLOOKUP(X58,'シフト記号表（勤務時間帯）'!$C$6:$U$35,19,FALSE))</f>
        <v/>
      </c>
      <c r="Y60" s="268" t="str">
        <f>IF(Y58="","",VLOOKUP(Y58,'シフト記号表（勤務時間帯）'!$C$6:$U$35,19,FALSE))</f>
        <v/>
      </c>
      <c r="Z60" s="266" t="str">
        <f>IF(Z58="","",VLOOKUP(Z58,'シフト記号表（勤務時間帯）'!$C$6:$U$35,19,FALSE))</f>
        <v/>
      </c>
      <c r="AA60" s="267" t="str">
        <f>IF(AA58="","",VLOOKUP(AA58,'シフト記号表（勤務時間帯）'!$C$6:$U$35,19,FALSE))</f>
        <v/>
      </c>
      <c r="AB60" s="267" t="str">
        <f>IF(AB58="","",VLOOKUP(AB58,'シフト記号表（勤務時間帯）'!$C$6:$U$35,19,FALSE))</f>
        <v/>
      </c>
      <c r="AC60" s="267" t="str">
        <f>IF(AC58="","",VLOOKUP(AC58,'シフト記号表（勤務時間帯）'!$C$6:$U$35,19,FALSE))</f>
        <v/>
      </c>
      <c r="AD60" s="267" t="str">
        <f>IF(AD58="","",VLOOKUP(AD58,'シフト記号表（勤務時間帯）'!$C$6:$U$35,19,FALSE))</f>
        <v/>
      </c>
      <c r="AE60" s="267" t="str">
        <f>IF(AE58="","",VLOOKUP(AE58,'シフト記号表（勤務時間帯）'!$C$6:$U$35,19,FALSE))</f>
        <v/>
      </c>
      <c r="AF60" s="268" t="str">
        <f>IF(AF58="","",VLOOKUP(AF58,'シフト記号表（勤務時間帯）'!$C$6:$U$35,19,FALSE))</f>
        <v/>
      </c>
      <c r="AG60" s="266" t="str">
        <f>IF(AG58="","",VLOOKUP(AG58,'シフト記号表（勤務時間帯）'!$C$6:$U$35,19,FALSE))</f>
        <v/>
      </c>
      <c r="AH60" s="267" t="str">
        <f>IF(AH58="","",VLOOKUP(AH58,'シフト記号表（勤務時間帯）'!$C$6:$U$35,19,FALSE))</f>
        <v/>
      </c>
      <c r="AI60" s="267" t="str">
        <f>IF(AI58="","",VLOOKUP(AI58,'シフト記号表（勤務時間帯）'!$C$6:$U$35,19,FALSE))</f>
        <v/>
      </c>
      <c r="AJ60" s="267" t="str">
        <f>IF(AJ58="","",VLOOKUP(AJ58,'シフト記号表（勤務時間帯）'!$C$6:$U$35,19,FALSE))</f>
        <v/>
      </c>
      <c r="AK60" s="267" t="str">
        <f>IF(AK58="","",VLOOKUP(AK58,'シフト記号表（勤務時間帯）'!$C$6:$U$35,19,FALSE))</f>
        <v/>
      </c>
      <c r="AL60" s="267" t="str">
        <f>IF(AL58="","",VLOOKUP(AL58,'シフト記号表（勤務時間帯）'!$C$6:$U$35,19,FALSE))</f>
        <v/>
      </c>
      <c r="AM60" s="268" t="str">
        <f>IF(AM58="","",VLOOKUP(AM58,'シフト記号表（勤務時間帯）'!$C$6:$U$35,19,FALSE))</f>
        <v/>
      </c>
      <c r="AN60" s="266" t="str">
        <f>IF(AN58="","",VLOOKUP(AN58,'シフト記号表（勤務時間帯）'!$C$6:$U$35,19,FALSE))</f>
        <v/>
      </c>
      <c r="AO60" s="267" t="str">
        <f>IF(AO58="","",VLOOKUP(AO58,'シフト記号表（勤務時間帯）'!$C$6:$U$35,19,FALSE))</f>
        <v/>
      </c>
      <c r="AP60" s="267" t="str">
        <f>IF(AP58="","",VLOOKUP(AP58,'シフト記号表（勤務時間帯）'!$C$6:$U$35,19,FALSE))</f>
        <v/>
      </c>
      <c r="AQ60" s="267" t="str">
        <f>IF(AQ58="","",VLOOKUP(AQ58,'シフト記号表（勤務時間帯）'!$C$6:$U$35,19,FALSE))</f>
        <v/>
      </c>
      <c r="AR60" s="267" t="str">
        <f>IF(AR58="","",VLOOKUP(AR58,'シフト記号表（勤務時間帯）'!$C$6:$U$35,19,FALSE))</f>
        <v/>
      </c>
      <c r="AS60" s="267" t="str">
        <f>IF(AS58="","",VLOOKUP(AS58,'シフト記号表（勤務時間帯）'!$C$6:$U$35,19,FALSE))</f>
        <v/>
      </c>
      <c r="AT60" s="268" t="str">
        <f>IF(AT58="","",VLOOKUP(AT58,'シフト記号表（勤務時間帯）'!$C$6:$U$35,19,FALSE))</f>
        <v/>
      </c>
      <c r="AU60" s="266" t="str">
        <f>IF(AU58="","",VLOOKUP(AU58,'シフト記号表（勤務時間帯）'!$C$6:$U$35,19,FALSE))</f>
        <v/>
      </c>
      <c r="AV60" s="267" t="str">
        <f>IF(AV58="","",VLOOKUP(AV58,'シフト記号表（勤務時間帯）'!$C$6:$U$35,19,FALSE))</f>
        <v/>
      </c>
      <c r="AW60" s="267" t="str">
        <f>IF(AW58="","",VLOOKUP(AW58,'シフト記号表（勤務時間帯）'!$C$6:$U$35,19,FALSE))</f>
        <v/>
      </c>
      <c r="AX60" s="837">
        <f>IF($BB$3="４週",SUM(S60:AT60),IF($BB$3="暦月",SUM(S60:AW60),""))</f>
        <v>0</v>
      </c>
      <c r="AY60" s="838"/>
      <c r="AZ60" s="839">
        <f>IF($BB$3="４週",AX60/4,IF($BB$3="暦月",'勤務形態（1枚版）'!AX60/('勤務形態（1枚版）'!$BB$8/7),""))</f>
        <v>0</v>
      </c>
      <c r="BA60" s="840"/>
      <c r="BB60" s="824"/>
      <c r="BC60" s="825"/>
      <c r="BD60" s="825"/>
      <c r="BE60" s="825"/>
      <c r="BF60" s="826"/>
    </row>
    <row r="61" spans="2:58" s="40" customFormat="1" ht="6" customHeight="1" thickBot="1">
      <c r="B61" s="53"/>
      <c r="C61" s="51"/>
      <c r="D61" s="51"/>
      <c r="E61" s="51"/>
      <c r="F61" s="41"/>
      <c r="G61" s="41"/>
      <c r="H61" s="42"/>
      <c r="I61" s="42"/>
      <c r="J61" s="42"/>
      <c r="K61" s="42"/>
      <c r="L61" s="41"/>
      <c r="M61" s="41"/>
      <c r="N61" s="41"/>
      <c r="O61" s="41"/>
      <c r="P61" s="43"/>
      <c r="Q61" s="43"/>
      <c r="R61" s="43"/>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4"/>
      <c r="AY61" s="44"/>
      <c r="AZ61" s="44"/>
      <c r="BA61" s="44"/>
      <c r="BB61" s="41"/>
      <c r="BC61" s="41"/>
      <c r="BD61" s="41"/>
      <c r="BE61" s="41"/>
      <c r="BF61" s="45"/>
    </row>
    <row r="62" spans="2:58" ht="20.100000000000001" customHeight="1">
      <c r="B62" s="54"/>
      <c r="C62" s="26"/>
      <c r="D62" s="26"/>
      <c r="E62" s="26"/>
      <c r="F62" s="26"/>
      <c r="G62" s="769" t="s">
        <v>182</v>
      </c>
      <c r="H62" s="769"/>
      <c r="I62" s="769"/>
      <c r="J62" s="769"/>
      <c r="K62" s="769"/>
      <c r="L62" s="769"/>
      <c r="M62" s="769"/>
      <c r="N62" s="769"/>
      <c r="O62" s="769"/>
      <c r="P62" s="769"/>
      <c r="Q62" s="769"/>
      <c r="R62" s="770"/>
      <c r="S62" s="269" t="str">
        <f>IF(SUMIF($F$22:$F$60, "生活相談員", S22:S60)=0,"",SUMIF($F$22:$F$60,"生活相談員",S22:S60))</f>
        <v/>
      </c>
      <c r="T62" s="270" t="str">
        <f t="shared" ref="T62:AW62" si="1">IF(SUMIF($F$22:$F$60, "生活相談員", T22:T60)=0,"",SUMIF($F$22:$F$60,"生活相談員",T22:T60))</f>
        <v/>
      </c>
      <c r="U62" s="270" t="str">
        <f t="shared" si="1"/>
        <v/>
      </c>
      <c r="V62" s="270" t="str">
        <f t="shared" si="1"/>
        <v/>
      </c>
      <c r="W62" s="270" t="str">
        <f t="shared" si="1"/>
        <v/>
      </c>
      <c r="X62" s="270" t="str">
        <f t="shared" si="1"/>
        <v/>
      </c>
      <c r="Y62" s="271" t="str">
        <f t="shared" si="1"/>
        <v/>
      </c>
      <c r="Z62" s="269" t="str">
        <f t="shared" si="1"/>
        <v/>
      </c>
      <c r="AA62" s="270" t="str">
        <f t="shared" si="1"/>
        <v/>
      </c>
      <c r="AB62" s="270" t="str">
        <f t="shared" si="1"/>
        <v/>
      </c>
      <c r="AC62" s="270" t="str">
        <f t="shared" si="1"/>
        <v/>
      </c>
      <c r="AD62" s="270" t="str">
        <f t="shared" si="1"/>
        <v/>
      </c>
      <c r="AE62" s="270" t="str">
        <f t="shared" si="1"/>
        <v/>
      </c>
      <c r="AF62" s="271" t="str">
        <f t="shared" si="1"/>
        <v/>
      </c>
      <c r="AG62" s="269" t="str">
        <f t="shared" si="1"/>
        <v/>
      </c>
      <c r="AH62" s="270" t="str">
        <f t="shared" si="1"/>
        <v/>
      </c>
      <c r="AI62" s="270" t="str">
        <f t="shared" si="1"/>
        <v/>
      </c>
      <c r="AJ62" s="270" t="str">
        <f t="shared" si="1"/>
        <v/>
      </c>
      <c r="AK62" s="270" t="str">
        <f t="shared" si="1"/>
        <v/>
      </c>
      <c r="AL62" s="270" t="str">
        <f t="shared" si="1"/>
        <v/>
      </c>
      <c r="AM62" s="271" t="str">
        <f t="shared" si="1"/>
        <v/>
      </c>
      <c r="AN62" s="269" t="str">
        <f t="shared" si="1"/>
        <v/>
      </c>
      <c r="AO62" s="270" t="str">
        <f t="shared" si="1"/>
        <v/>
      </c>
      <c r="AP62" s="270" t="str">
        <f t="shared" si="1"/>
        <v/>
      </c>
      <c r="AQ62" s="270" t="str">
        <f t="shared" si="1"/>
        <v/>
      </c>
      <c r="AR62" s="270" t="str">
        <f t="shared" si="1"/>
        <v/>
      </c>
      <c r="AS62" s="270" t="str">
        <f t="shared" si="1"/>
        <v/>
      </c>
      <c r="AT62" s="271" t="str">
        <f t="shared" si="1"/>
        <v/>
      </c>
      <c r="AU62" s="269" t="str">
        <f t="shared" si="1"/>
        <v/>
      </c>
      <c r="AV62" s="270" t="str">
        <f t="shared" si="1"/>
        <v/>
      </c>
      <c r="AW62" s="271" t="str">
        <f t="shared" si="1"/>
        <v/>
      </c>
      <c r="AX62" s="771" t="str">
        <f>IF(SUMIF($F$22:$F$60, "生活相談員", AX22:AY60)=0,"",SUMIF($F$22:$F$60,"生活相談員",AX22:AY60))</f>
        <v/>
      </c>
      <c r="AY62" s="772"/>
      <c r="AZ62" s="792" t="str">
        <f>IF(AX62="","",IF($BB$3="４週",AX62/4,IF($BB$3="暦月",AX62/('勤務形態（1枚版）'!$BB$8/7),"")))</f>
        <v/>
      </c>
      <c r="BA62" s="793"/>
      <c r="BB62" s="794"/>
      <c r="BC62" s="795"/>
      <c r="BD62" s="795"/>
      <c r="BE62" s="795"/>
      <c r="BF62" s="796"/>
    </row>
    <row r="63" spans="2:58" ht="20.25" customHeight="1">
      <c r="B63" s="55"/>
      <c r="C63" s="27"/>
      <c r="D63" s="27"/>
      <c r="E63" s="27"/>
      <c r="F63" s="27"/>
      <c r="G63" s="803" t="s">
        <v>183</v>
      </c>
      <c r="H63" s="803"/>
      <c r="I63" s="803"/>
      <c r="J63" s="803"/>
      <c r="K63" s="803"/>
      <c r="L63" s="803"/>
      <c r="M63" s="803"/>
      <c r="N63" s="803"/>
      <c r="O63" s="803"/>
      <c r="P63" s="803"/>
      <c r="Q63" s="803"/>
      <c r="R63" s="804"/>
      <c r="S63" s="272" t="str">
        <f t="shared" ref="S63:AW63" si="2">IF(SUMIF($F$22:$F$60, "介護職員", S22:S60)=0,"",SUMIF($F$22:$F$60, "介護職員", S22:S60))</f>
        <v/>
      </c>
      <c r="T63" s="273" t="str">
        <f t="shared" si="2"/>
        <v/>
      </c>
      <c r="U63" s="273" t="str">
        <f t="shared" si="2"/>
        <v/>
      </c>
      <c r="V63" s="273" t="str">
        <f t="shared" si="2"/>
        <v/>
      </c>
      <c r="W63" s="273" t="str">
        <f t="shared" si="2"/>
        <v/>
      </c>
      <c r="X63" s="273" t="str">
        <f t="shared" si="2"/>
        <v/>
      </c>
      <c r="Y63" s="274" t="str">
        <f t="shared" si="2"/>
        <v/>
      </c>
      <c r="Z63" s="272" t="str">
        <f t="shared" si="2"/>
        <v/>
      </c>
      <c r="AA63" s="273" t="str">
        <f t="shared" si="2"/>
        <v/>
      </c>
      <c r="AB63" s="273" t="str">
        <f t="shared" si="2"/>
        <v/>
      </c>
      <c r="AC63" s="273" t="str">
        <f t="shared" si="2"/>
        <v/>
      </c>
      <c r="AD63" s="273" t="str">
        <f t="shared" si="2"/>
        <v/>
      </c>
      <c r="AE63" s="273" t="str">
        <f t="shared" si="2"/>
        <v/>
      </c>
      <c r="AF63" s="274" t="str">
        <f t="shared" si="2"/>
        <v/>
      </c>
      <c r="AG63" s="272" t="str">
        <f t="shared" si="2"/>
        <v/>
      </c>
      <c r="AH63" s="273" t="str">
        <f t="shared" si="2"/>
        <v/>
      </c>
      <c r="AI63" s="273" t="str">
        <f t="shared" si="2"/>
        <v/>
      </c>
      <c r="AJ63" s="273" t="str">
        <f t="shared" si="2"/>
        <v/>
      </c>
      <c r="AK63" s="273" t="str">
        <f t="shared" si="2"/>
        <v/>
      </c>
      <c r="AL63" s="273" t="str">
        <f t="shared" si="2"/>
        <v/>
      </c>
      <c r="AM63" s="274" t="str">
        <f t="shared" si="2"/>
        <v/>
      </c>
      <c r="AN63" s="272" t="str">
        <f t="shared" si="2"/>
        <v/>
      </c>
      <c r="AO63" s="273" t="str">
        <f t="shared" si="2"/>
        <v/>
      </c>
      <c r="AP63" s="273" t="str">
        <f t="shared" si="2"/>
        <v/>
      </c>
      <c r="AQ63" s="273" t="str">
        <f t="shared" si="2"/>
        <v/>
      </c>
      <c r="AR63" s="273" t="str">
        <f t="shared" si="2"/>
        <v/>
      </c>
      <c r="AS63" s="273" t="str">
        <f t="shared" si="2"/>
        <v/>
      </c>
      <c r="AT63" s="274" t="str">
        <f t="shared" si="2"/>
        <v/>
      </c>
      <c r="AU63" s="272" t="str">
        <f t="shared" si="2"/>
        <v/>
      </c>
      <c r="AV63" s="273" t="str">
        <f t="shared" si="2"/>
        <v/>
      </c>
      <c r="AW63" s="274" t="str">
        <f t="shared" si="2"/>
        <v/>
      </c>
      <c r="AX63" s="805" t="str">
        <f>IF(SUMIF($F$22:$F$60, "介護職員", AX22:AX60)=0,"",SUMIF($F$22:$F$60, "介護職員", AX22:AX60))</f>
        <v/>
      </c>
      <c r="AY63" s="806"/>
      <c r="AZ63" s="807" t="str">
        <f>IF(AX63="","",IF($BB$3="４週",AX63/4,IF($BB$3="暦月",AX63/('勤務形態（1枚版）'!$BB$8/7),"")))</f>
        <v/>
      </c>
      <c r="BA63" s="808"/>
      <c r="BB63" s="797"/>
      <c r="BC63" s="798"/>
      <c r="BD63" s="798"/>
      <c r="BE63" s="798"/>
      <c r="BF63" s="799"/>
    </row>
    <row r="64" spans="2:58" ht="20.25" customHeight="1">
      <c r="B64" s="55"/>
      <c r="C64" s="27"/>
      <c r="D64" s="27"/>
      <c r="E64" s="27"/>
      <c r="F64" s="27"/>
      <c r="G64" s="803" t="s">
        <v>184</v>
      </c>
      <c r="H64" s="803"/>
      <c r="I64" s="803"/>
      <c r="J64" s="803"/>
      <c r="K64" s="803"/>
      <c r="L64" s="803"/>
      <c r="M64" s="803"/>
      <c r="N64" s="803"/>
      <c r="O64" s="803"/>
      <c r="P64" s="803"/>
      <c r="Q64" s="803"/>
      <c r="R64" s="804"/>
      <c r="S64" s="248"/>
      <c r="T64" s="249"/>
      <c r="U64" s="249"/>
      <c r="V64" s="249"/>
      <c r="W64" s="249"/>
      <c r="X64" s="249"/>
      <c r="Y64" s="250"/>
      <c r="Z64" s="248"/>
      <c r="AA64" s="249"/>
      <c r="AB64" s="249"/>
      <c r="AC64" s="249"/>
      <c r="AD64" s="249"/>
      <c r="AE64" s="249"/>
      <c r="AF64" s="250"/>
      <c r="AG64" s="248"/>
      <c r="AH64" s="249"/>
      <c r="AI64" s="249"/>
      <c r="AJ64" s="249"/>
      <c r="AK64" s="249"/>
      <c r="AL64" s="249"/>
      <c r="AM64" s="250"/>
      <c r="AN64" s="248"/>
      <c r="AO64" s="249"/>
      <c r="AP64" s="249"/>
      <c r="AQ64" s="249"/>
      <c r="AR64" s="249"/>
      <c r="AS64" s="249"/>
      <c r="AT64" s="250"/>
      <c r="AU64" s="248"/>
      <c r="AV64" s="249"/>
      <c r="AW64" s="250"/>
      <c r="AX64" s="809"/>
      <c r="AY64" s="810"/>
      <c r="AZ64" s="810"/>
      <c r="BA64" s="811"/>
      <c r="BB64" s="797"/>
      <c r="BC64" s="798"/>
      <c r="BD64" s="798"/>
      <c r="BE64" s="798"/>
      <c r="BF64" s="799"/>
    </row>
    <row r="65" spans="1:73" ht="20.25" customHeight="1">
      <c r="B65" s="55"/>
      <c r="C65" s="27"/>
      <c r="D65" s="27"/>
      <c r="E65" s="27"/>
      <c r="F65" s="27"/>
      <c r="G65" s="803" t="s">
        <v>186</v>
      </c>
      <c r="H65" s="803"/>
      <c r="I65" s="803"/>
      <c r="J65" s="803"/>
      <c r="K65" s="803"/>
      <c r="L65" s="803"/>
      <c r="M65" s="803"/>
      <c r="N65" s="803"/>
      <c r="O65" s="803"/>
      <c r="P65" s="803"/>
      <c r="Q65" s="803"/>
      <c r="R65" s="804"/>
      <c r="S65" s="248"/>
      <c r="T65" s="249"/>
      <c r="U65" s="249"/>
      <c r="V65" s="249"/>
      <c r="W65" s="249"/>
      <c r="X65" s="249"/>
      <c r="Y65" s="250"/>
      <c r="Z65" s="248"/>
      <c r="AA65" s="249"/>
      <c r="AB65" s="249"/>
      <c r="AC65" s="249"/>
      <c r="AD65" s="249"/>
      <c r="AE65" s="249"/>
      <c r="AF65" s="250"/>
      <c r="AG65" s="248"/>
      <c r="AH65" s="249"/>
      <c r="AI65" s="249"/>
      <c r="AJ65" s="249"/>
      <c r="AK65" s="249"/>
      <c r="AL65" s="249"/>
      <c r="AM65" s="250"/>
      <c r="AN65" s="248"/>
      <c r="AO65" s="249"/>
      <c r="AP65" s="249"/>
      <c r="AQ65" s="249"/>
      <c r="AR65" s="249"/>
      <c r="AS65" s="249"/>
      <c r="AT65" s="250"/>
      <c r="AU65" s="248"/>
      <c r="AV65" s="249"/>
      <c r="AW65" s="250"/>
      <c r="AX65" s="812"/>
      <c r="AY65" s="813"/>
      <c r="AZ65" s="813"/>
      <c r="BA65" s="814"/>
      <c r="BB65" s="797"/>
      <c r="BC65" s="798"/>
      <c r="BD65" s="798"/>
      <c r="BE65" s="798"/>
      <c r="BF65" s="799"/>
    </row>
    <row r="66" spans="1:73" ht="20.25" customHeight="1" thickBot="1">
      <c r="B66" s="56"/>
      <c r="C66" s="116"/>
      <c r="D66" s="116"/>
      <c r="E66" s="116"/>
      <c r="F66" s="116"/>
      <c r="G66" s="841" t="s">
        <v>187</v>
      </c>
      <c r="H66" s="841"/>
      <c r="I66" s="841"/>
      <c r="J66" s="841"/>
      <c r="K66" s="841"/>
      <c r="L66" s="841"/>
      <c r="M66" s="841"/>
      <c r="N66" s="841"/>
      <c r="O66" s="841"/>
      <c r="P66" s="841"/>
      <c r="Q66" s="841"/>
      <c r="R66" s="842"/>
      <c r="S66" s="275" t="str">
        <f>IF(S65&lt;&gt;"",IF(S64&gt;15,((S64-15)/5+1)*S65,S65),"")</f>
        <v/>
      </c>
      <c r="T66" s="276" t="str">
        <f t="shared" ref="T66:AW66" si="3">IF(T65&lt;&gt;"",IF(T64&gt;15,((T64-15)/5+1)*T65,T65),"")</f>
        <v/>
      </c>
      <c r="U66" s="276" t="str">
        <f t="shared" si="3"/>
        <v/>
      </c>
      <c r="V66" s="276" t="str">
        <f t="shared" si="3"/>
        <v/>
      </c>
      <c r="W66" s="276" t="str">
        <f t="shared" si="3"/>
        <v/>
      </c>
      <c r="X66" s="276" t="str">
        <f t="shared" si="3"/>
        <v/>
      </c>
      <c r="Y66" s="277" t="str">
        <f t="shared" si="3"/>
        <v/>
      </c>
      <c r="Z66" s="275" t="str">
        <f t="shared" si="3"/>
        <v/>
      </c>
      <c r="AA66" s="276" t="str">
        <f t="shared" si="3"/>
        <v/>
      </c>
      <c r="AB66" s="276" t="str">
        <f t="shared" si="3"/>
        <v/>
      </c>
      <c r="AC66" s="276" t="str">
        <f t="shared" si="3"/>
        <v/>
      </c>
      <c r="AD66" s="276" t="str">
        <f t="shared" si="3"/>
        <v/>
      </c>
      <c r="AE66" s="276" t="str">
        <f t="shared" si="3"/>
        <v/>
      </c>
      <c r="AF66" s="277" t="str">
        <f t="shared" si="3"/>
        <v/>
      </c>
      <c r="AG66" s="275" t="str">
        <f t="shared" si="3"/>
        <v/>
      </c>
      <c r="AH66" s="276" t="str">
        <f t="shared" si="3"/>
        <v/>
      </c>
      <c r="AI66" s="276" t="str">
        <f t="shared" si="3"/>
        <v/>
      </c>
      <c r="AJ66" s="276" t="str">
        <f t="shared" si="3"/>
        <v/>
      </c>
      <c r="AK66" s="276" t="str">
        <f t="shared" si="3"/>
        <v/>
      </c>
      <c r="AL66" s="276" t="str">
        <f t="shared" si="3"/>
        <v/>
      </c>
      <c r="AM66" s="277" t="str">
        <f t="shared" si="3"/>
        <v/>
      </c>
      <c r="AN66" s="275" t="str">
        <f t="shared" si="3"/>
        <v/>
      </c>
      <c r="AO66" s="276" t="str">
        <f t="shared" si="3"/>
        <v/>
      </c>
      <c r="AP66" s="276" t="str">
        <f t="shared" si="3"/>
        <v/>
      </c>
      <c r="AQ66" s="276" t="str">
        <f t="shared" si="3"/>
        <v/>
      </c>
      <c r="AR66" s="276" t="str">
        <f t="shared" si="3"/>
        <v/>
      </c>
      <c r="AS66" s="276" t="str">
        <f t="shared" si="3"/>
        <v/>
      </c>
      <c r="AT66" s="277" t="str">
        <f t="shared" si="3"/>
        <v/>
      </c>
      <c r="AU66" s="272" t="str">
        <f t="shared" si="3"/>
        <v/>
      </c>
      <c r="AV66" s="273" t="str">
        <f t="shared" si="3"/>
        <v/>
      </c>
      <c r="AW66" s="274" t="str">
        <f t="shared" si="3"/>
        <v/>
      </c>
      <c r="AX66" s="812"/>
      <c r="AY66" s="813"/>
      <c r="AZ66" s="813"/>
      <c r="BA66" s="814"/>
      <c r="BB66" s="797"/>
      <c r="BC66" s="798"/>
      <c r="BD66" s="798"/>
      <c r="BE66" s="798"/>
      <c r="BF66" s="799"/>
    </row>
    <row r="67" spans="1:73" ht="18.75" customHeight="1">
      <c r="B67" s="843" t="s">
        <v>188</v>
      </c>
      <c r="C67" s="844"/>
      <c r="D67" s="844"/>
      <c r="E67" s="844"/>
      <c r="F67" s="844"/>
      <c r="G67" s="844"/>
      <c r="H67" s="844"/>
      <c r="I67" s="844"/>
      <c r="J67" s="844"/>
      <c r="K67" s="845"/>
      <c r="L67" s="849" t="s">
        <v>60</v>
      </c>
      <c r="M67" s="849"/>
      <c r="N67" s="849"/>
      <c r="O67" s="849"/>
      <c r="P67" s="849"/>
      <c r="Q67" s="849"/>
      <c r="R67" s="850"/>
      <c r="S67" s="254" t="str">
        <f>IF($L67="","",IF(COUNTIFS($F$22:$F$60,$L67,S$22:S$60,"&gt;0")=0,"",COUNTIFS($F$22:$F$60,$L67,S$22:S$60,"&gt;0")))</f>
        <v/>
      </c>
      <c r="T67" s="255" t="str">
        <f t="shared" ref="T67:AW71" si="4">IF($L67="","",IF(COUNTIFS($F$22:$F$60,$L67,T$22:T$60,"&gt;0")=0,"",COUNTIFS($F$22:$F$60,$L67,T$22:T$60,"&gt;0")))</f>
        <v/>
      </c>
      <c r="U67" s="255" t="str">
        <f t="shared" si="4"/>
        <v/>
      </c>
      <c r="V67" s="255" t="str">
        <f t="shared" si="4"/>
        <v/>
      </c>
      <c r="W67" s="255" t="str">
        <f t="shared" si="4"/>
        <v/>
      </c>
      <c r="X67" s="255" t="str">
        <f t="shared" si="4"/>
        <v/>
      </c>
      <c r="Y67" s="256" t="str">
        <f t="shared" si="4"/>
        <v/>
      </c>
      <c r="Z67" s="257" t="str">
        <f t="shared" si="4"/>
        <v/>
      </c>
      <c r="AA67" s="255" t="str">
        <f t="shared" si="4"/>
        <v/>
      </c>
      <c r="AB67" s="255" t="str">
        <f t="shared" si="4"/>
        <v/>
      </c>
      <c r="AC67" s="255" t="str">
        <f t="shared" si="4"/>
        <v/>
      </c>
      <c r="AD67" s="255" t="str">
        <f t="shared" si="4"/>
        <v/>
      </c>
      <c r="AE67" s="255" t="str">
        <f t="shared" si="4"/>
        <v/>
      </c>
      <c r="AF67" s="256" t="str">
        <f t="shared" si="4"/>
        <v/>
      </c>
      <c r="AG67" s="255" t="str">
        <f t="shared" si="4"/>
        <v/>
      </c>
      <c r="AH67" s="255" t="str">
        <f t="shared" si="4"/>
        <v/>
      </c>
      <c r="AI67" s="255" t="str">
        <f t="shared" si="4"/>
        <v/>
      </c>
      <c r="AJ67" s="255" t="str">
        <f t="shared" si="4"/>
        <v/>
      </c>
      <c r="AK67" s="255" t="str">
        <f t="shared" si="4"/>
        <v/>
      </c>
      <c r="AL67" s="255" t="str">
        <f t="shared" si="4"/>
        <v/>
      </c>
      <c r="AM67" s="256" t="str">
        <f t="shared" si="4"/>
        <v/>
      </c>
      <c r="AN67" s="255" t="str">
        <f t="shared" si="4"/>
        <v/>
      </c>
      <c r="AO67" s="255" t="str">
        <f t="shared" si="4"/>
        <v/>
      </c>
      <c r="AP67" s="255" t="str">
        <f t="shared" si="4"/>
        <v/>
      </c>
      <c r="AQ67" s="255" t="str">
        <f t="shared" si="4"/>
        <v/>
      </c>
      <c r="AR67" s="255" t="str">
        <f t="shared" si="4"/>
        <v/>
      </c>
      <c r="AS67" s="255" t="str">
        <f t="shared" si="4"/>
        <v/>
      </c>
      <c r="AT67" s="256" t="str">
        <f t="shared" si="4"/>
        <v/>
      </c>
      <c r="AU67" s="255" t="str">
        <f t="shared" si="4"/>
        <v/>
      </c>
      <c r="AV67" s="255" t="str">
        <f t="shared" si="4"/>
        <v/>
      </c>
      <c r="AW67" s="256" t="str">
        <f t="shared" si="4"/>
        <v/>
      </c>
      <c r="AX67" s="812"/>
      <c r="AY67" s="813"/>
      <c r="AZ67" s="813"/>
      <c r="BA67" s="814"/>
      <c r="BB67" s="797"/>
      <c r="BC67" s="798"/>
      <c r="BD67" s="798"/>
      <c r="BE67" s="798"/>
      <c r="BF67" s="799"/>
    </row>
    <row r="68" spans="1:73" ht="18.75" customHeight="1">
      <c r="B68" s="843"/>
      <c r="C68" s="844"/>
      <c r="D68" s="844"/>
      <c r="E68" s="844"/>
      <c r="F68" s="844"/>
      <c r="G68" s="844"/>
      <c r="H68" s="844"/>
      <c r="I68" s="844"/>
      <c r="J68" s="844"/>
      <c r="K68" s="845"/>
      <c r="L68" s="851" t="s">
        <v>5</v>
      </c>
      <c r="M68" s="851"/>
      <c r="N68" s="851"/>
      <c r="O68" s="851"/>
      <c r="P68" s="851"/>
      <c r="Q68" s="851"/>
      <c r="R68" s="852"/>
      <c r="S68" s="245" t="str">
        <f t="shared" ref="S68:AH71" si="5">IF($L68="","",IF(COUNTIFS($F$22:$F$60,$L68,S$22:S$60,"&gt;0")=0,"",COUNTIFS($F$22:$F$60,$L68,S$22:S$60,"&gt;0")))</f>
        <v/>
      </c>
      <c r="T68" s="246" t="str">
        <f>IF($L68="","",IF(COUNTIFS($F$22:$F$60,$L68,T$22:T$60,"&gt;0")=0,"",COUNTIFS($F$22:$F$60,$L68,T$22:T$60,"&gt;0")))</f>
        <v/>
      </c>
      <c r="U68" s="246" t="str">
        <f t="shared" si="5"/>
        <v/>
      </c>
      <c r="V68" s="246" t="str">
        <f t="shared" si="5"/>
        <v/>
      </c>
      <c r="W68" s="246" t="str">
        <f t="shared" si="5"/>
        <v/>
      </c>
      <c r="X68" s="246" t="str">
        <f t="shared" si="5"/>
        <v/>
      </c>
      <c r="Y68" s="247" t="str">
        <f t="shared" si="5"/>
        <v/>
      </c>
      <c r="Z68" s="258" t="str">
        <f t="shared" si="5"/>
        <v/>
      </c>
      <c r="AA68" s="246" t="str">
        <f t="shared" si="5"/>
        <v/>
      </c>
      <c r="AB68" s="246" t="str">
        <f t="shared" si="5"/>
        <v/>
      </c>
      <c r="AC68" s="246" t="str">
        <f t="shared" si="5"/>
        <v/>
      </c>
      <c r="AD68" s="246" t="str">
        <f t="shared" si="5"/>
        <v/>
      </c>
      <c r="AE68" s="246" t="str">
        <f t="shared" si="5"/>
        <v/>
      </c>
      <c r="AF68" s="247" t="str">
        <f t="shared" si="5"/>
        <v/>
      </c>
      <c r="AG68" s="246" t="str">
        <f t="shared" si="5"/>
        <v/>
      </c>
      <c r="AH68" s="246" t="str">
        <f t="shared" si="5"/>
        <v/>
      </c>
      <c r="AI68" s="246" t="str">
        <f t="shared" si="4"/>
        <v/>
      </c>
      <c r="AJ68" s="246" t="str">
        <f t="shared" si="4"/>
        <v/>
      </c>
      <c r="AK68" s="246" t="str">
        <f t="shared" si="4"/>
        <v/>
      </c>
      <c r="AL68" s="246" t="str">
        <f t="shared" si="4"/>
        <v/>
      </c>
      <c r="AM68" s="247" t="str">
        <f t="shared" si="4"/>
        <v/>
      </c>
      <c r="AN68" s="246" t="str">
        <f t="shared" si="4"/>
        <v/>
      </c>
      <c r="AO68" s="246" t="str">
        <f t="shared" si="4"/>
        <v/>
      </c>
      <c r="AP68" s="246" t="str">
        <f t="shared" si="4"/>
        <v/>
      </c>
      <c r="AQ68" s="246" t="str">
        <f t="shared" si="4"/>
        <v/>
      </c>
      <c r="AR68" s="246" t="str">
        <f t="shared" si="4"/>
        <v/>
      </c>
      <c r="AS68" s="246" t="str">
        <f t="shared" si="4"/>
        <v/>
      </c>
      <c r="AT68" s="247" t="str">
        <f t="shared" si="4"/>
        <v/>
      </c>
      <c r="AU68" s="246" t="str">
        <f t="shared" si="4"/>
        <v/>
      </c>
      <c r="AV68" s="246" t="str">
        <f t="shared" si="4"/>
        <v/>
      </c>
      <c r="AW68" s="247" t="str">
        <f t="shared" si="4"/>
        <v/>
      </c>
      <c r="AX68" s="812"/>
      <c r="AY68" s="813"/>
      <c r="AZ68" s="813"/>
      <c r="BA68" s="814"/>
      <c r="BB68" s="797"/>
      <c r="BC68" s="798"/>
      <c r="BD68" s="798"/>
      <c r="BE68" s="798"/>
      <c r="BF68" s="799"/>
    </row>
    <row r="69" spans="1:73" ht="18.75" customHeight="1">
      <c r="B69" s="843"/>
      <c r="C69" s="844"/>
      <c r="D69" s="844"/>
      <c r="E69" s="844"/>
      <c r="F69" s="844"/>
      <c r="G69" s="844"/>
      <c r="H69" s="844"/>
      <c r="I69" s="844"/>
      <c r="J69" s="844"/>
      <c r="K69" s="845"/>
      <c r="L69" s="851" t="s">
        <v>61</v>
      </c>
      <c r="M69" s="851"/>
      <c r="N69" s="851"/>
      <c r="O69" s="851"/>
      <c r="P69" s="851"/>
      <c r="Q69" s="851"/>
      <c r="R69" s="852"/>
      <c r="S69" s="245" t="str">
        <f t="shared" si="5"/>
        <v/>
      </c>
      <c r="T69" s="246" t="str">
        <f t="shared" si="4"/>
        <v/>
      </c>
      <c r="U69" s="246" t="str">
        <f t="shared" si="4"/>
        <v/>
      </c>
      <c r="V69" s="246" t="str">
        <f t="shared" si="4"/>
        <v/>
      </c>
      <c r="W69" s="246" t="str">
        <f t="shared" si="4"/>
        <v/>
      </c>
      <c r="X69" s="246" t="str">
        <f>IF($L69="","",IF(COUNTIFS($F$22:$F$60,$L69,X$22:X$60,"&gt;0")=0,"",COUNTIFS($F$22:$F$60,$L69,X$22:X$60,"&gt;0")))</f>
        <v/>
      </c>
      <c r="Y69" s="247" t="str">
        <f t="shared" si="4"/>
        <v/>
      </c>
      <c r="Z69" s="258" t="str">
        <f t="shared" si="4"/>
        <v/>
      </c>
      <c r="AA69" s="246" t="str">
        <f t="shared" si="4"/>
        <v/>
      </c>
      <c r="AB69" s="246" t="str">
        <f t="shared" si="4"/>
        <v/>
      </c>
      <c r="AC69" s="246" t="str">
        <f t="shared" si="4"/>
        <v/>
      </c>
      <c r="AD69" s="246" t="str">
        <f t="shared" si="4"/>
        <v/>
      </c>
      <c r="AE69" s="246" t="str">
        <f t="shared" si="4"/>
        <v/>
      </c>
      <c r="AF69" s="247" t="str">
        <f t="shared" si="4"/>
        <v/>
      </c>
      <c r="AG69" s="246" t="str">
        <f t="shared" si="4"/>
        <v/>
      </c>
      <c r="AH69" s="246" t="str">
        <f t="shared" si="4"/>
        <v/>
      </c>
      <c r="AI69" s="246" t="str">
        <f t="shared" si="4"/>
        <v/>
      </c>
      <c r="AJ69" s="246" t="str">
        <f t="shared" si="4"/>
        <v/>
      </c>
      <c r="AK69" s="246" t="str">
        <f t="shared" si="4"/>
        <v/>
      </c>
      <c r="AL69" s="246" t="str">
        <f t="shared" si="4"/>
        <v/>
      </c>
      <c r="AM69" s="247" t="str">
        <f t="shared" si="4"/>
        <v/>
      </c>
      <c r="AN69" s="246" t="str">
        <f t="shared" si="4"/>
        <v/>
      </c>
      <c r="AO69" s="246" t="str">
        <f t="shared" si="4"/>
        <v/>
      </c>
      <c r="AP69" s="246" t="str">
        <f t="shared" si="4"/>
        <v/>
      </c>
      <c r="AQ69" s="246" t="str">
        <f t="shared" si="4"/>
        <v/>
      </c>
      <c r="AR69" s="246" t="str">
        <f t="shared" si="4"/>
        <v/>
      </c>
      <c r="AS69" s="246" t="str">
        <f t="shared" si="4"/>
        <v/>
      </c>
      <c r="AT69" s="247" t="str">
        <f t="shared" si="4"/>
        <v/>
      </c>
      <c r="AU69" s="246" t="str">
        <f t="shared" si="4"/>
        <v/>
      </c>
      <c r="AV69" s="246" t="str">
        <f t="shared" si="4"/>
        <v/>
      </c>
      <c r="AW69" s="247" t="str">
        <f t="shared" si="4"/>
        <v/>
      </c>
      <c r="AX69" s="812"/>
      <c r="AY69" s="813"/>
      <c r="AZ69" s="813"/>
      <c r="BA69" s="814"/>
      <c r="BB69" s="797"/>
      <c r="BC69" s="798"/>
      <c r="BD69" s="798"/>
      <c r="BE69" s="798"/>
      <c r="BF69" s="799"/>
    </row>
    <row r="70" spans="1:73" ht="18.75" customHeight="1">
      <c r="B70" s="843"/>
      <c r="C70" s="844"/>
      <c r="D70" s="844"/>
      <c r="E70" s="844"/>
      <c r="F70" s="844"/>
      <c r="G70" s="844"/>
      <c r="H70" s="844"/>
      <c r="I70" s="844"/>
      <c r="J70" s="844"/>
      <c r="K70" s="845"/>
      <c r="L70" s="851" t="s">
        <v>62</v>
      </c>
      <c r="M70" s="851"/>
      <c r="N70" s="851"/>
      <c r="O70" s="851"/>
      <c r="P70" s="851"/>
      <c r="Q70" s="851"/>
      <c r="R70" s="852"/>
      <c r="S70" s="245" t="str">
        <f t="shared" si="5"/>
        <v/>
      </c>
      <c r="T70" s="246" t="str">
        <f t="shared" si="4"/>
        <v/>
      </c>
      <c r="U70" s="246" t="str">
        <f t="shared" si="4"/>
        <v/>
      </c>
      <c r="V70" s="246" t="str">
        <f t="shared" si="4"/>
        <v/>
      </c>
      <c r="W70" s="246" t="str">
        <f t="shared" si="4"/>
        <v/>
      </c>
      <c r="X70" s="246" t="str">
        <f t="shared" si="4"/>
        <v/>
      </c>
      <c r="Y70" s="247" t="str">
        <f t="shared" si="4"/>
        <v/>
      </c>
      <c r="Z70" s="258" t="str">
        <f t="shared" si="4"/>
        <v/>
      </c>
      <c r="AA70" s="246" t="str">
        <f t="shared" si="4"/>
        <v/>
      </c>
      <c r="AB70" s="246" t="str">
        <f t="shared" si="4"/>
        <v/>
      </c>
      <c r="AC70" s="246" t="str">
        <f t="shared" si="4"/>
        <v/>
      </c>
      <c r="AD70" s="246" t="str">
        <f t="shared" si="4"/>
        <v/>
      </c>
      <c r="AE70" s="246" t="str">
        <f t="shared" si="4"/>
        <v/>
      </c>
      <c r="AF70" s="247" t="str">
        <f t="shared" si="4"/>
        <v/>
      </c>
      <c r="AG70" s="246" t="str">
        <f t="shared" si="4"/>
        <v/>
      </c>
      <c r="AH70" s="246" t="str">
        <f t="shared" si="4"/>
        <v/>
      </c>
      <c r="AI70" s="246" t="str">
        <f t="shared" si="4"/>
        <v/>
      </c>
      <c r="AJ70" s="246" t="str">
        <f t="shared" si="4"/>
        <v/>
      </c>
      <c r="AK70" s="246" t="str">
        <f t="shared" si="4"/>
        <v/>
      </c>
      <c r="AL70" s="246" t="str">
        <f t="shared" si="4"/>
        <v/>
      </c>
      <c r="AM70" s="247" t="str">
        <f t="shared" si="4"/>
        <v/>
      </c>
      <c r="AN70" s="246" t="str">
        <f t="shared" si="4"/>
        <v/>
      </c>
      <c r="AO70" s="246" t="str">
        <f t="shared" si="4"/>
        <v/>
      </c>
      <c r="AP70" s="246" t="str">
        <f t="shared" si="4"/>
        <v/>
      </c>
      <c r="AQ70" s="246" t="str">
        <f t="shared" si="4"/>
        <v/>
      </c>
      <c r="AR70" s="246" t="str">
        <f t="shared" si="4"/>
        <v/>
      </c>
      <c r="AS70" s="246" t="str">
        <f t="shared" si="4"/>
        <v/>
      </c>
      <c r="AT70" s="247" t="str">
        <f t="shared" si="4"/>
        <v/>
      </c>
      <c r="AU70" s="246" t="str">
        <f t="shared" si="4"/>
        <v/>
      </c>
      <c r="AV70" s="246" t="str">
        <f t="shared" si="4"/>
        <v/>
      </c>
      <c r="AW70" s="247" t="str">
        <f t="shared" si="4"/>
        <v/>
      </c>
      <c r="AX70" s="812"/>
      <c r="AY70" s="813"/>
      <c r="AZ70" s="813"/>
      <c r="BA70" s="814"/>
      <c r="BB70" s="797"/>
      <c r="BC70" s="798"/>
      <c r="BD70" s="798"/>
      <c r="BE70" s="798"/>
      <c r="BF70" s="799"/>
    </row>
    <row r="71" spans="1:73" ht="18.75" customHeight="1" thickBot="1">
      <c r="B71" s="846"/>
      <c r="C71" s="847"/>
      <c r="D71" s="847"/>
      <c r="E71" s="847"/>
      <c r="F71" s="847"/>
      <c r="G71" s="847"/>
      <c r="H71" s="847"/>
      <c r="I71" s="847"/>
      <c r="J71" s="847"/>
      <c r="K71" s="848"/>
      <c r="L71" s="853"/>
      <c r="M71" s="853"/>
      <c r="N71" s="853"/>
      <c r="O71" s="853"/>
      <c r="P71" s="853"/>
      <c r="Q71" s="853"/>
      <c r="R71" s="854"/>
      <c r="S71" s="259" t="str">
        <f t="shared" si="5"/>
        <v/>
      </c>
      <c r="T71" s="260" t="str">
        <f t="shared" si="4"/>
        <v/>
      </c>
      <c r="U71" s="260" t="str">
        <f t="shared" si="4"/>
        <v/>
      </c>
      <c r="V71" s="260" t="str">
        <f t="shared" si="4"/>
        <v/>
      </c>
      <c r="W71" s="260" t="str">
        <f t="shared" si="4"/>
        <v/>
      </c>
      <c r="X71" s="260" t="str">
        <f t="shared" si="4"/>
        <v/>
      </c>
      <c r="Y71" s="261" t="str">
        <f t="shared" si="4"/>
        <v/>
      </c>
      <c r="Z71" s="262" t="str">
        <f t="shared" si="4"/>
        <v/>
      </c>
      <c r="AA71" s="260" t="str">
        <f t="shared" si="4"/>
        <v/>
      </c>
      <c r="AB71" s="260" t="str">
        <f t="shared" si="4"/>
        <v/>
      </c>
      <c r="AC71" s="260" t="str">
        <f t="shared" si="4"/>
        <v/>
      </c>
      <c r="AD71" s="260" t="str">
        <f t="shared" si="4"/>
        <v/>
      </c>
      <c r="AE71" s="260" t="str">
        <f t="shared" si="4"/>
        <v/>
      </c>
      <c r="AF71" s="261" t="str">
        <f t="shared" si="4"/>
        <v/>
      </c>
      <c r="AG71" s="260" t="str">
        <f t="shared" si="4"/>
        <v/>
      </c>
      <c r="AH71" s="260" t="str">
        <f t="shared" si="4"/>
        <v/>
      </c>
      <c r="AI71" s="260" t="str">
        <f t="shared" si="4"/>
        <v/>
      </c>
      <c r="AJ71" s="260" t="str">
        <f t="shared" si="4"/>
        <v/>
      </c>
      <c r="AK71" s="260" t="str">
        <f t="shared" si="4"/>
        <v/>
      </c>
      <c r="AL71" s="260" t="str">
        <f t="shared" si="4"/>
        <v/>
      </c>
      <c r="AM71" s="261" t="str">
        <f t="shared" si="4"/>
        <v/>
      </c>
      <c r="AN71" s="260" t="str">
        <f t="shared" si="4"/>
        <v/>
      </c>
      <c r="AO71" s="260" t="str">
        <f t="shared" si="4"/>
        <v/>
      </c>
      <c r="AP71" s="260" t="str">
        <f t="shared" si="4"/>
        <v/>
      </c>
      <c r="AQ71" s="260" t="str">
        <f t="shared" si="4"/>
        <v/>
      </c>
      <c r="AR71" s="260" t="str">
        <f t="shared" si="4"/>
        <v/>
      </c>
      <c r="AS71" s="260" t="str">
        <f t="shared" si="4"/>
        <v/>
      </c>
      <c r="AT71" s="261" t="str">
        <f t="shared" si="4"/>
        <v/>
      </c>
      <c r="AU71" s="260" t="str">
        <f t="shared" si="4"/>
        <v/>
      </c>
      <c r="AV71" s="260" t="str">
        <f t="shared" si="4"/>
        <v/>
      </c>
      <c r="AW71" s="261" t="str">
        <f t="shared" si="4"/>
        <v/>
      </c>
      <c r="AX71" s="815"/>
      <c r="AY71" s="816"/>
      <c r="AZ71" s="816"/>
      <c r="BA71" s="817"/>
      <c r="BB71" s="800"/>
      <c r="BC71" s="801"/>
      <c r="BD71" s="801"/>
      <c r="BE71" s="801"/>
      <c r="BF71" s="802"/>
    </row>
    <row r="72" spans="1:73" ht="13.5" customHeight="1">
      <c r="C72" s="24"/>
      <c r="D72" s="24"/>
      <c r="E72" s="24"/>
      <c r="F72" s="24"/>
      <c r="G72" s="34"/>
      <c r="H72" s="35"/>
      <c r="AF72" s="9"/>
    </row>
    <row r="73" spans="1:73" ht="11.45" customHeight="1">
      <c r="A73" s="16"/>
      <c r="B73" s="16"/>
      <c r="C73" s="16"/>
      <c r="D73" s="16"/>
      <c r="E73" s="16"/>
      <c r="F73" s="16"/>
      <c r="G73" s="16"/>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14"/>
      <c r="AS73" s="14"/>
      <c r="AT73" s="14"/>
      <c r="AU73" s="14"/>
      <c r="AV73" s="14"/>
      <c r="AW73" s="14"/>
      <c r="AX73" s="14"/>
      <c r="AY73" s="14"/>
      <c r="AZ73" s="14"/>
      <c r="BA73" s="14"/>
    </row>
    <row r="74" spans="1:73" ht="20.25" customHeight="1">
      <c r="A74" s="17"/>
      <c r="B74" s="17"/>
      <c r="C74" s="16"/>
      <c r="D74" s="16"/>
      <c r="E74" s="16"/>
      <c r="F74" s="16"/>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5"/>
      <c r="AS74" s="15"/>
      <c r="AT74" s="15"/>
      <c r="AU74" s="15"/>
      <c r="AV74" s="15"/>
      <c r="BN74" s="2"/>
      <c r="BO74" s="1"/>
      <c r="BP74" s="2"/>
      <c r="BQ74" s="2"/>
      <c r="BR74" s="2"/>
      <c r="BS74" s="3"/>
      <c r="BT74" s="4"/>
      <c r="BU74" s="4"/>
    </row>
    <row r="75" spans="1:73" ht="20.25" customHeight="1">
      <c r="A75" s="16"/>
      <c r="B75" s="16"/>
      <c r="C75" s="21"/>
      <c r="D75" s="21"/>
      <c r="E75" s="21"/>
      <c r="F75" s="21"/>
      <c r="G75" s="21"/>
      <c r="H75" s="19"/>
      <c r="I75" s="19"/>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row>
    <row r="76" spans="1:73" ht="20.25" customHeight="1">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c r="A77" s="16"/>
      <c r="B77" s="16"/>
      <c r="C77" s="19"/>
      <c r="D77" s="19"/>
      <c r="E77" s="19"/>
      <c r="F77" s="19"/>
      <c r="G77" s="19"/>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c r="C80" s="9"/>
      <c r="D80" s="9"/>
      <c r="E80" s="9"/>
      <c r="F80" s="9"/>
      <c r="G80" s="9"/>
    </row>
  </sheetData>
  <sheetProtection sheet="1" formatCells="0" formatColumns="0" formatRows="0" insertColumns="0" insertRows="0" insertHyperlinks="0" deleteColumns="0" deleteRows="0" sort="0" autoFilter="0" pivotTables="0"/>
  <mergeCells count="243">
    <mergeCell ref="BB6:BC6"/>
    <mergeCell ref="AU14:AW14"/>
    <mergeCell ref="AY14:BA14"/>
    <mergeCell ref="BC14:BD1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B25:B27"/>
    <mergeCell ref="C25:E27"/>
    <mergeCell ref="G25:G27"/>
    <mergeCell ref="H25:K27"/>
    <mergeCell ref="L25:O27"/>
    <mergeCell ref="P25:R25"/>
    <mergeCell ref="AX6:AY6"/>
    <mergeCell ref="B17:B21"/>
    <mergeCell ref="C17:E21"/>
    <mergeCell ref="G17:G21"/>
    <mergeCell ref="H17:K21"/>
    <mergeCell ref="L17:O21"/>
    <mergeCell ref="P17:R21"/>
    <mergeCell ref="B22:B24"/>
    <mergeCell ref="C22:E24"/>
    <mergeCell ref="G22:G24"/>
    <mergeCell ref="H22:K24"/>
    <mergeCell ref="L22:O24"/>
    <mergeCell ref="P22:R22"/>
    <mergeCell ref="AX22:AY22"/>
    <mergeCell ref="AZ29:BA29"/>
    <mergeCell ref="P30:R30"/>
    <mergeCell ref="AX30:AY30"/>
    <mergeCell ref="AZ30:BA30"/>
    <mergeCell ref="AZ22:BA22"/>
    <mergeCell ref="BB22:BF24"/>
    <mergeCell ref="P23:R23"/>
    <mergeCell ref="AX23:AY23"/>
    <mergeCell ref="AZ23:BA23"/>
    <mergeCell ref="P24:R24"/>
    <mergeCell ref="AX24:AY24"/>
    <mergeCell ref="AZ24:BA24"/>
    <mergeCell ref="AX25:AY25"/>
    <mergeCell ref="AZ25:BA25"/>
    <mergeCell ref="BB25:BF27"/>
    <mergeCell ref="P26:R26"/>
    <mergeCell ref="AX26:AY26"/>
    <mergeCell ref="AZ26:BA26"/>
    <mergeCell ref="P27:R27"/>
    <mergeCell ref="AX27:AY27"/>
    <mergeCell ref="AZ27:BA27"/>
    <mergeCell ref="B34:B36"/>
    <mergeCell ref="C34:E36"/>
    <mergeCell ref="G34:G36"/>
    <mergeCell ref="H34:K36"/>
    <mergeCell ref="L34:O36"/>
    <mergeCell ref="P34:R34"/>
    <mergeCell ref="AX31:AY31"/>
    <mergeCell ref="AZ31:BA31"/>
    <mergeCell ref="AX34:AY34"/>
    <mergeCell ref="AZ34:BA34"/>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9:AY49"/>
    <mergeCell ref="AZ49:BA49"/>
    <mergeCell ref="AZ56:BA56"/>
    <mergeCell ref="P57:R57"/>
    <mergeCell ref="AX57:AY57"/>
    <mergeCell ref="AZ57:BA57"/>
    <mergeCell ref="B55:B57"/>
    <mergeCell ref="C55:E57"/>
    <mergeCell ref="B46:B48"/>
    <mergeCell ref="C46:E48"/>
    <mergeCell ref="G46:G48"/>
    <mergeCell ref="H46:K48"/>
    <mergeCell ref="L46:O48"/>
    <mergeCell ref="P46:R46"/>
    <mergeCell ref="B52:B54"/>
    <mergeCell ref="C52:E54"/>
    <mergeCell ref="G52:G54"/>
    <mergeCell ref="H52:K54"/>
    <mergeCell ref="L52:O54"/>
    <mergeCell ref="P52:R52"/>
    <mergeCell ref="AX52:AY52"/>
    <mergeCell ref="AZ52:BA52"/>
    <mergeCell ref="B67:K71"/>
    <mergeCell ref="L67:R67"/>
    <mergeCell ref="L68:R68"/>
    <mergeCell ref="L69:R69"/>
    <mergeCell ref="L70:R70"/>
    <mergeCell ref="L71:R71"/>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G62:R62"/>
    <mergeCell ref="AX62:AY62"/>
    <mergeCell ref="G55:G57"/>
    <mergeCell ref="H55:K57"/>
    <mergeCell ref="L55:O57"/>
    <mergeCell ref="P55:R55"/>
    <mergeCell ref="AZ62:BA62"/>
    <mergeCell ref="BB62:BF71"/>
    <mergeCell ref="G63:R63"/>
    <mergeCell ref="AX63:AY63"/>
    <mergeCell ref="AZ63:BA63"/>
    <mergeCell ref="G64:R64"/>
    <mergeCell ref="AX64:BA71"/>
    <mergeCell ref="G65:R65"/>
    <mergeCell ref="AX58:AY58"/>
    <mergeCell ref="AZ58:BA58"/>
    <mergeCell ref="BB58:BF60"/>
    <mergeCell ref="P59:R59"/>
    <mergeCell ref="AX59:AY59"/>
    <mergeCell ref="AZ59:BA59"/>
    <mergeCell ref="P60:R60"/>
    <mergeCell ref="AX60:AY60"/>
    <mergeCell ref="AZ60:BA60"/>
    <mergeCell ref="G66:R66"/>
  </mergeCells>
  <phoneticPr fontId="2"/>
  <conditionalFormatting sqref="S23:BA24">
    <cfRule type="expression" dxfId="61" priority="493">
      <formula>INDIRECT(ADDRESS(ROW(),COLUMN()))=TRUNC(INDIRECT(ADDRESS(ROW(),COLUMN())))</formula>
    </cfRule>
  </conditionalFormatting>
  <conditionalFormatting sqref="S26:BA27">
    <cfRule type="expression" dxfId="60" priority="232">
      <formula>INDIRECT(ADDRESS(ROW(),COLUMN()))=TRUNC(INDIRECT(ADDRESS(ROW(),COLUMN())))</formula>
    </cfRule>
  </conditionalFormatting>
  <conditionalFormatting sqref="S29:BA30">
    <cfRule type="expression" dxfId="59" priority="211">
      <formula>INDIRECT(ADDRESS(ROW(),COLUMN()))=TRUNC(INDIRECT(ADDRESS(ROW(),COLUMN())))</formula>
    </cfRule>
  </conditionalFormatting>
  <conditionalFormatting sqref="S32:BA33">
    <cfRule type="expression" dxfId="58" priority="190">
      <formula>INDIRECT(ADDRESS(ROW(),COLUMN()))=TRUNC(INDIRECT(ADDRESS(ROW(),COLUMN())))</formula>
    </cfRule>
  </conditionalFormatting>
  <conditionalFormatting sqref="S35:BA36">
    <cfRule type="expression" dxfId="57" priority="169">
      <formula>INDIRECT(ADDRESS(ROW(),COLUMN()))=TRUNC(INDIRECT(ADDRESS(ROW(),COLUMN())))</formula>
    </cfRule>
  </conditionalFormatting>
  <conditionalFormatting sqref="S38:BA39">
    <cfRule type="expression" dxfId="56" priority="148">
      <formula>INDIRECT(ADDRESS(ROW(),COLUMN()))=TRUNC(INDIRECT(ADDRESS(ROW(),COLUMN())))</formula>
    </cfRule>
  </conditionalFormatting>
  <conditionalFormatting sqref="S41:BA42">
    <cfRule type="expression" dxfId="55" priority="127">
      <formula>INDIRECT(ADDRESS(ROW(),COLUMN()))=TRUNC(INDIRECT(ADDRESS(ROW(),COLUMN())))</formula>
    </cfRule>
  </conditionalFormatting>
  <conditionalFormatting sqref="S44:BA45">
    <cfRule type="expression" dxfId="54" priority="106">
      <formula>INDIRECT(ADDRESS(ROW(),COLUMN()))=TRUNC(INDIRECT(ADDRESS(ROW(),COLUMN())))</formula>
    </cfRule>
  </conditionalFormatting>
  <conditionalFormatting sqref="S47:BA48">
    <cfRule type="expression" dxfId="53" priority="85">
      <formula>INDIRECT(ADDRESS(ROW(),COLUMN()))=TRUNC(INDIRECT(ADDRESS(ROW(),COLUMN())))</formula>
    </cfRule>
  </conditionalFormatting>
  <conditionalFormatting sqref="S50:BA51">
    <cfRule type="expression" dxfId="52" priority="64">
      <formula>INDIRECT(ADDRESS(ROW(),COLUMN()))=TRUNC(INDIRECT(ADDRESS(ROW(),COLUMN())))</formula>
    </cfRule>
  </conditionalFormatting>
  <conditionalFormatting sqref="S53:BA54">
    <cfRule type="expression" dxfId="51" priority="43">
      <formula>INDIRECT(ADDRESS(ROW(),COLUMN()))=TRUNC(INDIRECT(ADDRESS(ROW(),COLUMN())))</formula>
    </cfRule>
  </conditionalFormatting>
  <conditionalFormatting sqref="S56:BA57">
    <cfRule type="expression" dxfId="50" priority="22">
      <formula>INDIRECT(ADDRESS(ROW(),COLUMN()))=TRUNC(INDIRECT(ADDRESS(ROW(),COLUMN())))</formula>
    </cfRule>
  </conditionalFormatting>
  <conditionalFormatting sqref="S59:BA60">
    <cfRule type="expression" dxfId="49" priority="1">
      <formula>INDIRECT(ADDRESS(ROW(),COLUMN()))=TRUNC(INDIRECT(ADDRESS(ROW(),COLUMN())))</formula>
    </cfRule>
  </conditionalFormatting>
  <conditionalFormatting sqref="S62:BA71">
    <cfRule type="expression" dxfId="48" priority="783">
      <formula>INDIRECT(ADDRESS(ROW(),COLUMN()))=TRUNC(INDIRECT(ADDRESS(ROW(),COLUMN())))</formula>
    </cfRule>
  </conditionalFormatting>
  <conditionalFormatting sqref="BC14:BD14">
    <cfRule type="expression" dxfId="47" priority="509">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000-000000000000}">
      <formula1>INDIRECT(C22)</formula1>
    </dataValidation>
    <dataValidation type="list" allowBlank="1" showInputMessage="1" showErrorMessage="1" sqref="BB3:BE3" xr:uid="{00000000-0002-0000-0000-000001000000}">
      <formula1>"４週,暦月"</formula1>
    </dataValidation>
    <dataValidation type="list" allowBlank="1" showInputMessage="1" showErrorMessage="1" sqref="AC3" xr:uid="{00000000-0002-0000-0000-000002000000}">
      <formula1>#REF!</formula1>
    </dataValidation>
    <dataValidation type="list" allowBlank="1" showInputMessage="1" sqref="C22:E60" xr:uid="{00000000-0002-0000-0000-000003000000}">
      <formula1>職種</formula1>
    </dataValidation>
    <dataValidation type="list" allowBlank="1" showInputMessage="1" showErrorMessage="1" sqref="BB4:BE4" xr:uid="{00000000-0002-0000-0000-000004000000}">
      <formula1>"予定,実績,予定・実績"</formula1>
    </dataValidation>
    <dataValidation type="list" allowBlank="1" showInputMessage="1" sqref="S22:AW22 S25:AW25 S28:AW28 S31:AW31 S34:AW34 S37:AW37 S40:AW40 S43:AW43 S46:AW46 S49:AW49 S52:AW52 S55:AW55 S58:AW58" xr:uid="{00000000-0002-0000-0000-000005000000}">
      <formula1>シフト記号表</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U131"/>
  <sheetViews>
    <sheetView showGridLines="0" view="pageBreakPreview" zoomScale="50" zoomScaleNormal="70" zoomScaleSheetLayoutView="50" workbookViewId="0">
      <selection activeCell="AI30" sqref="AI30"/>
    </sheetView>
  </sheetViews>
  <sheetFormatPr defaultColWidth="4.375" defaultRowHeight="20.25" customHeight="1"/>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c r="C1" s="11" t="s">
        <v>213</v>
      </c>
      <c r="D1" s="11"/>
      <c r="E1" s="11"/>
      <c r="F1" s="11"/>
      <c r="G1" s="11"/>
      <c r="H1" s="5" t="s">
        <v>0</v>
      </c>
      <c r="J1" s="5"/>
      <c r="L1" s="11"/>
      <c r="M1" s="11"/>
      <c r="N1" s="11"/>
      <c r="O1" s="11"/>
      <c r="P1" s="11"/>
      <c r="Q1" s="11"/>
      <c r="R1" s="11"/>
      <c r="AM1" s="8"/>
      <c r="AN1" s="7"/>
      <c r="AO1" s="7" t="s">
        <v>68</v>
      </c>
      <c r="AP1" s="951" t="s">
        <v>206</v>
      </c>
      <c r="AQ1" s="952"/>
      <c r="AR1" s="952"/>
      <c r="AS1" s="952"/>
      <c r="AT1" s="952"/>
      <c r="AU1" s="952"/>
      <c r="AV1" s="952"/>
      <c r="AW1" s="952"/>
      <c r="AX1" s="952"/>
      <c r="AY1" s="952"/>
      <c r="AZ1" s="952"/>
      <c r="BA1" s="952"/>
      <c r="BB1" s="952"/>
      <c r="BC1" s="952"/>
      <c r="BD1" s="952"/>
      <c r="BE1" s="952"/>
      <c r="BF1" s="7" t="s">
        <v>21</v>
      </c>
    </row>
    <row r="2" spans="2:64" s="12" customFormat="1" ht="20.25" customHeight="1">
      <c r="C2" s="11"/>
      <c r="D2" s="11"/>
      <c r="E2" s="11"/>
      <c r="F2" s="11"/>
      <c r="G2" s="11"/>
      <c r="J2" s="5"/>
      <c r="L2" s="11"/>
      <c r="M2" s="11"/>
      <c r="N2" s="11"/>
      <c r="O2" s="11"/>
      <c r="P2" s="11"/>
      <c r="Q2" s="11"/>
      <c r="R2" s="11"/>
      <c r="Y2" s="101" t="s">
        <v>64</v>
      </c>
      <c r="Z2" s="977">
        <v>8</v>
      </c>
      <c r="AA2" s="977"/>
      <c r="AB2" s="101" t="s">
        <v>65</v>
      </c>
      <c r="AC2" s="978">
        <f>IF(Z2=0,"",YEAR(DATE(2018+Z2,1,1)))</f>
        <v>2026</v>
      </c>
      <c r="AD2" s="978"/>
      <c r="AE2" s="102" t="s">
        <v>66</v>
      </c>
      <c r="AF2" s="102" t="s">
        <v>1</v>
      </c>
      <c r="AG2" s="977">
        <v>4</v>
      </c>
      <c r="AH2" s="977"/>
      <c r="AI2" s="102" t="s">
        <v>53</v>
      </c>
      <c r="AM2" s="8"/>
      <c r="AN2" s="7"/>
      <c r="AO2" s="7" t="s">
        <v>67</v>
      </c>
      <c r="AP2" s="977"/>
      <c r="AQ2" s="977"/>
      <c r="AR2" s="977"/>
      <c r="AS2" s="977"/>
      <c r="AT2" s="977"/>
      <c r="AU2" s="977"/>
      <c r="AV2" s="977"/>
      <c r="AW2" s="977"/>
      <c r="AX2" s="977"/>
      <c r="AY2" s="977"/>
      <c r="AZ2" s="977"/>
      <c r="BA2" s="977"/>
      <c r="BB2" s="977"/>
      <c r="BC2" s="977"/>
      <c r="BD2" s="977"/>
      <c r="BE2" s="977"/>
      <c r="BF2" s="7" t="s">
        <v>21</v>
      </c>
    </row>
    <row r="3" spans="2:64" s="6" customFormat="1" ht="20.25" customHeight="1">
      <c r="B3" s="131"/>
      <c r="C3" s="131"/>
      <c r="D3" s="131"/>
      <c r="E3" s="131"/>
      <c r="F3" s="131"/>
      <c r="G3" s="126"/>
      <c r="H3" s="131"/>
      <c r="I3" s="131"/>
      <c r="J3" s="126"/>
      <c r="K3" s="131"/>
      <c r="L3" s="128"/>
      <c r="M3" s="128"/>
      <c r="N3" s="128"/>
      <c r="O3" s="128"/>
      <c r="P3" s="128"/>
      <c r="Q3" s="128"/>
      <c r="R3" s="128"/>
      <c r="S3" s="131"/>
      <c r="T3" s="131"/>
      <c r="U3" s="131"/>
      <c r="V3" s="131"/>
      <c r="W3" s="131"/>
      <c r="X3" s="131"/>
      <c r="Y3" s="131"/>
      <c r="Z3" s="132"/>
      <c r="AA3" s="132"/>
      <c r="AB3" s="133"/>
      <c r="AC3" s="134"/>
      <c r="AD3" s="133"/>
      <c r="AE3" s="131"/>
      <c r="AF3" s="131"/>
      <c r="AG3" s="131"/>
      <c r="AH3" s="131"/>
      <c r="AI3" s="131"/>
      <c r="AJ3" s="131"/>
      <c r="AK3" s="131"/>
      <c r="AL3" s="131"/>
      <c r="AM3" s="131"/>
      <c r="AN3" s="131"/>
      <c r="AO3" s="131"/>
      <c r="AP3" s="131"/>
      <c r="AQ3" s="131"/>
      <c r="AR3" s="131"/>
      <c r="AS3" s="131"/>
      <c r="AT3" s="131"/>
      <c r="BA3" s="52" t="s">
        <v>107</v>
      </c>
      <c r="BB3" s="979" t="s">
        <v>151</v>
      </c>
      <c r="BC3" s="980"/>
      <c r="BD3" s="980"/>
      <c r="BE3" s="981"/>
      <c r="BF3" s="7"/>
    </row>
    <row r="4" spans="2:64" s="6" customFormat="1" ht="18.75">
      <c r="B4" s="131"/>
      <c r="C4" s="131"/>
      <c r="D4" s="131"/>
      <c r="E4" s="131"/>
      <c r="F4" s="131"/>
      <c r="G4" s="126"/>
      <c r="H4" s="131"/>
      <c r="I4" s="131"/>
      <c r="J4" s="126"/>
      <c r="K4" s="131"/>
      <c r="L4" s="128"/>
      <c r="M4" s="128"/>
      <c r="N4" s="128"/>
      <c r="O4" s="128"/>
      <c r="P4" s="128"/>
      <c r="Q4" s="128"/>
      <c r="R4" s="128"/>
      <c r="S4" s="131"/>
      <c r="T4" s="131"/>
      <c r="U4" s="131"/>
      <c r="V4" s="131"/>
      <c r="W4" s="131"/>
      <c r="X4" s="131"/>
      <c r="Y4" s="131"/>
      <c r="Z4" s="136"/>
      <c r="AA4" s="136"/>
      <c r="AB4" s="131"/>
      <c r="AC4" s="131"/>
      <c r="AD4" s="131"/>
      <c r="AE4" s="131"/>
      <c r="AF4" s="131"/>
      <c r="AG4" s="124"/>
      <c r="AH4" s="124"/>
      <c r="AI4" s="124"/>
      <c r="AJ4" s="124"/>
      <c r="AK4" s="124"/>
      <c r="AL4" s="124"/>
      <c r="AM4" s="124"/>
      <c r="AN4" s="124"/>
      <c r="AO4" s="124"/>
      <c r="AP4" s="124"/>
      <c r="AQ4" s="124"/>
      <c r="AR4" s="124"/>
      <c r="AS4" s="124"/>
      <c r="AT4" s="124"/>
      <c r="AU4" s="12"/>
      <c r="AV4" s="12"/>
      <c r="AW4" s="12"/>
      <c r="AX4" s="12"/>
      <c r="AY4" s="12"/>
      <c r="AZ4" s="12"/>
      <c r="BA4" s="52" t="s">
        <v>152</v>
      </c>
      <c r="BB4" s="979" t="s">
        <v>153</v>
      </c>
      <c r="BC4" s="980"/>
      <c r="BD4" s="980"/>
      <c r="BE4" s="981"/>
      <c r="BF4" s="47"/>
    </row>
    <row r="5" spans="2:64" s="6" customFormat="1" ht="6.75" customHeight="1">
      <c r="B5" s="131"/>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F5" s="131"/>
      <c r="AG5" s="124"/>
      <c r="AH5" s="124"/>
      <c r="AI5" s="124"/>
      <c r="AJ5" s="124"/>
      <c r="AK5" s="124"/>
      <c r="AL5" s="124"/>
      <c r="AM5" s="124"/>
      <c r="AN5" s="124"/>
      <c r="AO5" s="124"/>
      <c r="AP5" s="124"/>
      <c r="AQ5" s="124"/>
      <c r="AR5" s="124"/>
      <c r="AS5" s="124"/>
      <c r="AT5" s="124"/>
      <c r="AU5" s="12"/>
      <c r="AV5" s="12"/>
      <c r="AW5" s="12"/>
      <c r="AX5" s="12"/>
      <c r="AY5" s="12"/>
      <c r="AZ5" s="12"/>
      <c r="BA5" s="12"/>
      <c r="BB5" s="12"/>
      <c r="BC5" s="12"/>
      <c r="BD5" s="12"/>
      <c r="BE5" s="47"/>
      <c r="BF5" s="47"/>
    </row>
    <row r="6" spans="2:64" s="6" customFormat="1" ht="20.25" customHeight="1">
      <c r="B6" s="131"/>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F6" s="131"/>
      <c r="AG6" s="124"/>
      <c r="AH6" s="124"/>
      <c r="AI6" s="124"/>
      <c r="AJ6" s="124"/>
      <c r="AK6" s="124"/>
      <c r="AL6" s="124" t="s">
        <v>170</v>
      </c>
      <c r="AM6" s="124"/>
      <c r="AN6" s="124"/>
      <c r="AO6" s="124"/>
      <c r="AP6" s="124"/>
      <c r="AQ6" s="124"/>
      <c r="AR6" s="124"/>
      <c r="AS6" s="124"/>
      <c r="AT6" s="151"/>
      <c r="AU6" s="151"/>
      <c r="AV6" s="157"/>
      <c r="AW6" s="124"/>
      <c r="AX6" s="898">
        <v>40</v>
      </c>
      <c r="AY6" s="899"/>
      <c r="AZ6" s="157" t="s">
        <v>171</v>
      </c>
      <c r="BA6" s="124"/>
      <c r="BB6" s="898">
        <v>160</v>
      </c>
      <c r="BC6" s="899"/>
      <c r="BD6" s="157" t="s">
        <v>172</v>
      </c>
      <c r="BE6" s="124"/>
      <c r="BF6" s="47"/>
    </row>
    <row r="7" spans="2:64" s="6" customFormat="1" ht="6.75" customHeight="1">
      <c r="B7" s="131"/>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F7" s="131"/>
      <c r="AG7" s="124"/>
      <c r="AH7" s="124"/>
      <c r="AI7" s="124"/>
      <c r="AJ7" s="124"/>
      <c r="AK7" s="124"/>
      <c r="AL7" s="124"/>
      <c r="AM7" s="124"/>
      <c r="AN7" s="124"/>
      <c r="AO7" s="124"/>
      <c r="AP7" s="124"/>
      <c r="AQ7" s="124"/>
      <c r="AR7" s="124"/>
      <c r="AS7" s="124"/>
      <c r="AT7" s="124"/>
      <c r="AU7" s="12"/>
      <c r="AV7" s="12"/>
      <c r="AW7" s="12"/>
      <c r="AX7" s="12"/>
      <c r="AY7" s="12"/>
      <c r="AZ7" s="12"/>
      <c r="BA7" s="12"/>
      <c r="BB7" s="12"/>
      <c r="BC7" s="12"/>
      <c r="BD7" s="12"/>
      <c r="BE7" s="47"/>
      <c r="BF7" s="47"/>
    </row>
    <row r="8" spans="2:64" s="6" customFormat="1" ht="20.25" customHeight="1">
      <c r="B8" s="142"/>
      <c r="C8" s="142"/>
      <c r="D8" s="142"/>
      <c r="E8" s="142"/>
      <c r="F8" s="142"/>
      <c r="G8" s="143"/>
      <c r="H8" s="143"/>
      <c r="I8" s="143"/>
      <c r="J8" s="142"/>
      <c r="K8" s="142"/>
      <c r="L8" s="143"/>
      <c r="M8" s="143"/>
      <c r="N8" s="143"/>
      <c r="O8" s="142"/>
      <c r="P8" s="143"/>
      <c r="Q8" s="143"/>
      <c r="R8" s="143"/>
      <c r="S8" s="144"/>
      <c r="T8" s="145"/>
      <c r="U8" s="145"/>
      <c r="V8" s="146"/>
      <c r="W8" s="131"/>
      <c r="X8" s="131"/>
      <c r="Y8" s="131"/>
      <c r="Z8" s="141"/>
      <c r="AA8" s="147"/>
      <c r="AB8" s="139"/>
      <c r="AC8" s="141"/>
      <c r="AD8" s="141"/>
      <c r="AE8" s="141"/>
      <c r="AF8" s="148"/>
      <c r="AG8" s="149"/>
      <c r="AH8" s="149"/>
      <c r="AI8" s="149"/>
      <c r="AJ8" s="150"/>
      <c r="AK8" s="140"/>
      <c r="AL8" s="147"/>
      <c r="AM8" s="147"/>
      <c r="AN8" s="139"/>
      <c r="AO8" s="151"/>
      <c r="AP8" s="151"/>
      <c r="AQ8" s="151"/>
      <c r="AR8" s="152"/>
      <c r="AS8" s="152"/>
      <c r="AT8" s="124"/>
      <c r="AU8" s="79"/>
      <c r="AV8" s="79"/>
      <c r="AW8" s="46"/>
      <c r="AX8" s="12"/>
      <c r="AY8" s="12" t="s">
        <v>63</v>
      </c>
      <c r="AZ8" s="12"/>
      <c r="BA8" s="12"/>
      <c r="BB8" s="982">
        <f>DAY(EOMONTH(DATE(AC2,AG2,1),0))</f>
        <v>30</v>
      </c>
      <c r="BC8" s="983"/>
      <c r="BD8" s="12" t="s">
        <v>54</v>
      </c>
      <c r="BE8" s="12"/>
      <c r="BF8" s="12"/>
      <c r="BJ8" s="7"/>
      <c r="BK8" s="7"/>
      <c r="BL8" s="7"/>
    </row>
    <row r="9" spans="2:64" s="6" customFormat="1" ht="6" customHeight="1">
      <c r="B9" s="153"/>
      <c r="C9" s="153"/>
      <c r="D9" s="153"/>
      <c r="E9" s="153"/>
      <c r="F9" s="153"/>
      <c r="G9" s="142"/>
      <c r="H9" s="143"/>
      <c r="I9" s="151"/>
      <c r="J9" s="151"/>
      <c r="K9" s="153"/>
      <c r="L9" s="142"/>
      <c r="M9" s="143"/>
      <c r="N9" s="151"/>
      <c r="O9" s="151"/>
      <c r="P9" s="142"/>
      <c r="Q9" s="151"/>
      <c r="R9" s="153"/>
      <c r="S9" s="151"/>
      <c r="T9" s="151"/>
      <c r="U9" s="151"/>
      <c r="V9" s="151"/>
      <c r="W9" s="131"/>
      <c r="X9" s="131"/>
      <c r="Y9" s="131"/>
      <c r="Z9" s="138"/>
      <c r="AA9" s="150"/>
      <c r="AB9" s="150"/>
      <c r="AC9" s="138"/>
      <c r="AD9" s="138"/>
      <c r="AE9" s="138"/>
      <c r="AF9" s="154"/>
      <c r="AG9" s="141"/>
      <c r="AH9" s="150"/>
      <c r="AI9" s="138"/>
      <c r="AJ9" s="149"/>
      <c r="AK9" s="150"/>
      <c r="AL9" s="150"/>
      <c r="AM9" s="150"/>
      <c r="AN9" s="150"/>
      <c r="AO9" s="138"/>
      <c r="AP9" s="124"/>
      <c r="AQ9" s="155"/>
      <c r="AR9" s="155"/>
      <c r="AS9" s="155"/>
      <c r="AT9" s="124"/>
      <c r="AU9" s="12"/>
      <c r="AV9" s="12"/>
      <c r="AW9" s="12"/>
      <c r="AX9" s="12"/>
      <c r="AY9" s="12"/>
      <c r="AZ9" s="12"/>
      <c r="BA9" s="12"/>
      <c r="BB9" s="12"/>
      <c r="BC9" s="12"/>
      <c r="BD9" s="12"/>
      <c r="BE9" s="12"/>
      <c r="BF9" s="12"/>
      <c r="BJ9" s="7"/>
      <c r="BK9" s="7"/>
      <c r="BL9" s="7"/>
    </row>
    <row r="10" spans="2:64" s="6" customFormat="1" ht="18.75">
      <c r="B10" s="142"/>
      <c r="C10" s="142"/>
      <c r="D10" s="142"/>
      <c r="E10" s="142"/>
      <c r="F10" s="142"/>
      <c r="G10" s="143"/>
      <c r="H10" s="143"/>
      <c r="I10" s="143"/>
      <c r="J10" s="142"/>
      <c r="K10" s="142"/>
      <c r="L10" s="143"/>
      <c r="M10" s="143"/>
      <c r="N10" s="143"/>
      <c r="O10" s="142"/>
      <c r="P10" s="143"/>
      <c r="Q10" s="143"/>
      <c r="R10" s="143"/>
      <c r="S10" s="144"/>
      <c r="T10" s="145"/>
      <c r="U10" s="145"/>
      <c r="V10" s="146"/>
      <c r="W10" s="131"/>
      <c r="X10" s="131"/>
      <c r="Y10" s="131"/>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48"/>
      <c r="AV10" s="39"/>
      <c r="AW10" s="39"/>
      <c r="AX10" s="49"/>
      <c r="AY10" s="49"/>
      <c r="AZ10" s="47" t="s">
        <v>173</v>
      </c>
      <c r="BA10" s="39"/>
      <c r="BB10" s="898">
        <v>1</v>
      </c>
      <c r="BC10" s="984"/>
      <c r="BD10" s="899"/>
      <c r="BE10" s="18" t="s">
        <v>22</v>
      </c>
      <c r="BF10" s="12"/>
      <c r="BJ10" s="7"/>
      <c r="BK10" s="7"/>
      <c r="BL10" s="7"/>
    </row>
    <row r="11" spans="2:64" s="6" customFormat="1" ht="6" customHeight="1">
      <c r="B11" s="153"/>
      <c r="C11" s="153"/>
      <c r="D11" s="153"/>
      <c r="E11" s="153"/>
      <c r="F11" s="160"/>
      <c r="G11" s="153"/>
      <c r="H11" s="153"/>
      <c r="I11" s="153"/>
      <c r="J11" s="153"/>
      <c r="K11" s="142"/>
      <c r="L11" s="143"/>
      <c r="M11" s="151"/>
      <c r="N11" s="151"/>
      <c r="O11" s="142"/>
      <c r="P11" s="151"/>
      <c r="Q11" s="153"/>
      <c r="R11" s="151"/>
      <c r="S11" s="151"/>
      <c r="T11" s="151"/>
      <c r="U11" s="151"/>
      <c r="V11" s="160"/>
      <c r="W11" s="131"/>
      <c r="X11" s="131"/>
      <c r="Y11" s="131"/>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48"/>
      <c r="AV11" s="39"/>
      <c r="AW11" s="39"/>
      <c r="AX11" s="49"/>
      <c r="AY11" s="49"/>
      <c r="AZ11" s="39"/>
      <c r="BA11" s="39"/>
      <c r="BB11" s="38"/>
      <c r="BC11" s="38"/>
      <c r="BD11" s="38"/>
      <c r="BE11" s="18"/>
      <c r="BF11" s="12"/>
      <c r="BJ11" s="7"/>
      <c r="BK11" s="7"/>
      <c r="BL11" s="7"/>
    </row>
    <row r="12" spans="2:64" s="6" customFormat="1" ht="20.25" customHeight="1">
      <c r="B12" s="162"/>
      <c r="C12" s="162"/>
      <c r="D12" s="162"/>
      <c r="E12" s="162"/>
      <c r="F12" s="162"/>
      <c r="G12" s="162"/>
      <c r="H12" s="162"/>
      <c r="I12" s="162"/>
      <c r="J12" s="162"/>
      <c r="K12" s="162"/>
      <c r="L12" s="162"/>
      <c r="M12" s="162"/>
      <c r="N12" s="162"/>
      <c r="O12" s="162"/>
      <c r="P12" s="162"/>
      <c r="Q12" s="162"/>
      <c r="R12" s="162"/>
      <c r="S12" s="162"/>
      <c r="T12" s="162"/>
      <c r="U12" s="162"/>
      <c r="V12" s="162"/>
      <c r="W12" s="131"/>
      <c r="X12" s="131"/>
      <c r="Y12" s="131"/>
      <c r="Z12" s="142"/>
      <c r="AA12" s="163"/>
      <c r="AB12" s="163"/>
      <c r="AC12" s="142"/>
      <c r="AD12" s="141"/>
      <c r="AE12" s="141"/>
      <c r="AF12" s="148"/>
      <c r="AG12" s="139"/>
      <c r="AH12" s="149"/>
      <c r="AI12" s="150"/>
      <c r="AJ12" s="149"/>
      <c r="AK12" s="150"/>
      <c r="AL12" s="150"/>
      <c r="AM12" s="150"/>
      <c r="AN12" s="150"/>
      <c r="AO12" s="985"/>
      <c r="AP12" s="985"/>
      <c r="AQ12" s="985"/>
      <c r="AR12" s="157"/>
      <c r="AS12" s="155"/>
      <c r="AT12" s="155"/>
      <c r="AU12" s="48"/>
      <c r="AV12" s="39"/>
      <c r="AW12" s="39"/>
      <c r="AX12" s="49"/>
      <c r="AY12" s="49"/>
      <c r="AZ12" s="39"/>
      <c r="BA12" s="39"/>
      <c r="BB12" s="898">
        <v>1</v>
      </c>
      <c r="BC12" s="984"/>
      <c r="BD12" s="899"/>
      <c r="BE12" s="50" t="s">
        <v>23</v>
      </c>
      <c r="BF12" s="12"/>
      <c r="BJ12" s="7"/>
      <c r="BK12" s="7"/>
      <c r="BL12" s="7"/>
    </row>
    <row r="13" spans="2:64" s="6" customFormat="1" ht="6.75" customHeight="1">
      <c r="B13" s="162"/>
      <c r="C13" s="162"/>
      <c r="D13" s="162"/>
      <c r="E13" s="162"/>
      <c r="F13" s="162"/>
      <c r="G13" s="162"/>
      <c r="H13" s="162"/>
      <c r="I13" s="162"/>
      <c r="J13" s="162"/>
      <c r="K13" s="162"/>
      <c r="L13" s="162"/>
      <c r="M13" s="162"/>
      <c r="N13" s="162"/>
      <c r="O13" s="162"/>
      <c r="P13" s="162"/>
      <c r="Q13" s="162"/>
      <c r="R13" s="162"/>
      <c r="S13" s="162"/>
      <c r="T13" s="162"/>
      <c r="U13" s="162"/>
      <c r="V13" s="162"/>
      <c r="W13" s="131"/>
      <c r="X13" s="131"/>
      <c r="Y13" s="131"/>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48"/>
      <c r="AV13" s="39"/>
      <c r="AW13" s="39"/>
      <c r="AX13" s="49"/>
      <c r="AY13" s="49"/>
      <c r="AZ13" s="39"/>
      <c r="BA13" s="39"/>
      <c r="BB13" s="38"/>
      <c r="BC13" s="38"/>
      <c r="BD13" s="38"/>
      <c r="BE13" s="18"/>
      <c r="BF13" s="12"/>
      <c r="BJ13" s="7"/>
      <c r="BK13" s="7"/>
      <c r="BL13" s="7"/>
    </row>
    <row r="14" spans="2:64" s="6" customFormat="1" ht="18.75">
      <c r="B14" s="162"/>
      <c r="C14" s="162"/>
      <c r="D14" s="162"/>
      <c r="E14" s="162"/>
      <c r="F14" s="162"/>
      <c r="G14" s="162"/>
      <c r="H14" s="162"/>
      <c r="I14" s="162"/>
      <c r="J14" s="162"/>
      <c r="K14" s="162"/>
      <c r="L14" s="162"/>
      <c r="M14" s="162"/>
      <c r="N14" s="162"/>
      <c r="O14" s="162"/>
      <c r="P14" s="162"/>
      <c r="Q14" s="162"/>
      <c r="R14" s="162"/>
      <c r="S14" s="162"/>
      <c r="T14" s="162"/>
      <c r="U14" s="162"/>
      <c r="V14" s="162"/>
      <c r="W14" s="131"/>
      <c r="X14" s="131"/>
      <c r="Y14" s="131"/>
      <c r="Z14" s="142"/>
      <c r="AA14" s="163"/>
      <c r="AB14" s="163"/>
      <c r="AC14" s="142"/>
      <c r="AD14" s="141"/>
      <c r="AE14" s="141"/>
      <c r="AF14" s="154"/>
      <c r="AG14" s="124"/>
      <c r="AH14" s="124"/>
      <c r="AI14" s="124"/>
      <c r="AJ14" s="124"/>
      <c r="AK14" s="124"/>
      <c r="AL14" s="124"/>
      <c r="AM14" s="124"/>
      <c r="AN14" s="124"/>
      <c r="AO14" s="151"/>
      <c r="AP14" s="151"/>
      <c r="AQ14" s="151"/>
      <c r="AR14" s="124"/>
      <c r="AS14" s="155"/>
      <c r="AT14" s="137" t="s">
        <v>174</v>
      </c>
      <c r="AU14" s="946"/>
      <c r="AV14" s="947"/>
      <c r="AW14" s="948"/>
      <c r="AX14" s="38" t="s">
        <v>2</v>
      </c>
      <c r="AY14" s="946"/>
      <c r="AZ14" s="947"/>
      <c r="BA14" s="948"/>
      <c r="BB14" s="37" t="s">
        <v>24</v>
      </c>
      <c r="BC14" s="949">
        <f>(AY14-AU14)*24</f>
        <v>0</v>
      </c>
      <c r="BD14" s="950"/>
      <c r="BE14" s="36" t="s">
        <v>25</v>
      </c>
      <c r="BF14" s="38"/>
      <c r="BJ14" s="7"/>
      <c r="BK14" s="7"/>
      <c r="BL14" s="7"/>
    </row>
    <row r="15" spans="2:64" s="6" customFormat="1" ht="6.75" customHeight="1">
      <c r="B15" s="131"/>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P15" s="131"/>
      <c r="AQ15" s="136"/>
      <c r="AR15" s="136"/>
      <c r="AS15" s="136"/>
      <c r="AT15" s="136"/>
      <c r="AU15" s="28"/>
      <c r="AV15" s="25"/>
      <c r="AW15" s="25"/>
      <c r="AX15" s="33"/>
      <c r="AY15" s="33"/>
      <c r="AZ15" s="25"/>
      <c r="BA15" s="25"/>
      <c r="BB15" s="23"/>
      <c r="BC15" s="23"/>
      <c r="BD15" s="23"/>
      <c r="BE15" s="22"/>
      <c r="BJ15" s="7"/>
      <c r="BK15" s="7"/>
      <c r="BL15" s="7"/>
    </row>
    <row r="16" spans="2:64" ht="8.4499999999999993" customHeight="1" thickBot="1">
      <c r="B16" s="171"/>
      <c r="C16" s="172"/>
      <c r="D16" s="172"/>
      <c r="E16" s="172"/>
      <c r="F16" s="172"/>
      <c r="G16" s="172"/>
      <c r="H16" s="171"/>
      <c r="I16" s="171"/>
      <c r="J16" s="171"/>
      <c r="K16" s="171"/>
      <c r="L16" s="171"/>
      <c r="M16" s="171"/>
      <c r="N16" s="171"/>
      <c r="O16" s="171"/>
      <c r="P16" s="171"/>
      <c r="Q16" s="171"/>
      <c r="R16" s="171"/>
      <c r="S16" s="171"/>
      <c r="T16" s="171"/>
      <c r="U16" s="171"/>
      <c r="V16" s="171"/>
      <c r="W16" s="171"/>
      <c r="X16" s="172"/>
      <c r="Y16" s="171"/>
      <c r="Z16" s="171"/>
      <c r="AA16" s="171"/>
      <c r="AB16" s="171"/>
      <c r="AC16" s="171"/>
      <c r="AD16" s="171"/>
      <c r="AE16" s="171"/>
      <c r="AF16" s="171"/>
      <c r="AG16" s="171"/>
      <c r="AH16" s="171"/>
      <c r="AI16" s="171"/>
      <c r="AJ16" s="171"/>
      <c r="AK16" s="171"/>
      <c r="AL16" s="171"/>
      <c r="AM16" s="171"/>
      <c r="AN16" s="172"/>
      <c r="AO16" s="171"/>
      <c r="AP16" s="171"/>
      <c r="AQ16" s="171"/>
      <c r="AR16" s="171"/>
      <c r="AS16" s="171"/>
      <c r="AT16" s="171"/>
      <c r="BE16" s="13"/>
      <c r="BF16" s="13"/>
      <c r="BG16" s="13"/>
    </row>
    <row r="17" spans="2:58" ht="20.25" customHeight="1">
      <c r="B17" s="900" t="s">
        <v>98</v>
      </c>
      <c r="C17" s="903" t="s">
        <v>175</v>
      </c>
      <c r="D17" s="904"/>
      <c r="E17" s="905"/>
      <c r="F17" s="117"/>
      <c r="G17" s="912" t="s">
        <v>176</v>
      </c>
      <c r="H17" s="915" t="s">
        <v>177</v>
      </c>
      <c r="I17" s="904"/>
      <c r="J17" s="904"/>
      <c r="K17" s="905"/>
      <c r="L17" s="915" t="s">
        <v>178</v>
      </c>
      <c r="M17" s="904"/>
      <c r="N17" s="904"/>
      <c r="O17" s="918"/>
      <c r="P17" s="921"/>
      <c r="Q17" s="922"/>
      <c r="R17" s="923"/>
      <c r="S17" s="962" t="s">
        <v>179</v>
      </c>
      <c r="T17" s="963"/>
      <c r="U17" s="963"/>
      <c r="V17" s="963"/>
      <c r="W17" s="963"/>
      <c r="X17" s="963"/>
      <c r="Y17" s="963"/>
      <c r="Z17" s="963"/>
      <c r="AA17" s="963"/>
      <c r="AB17" s="963"/>
      <c r="AC17" s="963"/>
      <c r="AD17" s="963"/>
      <c r="AE17" s="963"/>
      <c r="AF17" s="963"/>
      <c r="AG17" s="963"/>
      <c r="AH17" s="963"/>
      <c r="AI17" s="963"/>
      <c r="AJ17" s="963"/>
      <c r="AK17" s="963"/>
      <c r="AL17" s="963"/>
      <c r="AM17" s="963"/>
      <c r="AN17" s="963"/>
      <c r="AO17" s="963"/>
      <c r="AP17" s="963"/>
      <c r="AQ17" s="963"/>
      <c r="AR17" s="963"/>
      <c r="AS17" s="963"/>
      <c r="AT17" s="963"/>
      <c r="AU17" s="963"/>
      <c r="AV17" s="963"/>
      <c r="AW17" s="964"/>
      <c r="AX17" s="965" t="str">
        <f>IF(BB3="４週","(11) 1～4週目の勤務時間数合計","(11) 1か月の勤務時間数   合計")</f>
        <v>(11) 1～4週目の勤務時間数合計</v>
      </c>
      <c r="AY17" s="966"/>
      <c r="AZ17" s="971" t="s">
        <v>180</v>
      </c>
      <c r="BA17" s="972"/>
      <c r="BB17" s="953" t="s">
        <v>181</v>
      </c>
      <c r="BC17" s="954"/>
      <c r="BD17" s="954"/>
      <c r="BE17" s="954"/>
      <c r="BF17" s="955"/>
    </row>
    <row r="18" spans="2:58" ht="20.25" customHeight="1">
      <c r="B18" s="901"/>
      <c r="C18" s="906"/>
      <c r="D18" s="907"/>
      <c r="E18" s="908"/>
      <c r="F18" s="118"/>
      <c r="G18" s="913"/>
      <c r="H18" s="916"/>
      <c r="I18" s="907"/>
      <c r="J18" s="907"/>
      <c r="K18" s="908"/>
      <c r="L18" s="916"/>
      <c r="M18" s="907"/>
      <c r="N18" s="907"/>
      <c r="O18" s="919"/>
      <c r="P18" s="924"/>
      <c r="Q18" s="925"/>
      <c r="R18" s="926"/>
      <c r="S18" s="956" t="s">
        <v>16</v>
      </c>
      <c r="T18" s="957"/>
      <c r="U18" s="957"/>
      <c r="V18" s="957"/>
      <c r="W18" s="957"/>
      <c r="X18" s="957"/>
      <c r="Y18" s="958"/>
      <c r="Z18" s="956" t="s">
        <v>17</v>
      </c>
      <c r="AA18" s="957"/>
      <c r="AB18" s="957"/>
      <c r="AC18" s="957"/>
      <c r="AD18" s="957"/>
      <c r="AE18" s="957"/>
      <c r="AF18" s="958"/>
      <c r="AG18" s="956" t="s">
        <v>18</v>
      </c>
      <c r="AH18" s="957"/>
      <c r="AI18" s="957"/>
      <c r="AJ18" s="957"/>
      <c r="AK18" s="957"/>
      <c r="AL18" s="957"/>
      <c r="AM18" s="958"/>
      <c r="AN18" s="956" t="s">
        <v>19</v>
      </c>
      <c r="AO18" s="957"/>
      <c r="AP18" s="957"/>
      <c r="AQ18" s="957"/>
      <c r="AR18" s="957"/>
      <c r="AS18" s="957"/>
      <c r="AT18" s="958"/>
      <c r="AU18" s="959" t="s">
        <v>20</v>
      </c>
      <c r="AV18" s="960"/>
      <c r="AW18" s="961"/>
      <c r="AX18" s="967"/>
      <c r="AY18" s="968"/>
      <c r="AZ18" s="973"/>
      <c r="BA18" s="974"/>
      <c r="BB18" s="843"/>
      <c r="BC18" s="844"/>
      <c r="BD18" s="844"/>
      <c r="BE18" s="844"/>
      <c r="BF18" s="845"/>
    </row>
    <row r="19" spans="2:58" ht="20.25" customHeight="1">
      <c r="B19" s="901"/>
      <c r="C19" s="906"/>
      <c r="D19" s="907"/>
      <c r="E19" s="908"/>
      <c r="F19" s="118"/>
      <c r="G19" s="913"/>
      <c r="H19" s="916"/>
      <c r="I19" s="907"/>
      <c r="J19" s="907"/>
      <c r="K19" s="908"/>
      <c r="L19" s="916"/>
      <c r="M19" s="907"/>
      <c r="N19" s="907"/>
      <c r="O19" s="919"/>
      <c r="P19" s="924"/>
      <c r="Q19" s="925"/>
      <c r="R19" s="926"/>
      <c r="S19" s="103">
        <v>1</v>
      </c>
      <c r="T19" s="104">
        <v>2</v>
      </c>
      <c r="U19" s="104">
        <v>3</v>
      </c>
      <c r="V19" s="104">
        <v>4</v>
      </c>
      <c r="W19" s="104">
        <v>5</v>
      </c>
      <c r="X19" s="104">
        <v>6</v>
      </c>
      <c r="Y19" s="105">
        <v>7</v>
      </c>
      <c r="Z19" s="103">
        <v>8</v>
      </c>
      <c r="AA19" s="104">
        <v>9</v>
      </c>
      <c r="AB19" s="104">
        <v>10</v>
      </c>
      <c r="AC19" s="104">
        <v>11</v>
      </c>
      <c r="AD19" s="104">
        <v>12</v>
      </c>
      <c r="AE19" s="104">
        <v>13</v>
      </c>
      <c r="AF19" s="105">
        <v>14</v>
      </c>
      <c r="AG19" s="106">
        <v>15</v>
      </c>
      <c r="AH19" s="104">
        <v>16</v>
      </c>
      <c r="AI19" s="104">
        <v>17</v>
      </c>
      <c r="AJ19" s="104">
        <v>18</v>
      </c>
      <c r="AK19" s="104">
        <v>19</v>
      </c>
      <c r="AL19" s="104">
        <v>20</v>
      </c>
      <c r="AM19" s="105">
        <v>21</v>
      </c>
      <c r="AN19" s="103">
        <v>22</v>
      </c>
      <c r="AO19" s="104">
        <v>23</v>
      </c>
      <c r="AP19" s="104">
        <v>24</v>
      </c>
      <c r="AQ19" s="104">
        <v>25</v>
      </c>
      <c r="AR19" s="104">
        <v>26</v>
      </c>
      <c r="AS19" s="104">
        <v>27</v>
      </c>
      <c r="AT19" s="105">
        <v>28</v>
      </c>
      <c r="AU19" s="107" t="str">
        <f>IF($BB$3="暦月",IF(DAY(DATE($AC$2,$AG$2,29))=29,29,""),"")</f>
        <v/>
      </c>
      <c r="AV19" s="108" t="str">
        <f>IF($BB$3="暦月",IF(DAY(DATE($AC$2,$AG$2,30))=30,30,""),"")</f>
        <v/>
      </c>
      <c r="AW19" s="109" t="str">
        <f>IF($BB$3="暦月",IF(DAY(DATE($AC$2,$AG$2,31))=31,31,""),"")</f>
        <v/>
      </c>
      <c r="AX19" s="967"/>
      <c r="AY19" s="968"/>
      <c r="AZ19" s="973"/>
      <c r="BA19" s="974"/>
      <c r="BB19" s="843"/>
      <c r="BC19" s="844"/>
      <c r="BD19" s="844"/>
      <c r="BE19" s="844"/>
      <c r="BF19" s="845"/>
    </row>
    <row r="20" spans="2:58" ht="20.25" hidden="1" customHeight="1">
      <c r="B20" s="901"/>
      <c r="C20" s="906"/>
      <c r="D20" s="907"/>
      <c r="E20" s="908"/>
      <c r="F20" s="118"/>
      <c r="G20" s="913"/>
      <c r="H20" s="916"/>
      <c r="I20" s="907"/>
      <c r="J20" s="907"/>
      <c r="K20" s="908"/>
      <c r="L20" s="916"/>
      <c r="M20" s="907"/>
      <c r="N20" s="907"/>
      <c r="O20" s="919"/>
      <c r="P20" s="924"/>
      <c r="Q20" s="925"/>
      <c r="R20" s="926"/>
      <c r="S20" s="103">
        <f>WEEKDAY(DATE($AC$2,$AG$2,1))</f>
        <v>4</v>
      </c>
      <c r="T20" s="104">
        <f>WEEKDAY(DATE($AC$2,$AG$2,2))</f>
        <v>5</v>
      </c>
      <c r="U20" s="104">
        <f>WEEKDAY(DATE($AC$2,$AG$2,3))</f>
        <v>6</v>
      </c>
      <c r="V20" s="104">
        <f>WEEKDAY(DATE($AC$2,$AG$2,4))</f>
        <v>7</v>
      </c>
      <c r="W20" s="104">
        <f>WEEKDAY(DATE($AC$2,$AG$2,5))</f>
        <v>1</v>
      </c>
      <c r="X20" s="104">
        <f>WEEKDAY(DATE($AC$2,$AG$2,6))</f>
        <v>2</v>
      </c>
      <c r="Y20" s="105">
        <f>WEEKDAY(DATE($AC$2,$AG$2,7))</f>
        <v>3</v>
      </c>
      <c r="Z20" s="103">
        <f>WEEKDAY(DATE($AC$2,$AG$2,8))</f>
        <v>4</v>
      </c>
      <c r="AA20" s="104">
        <f>WEEKDAY(DATE($AC$2,$AG$2,9))</f>
        <v>5</v>
      </c>
      <c r="AB20" s="104">
        <f>WEEKDAY(DATE($AC$2,$AG$2,10))</f>
        <v>6</v>
      </c>
      <c r="AC20" s="104">
        <f>WEEKDAY(DATE($AC$2,$AG$2,11))</f>
        <v>7</v>
      </c>
      <c r="AD20" s="104">
        <f>WEEKDAY(DATE($AC$2,$AG$2,12))</f>
        <v>1</v>
      </c>
      <c r="AE20" s="104">
        <f>WEEKDAY(DATE($AC$2,$AG$2,13))</f>
        <v>2</v>
      </c>
      <c r="AF20" s="105">
        <f>WEEKDAY(DATE($AC$2,$AG$2,14))</f>
        <v>3</v>
      </c>
      <c r="AG20" s="103">
        <f>WEEKDAY(DATE($AC$2,$AG$2,15))</f>
        <v>4</v>
      </c>
      <c r="AH20" s="104">
        <f>WEEKDAY(DATE($AC$2,$AG$2,16))</f>
        <v>5</v>
      </c>
      <c r="AI20" s="104">
        <f>WEEKDAY(DATE($AC$2,$AG$2,17))</f>
        <v>6</v>
      </c>
      <c r="AJ20" s="104">
        <f>WEEKDAY(DATE($AC$2,$AG$2,18))</f>
        <v>7</v>
      </c>
      <c r="AK20" s="104">
        <f>WEEKDAY(DATE($AC$2,$AG$2,19))</f>
        <v>1</v>
      </c>
      <c r="AL20" s="104">
        <f>WEEKDAY(DATE($AC$2,$AG$2,20))</f>
        <v>2</v>
      </c>
      <c r="AM20" s="105">
        <f>WEEKDAY(DATE($AC$2,$AG$2,21))</f>
        <v>3</v>
      </c>
      <c r="AN20" s="103">
        <f>WEEKDAY(DATE($AC$2,$AG$2,22))</f>
        <v>4</v>
      </c>
      <c r="AO20" s="104">
        <f>WEEKDAY(DATE($AC$2,$AG$2,23))</f>
        <v>5</v>
      </c>
      <c r="AP20" s="104">
        <f>WEEKDAY(DATE($AC$2,$AG$2,24))</f>
        <v>6</v>
      </c>
      <c r="AQ20" s="104">
        <f>WEEKDAY(DATE($AC$2,$AG$2,25))</f>
        <v>7</v>
      </c>
      <c r="AR20" s="104">
        <f>WEEKDAY(DATE($AC$2,$AG$2,26))</f>
        <v>1</v>
      </c>
      <c r="AS20" s="104">
        <f>WEEKDAY(DATE($AC$2,$AG$2,27))</f>
        <v>2</v>
      </c>
      <c r="AT20" s="105">
        <f>WEEKDAY(DATE($AC$2,$AG$2,28))</f>
        <v>3</v>
      </c>
      <c r="AU20" s="103">
        <f>IF(AU19=29,WEEKDAY(DATE($AC$2,$AG$2,29)),0)</f>
        <v>0</v>
      </c>
      <c r="AV20" s="104">
        <f>IF(AV19=30,WEEKDAY(DATE($AC$2,$AG$2,30)),0)</f>
        <v>0</v>
      </c>
      <c r="AW20" s="105">
        <f>IF(AW19=31,WEEKDAY(DATE($AC$2,$AG$2,31)),0)</f>
        <v>0</v>
      </c>
      <c r="AX20" s="967"/>
      <c r="AY20" s="968"/>
      <c r="AZ20" s="973"/>
      <c r="BA20" s="974"/>
      <c r="BB20" s="843"/>
      <c r="BC20" s="844"/>
      <c r="BD20" s="844"/>
      <c r="BE20" s="844"/>
      <c r="BF20" s="845"/>
    </row>
    <row r="21" spans="2:58" ht="22.5" customHeight="1" thickBot="1">
      <c r="B21" s="902"/>
      <c r="C21" s="909"/>
      <c r="D21" s="910"/>
      <c r="E21" s="911"/>
      <c r="F21" s="119"/>
      <c r="G21" s="914"/>
      <c r="H21" s="917"/>
      <c r="I21" s="910"/>
      <c r="J21" s="910"/>
      <c r="K21" s="911"/>
      <c r="L21" s="917"/>
      <c r="M21" s="910"/>
      <c r="N21" s="910"/>
      <c r="O21" s="920"/>
      <c r="P21" s="927"/>
      <c r="Q21" s="928"/>
      <c r="R21" s="929"/>
      <c r="S21" s="110" t="str">
        <f>IF(S20=1,"日",IF(S20=2,"月",IF(S20=3,"火",IF(S20=4,"水",IF(S20=5,"木",IF(S20=6,"金","土"))))))</f>
        <v>水</v>
      </c>
      <c r="T21" s="111" t="str">
        <f t="shared" ref="T21:AT21" si="0">IF(T20=1,"日",IF(T20=2,"月",IF(T20=3,"火",IF(T20=4,"水",IF(T20=5,"木",IF(T20=6,"金","土"))))))</f>
        <v>木</v>
      </c>
      <c r="U21" s="111" t="str">
        <f t="shared" si="0"/>
        <v>金</v>
      </c>
      <c r="V21" s="111" t="str">
        <f t="shared" si="0"/>
        <v>土</v>
      </c>
      <c r="W21" s="111" t="str">
        <f t="shared" si="0"/>
        <v>日</v>
      </c>
      <c r="X21" s="111" t="str">
        <f t="shared" si="0"/>
        <v>月</v>
      </c>
      <c r="Y21" s="112" t="str">
        <f t="shared" si="0"/>
        <v>火</v>
      </c>
      <c r="Z21" s="110" t="str">
        <f>IF(Z20=1,"日",IF(Z20=2,"月",IF(Z20=3,"火",IF(Z20=4,"水",IF(Z20=5,"木",IF(Z20=6,"金","土"))))))</f>
        <v>水</v>
      </c>
      <c r="AA21" s="111" t="str">
        <f t="shared" si="0"/>
        <v>木</v>
      </c>
      <c r="AB21" s="111" t="str">
        <f t="shared" si="0"/>
        <v>金</v>
      </c>
      <c r="AC21" s="111" t="str">
        <f t="shared" si="0"/>
        <v>土</v>
      </c>
      <c r="AD21" s="111" t="str">
        <f t="shared" si="0"/>
        <v>日</v>
      </c>
      <c r="AE21" s="111" t="str">
        <f t="shared" si="0"/>
        <v>月</v>
      </c>
      <c r="AF21" s="112" t="str">
        <f t="shared" si="0"/>
        <v>火</v>
      </c>
      <c r="AG21" s="110" t="str">
        <f>IF(AG20=1,"日",IF(AG20=2,"月",IF(AG20=3,"火",IF(AG20=4,"水",IF(AG20=5,"木",IF(AG20=6,"金","土"))))))</f>
        <v>水</v>
      </c>
      <c r="AH21" s="111" t="str">
        <f t="shared" si="0"/>
        <v>木</v>
      </c>
      <c r="AI21" s="111" t="str">
        <f t="shared" si="0"/>
        <v>金</v>
      </c>
      <c r="AJ21" s="111" t="str">
        <f t="shared" si="0"/>
        <v>土</v>
      </c>
      <c r="AK21" s="111" t="str">
        <f t="shared" si="0"/>
        <v>日</v>
      </c>
      <c r="AL21" s="111" t="str">
        <f t="shared" si="0"/>
        <v>月</v>
      </c>
      <c r="AM21" s="112" t="str">
        <f t="shared" si="0"/>
        <v>火</v>
      </c>
      <c r="AN21" s="110" t="str">
        <f>IF(AN20=1,"日",IF(AN20=2,"月",IF(AN20=3,"火",IF(AN20=4,"水",IF(AN20=5,"木",IF(AN20=6,"金","土"))))))</f>
        <v>水</v>
      </c>
      <c r="AO21" s="111" t="str">
        <f t="shared" si="0"/>
        <v>木</v>
      </c>
      <c r="AP21" s="111" t="str">
        <f t="shared" si="0"/>
        <v>金</v>
      </c>
      <c r="AQ21" s="111" t="str">
        <f t="shared" si="0"/>
        <v>土</v>
      </c>
      <c r="AR21" s="111" t="str">
        <f t="shared" si="0"/>
        <v>日</v>
      </c>
      <c r="AS21" s="111" t="str">
        <f t="shared" si="0"/>
        <v>月</v>
      </c>
      <c r="AT21" s="112" t="str">
        <f t="shared" si="0"/>
        <v>火</v>
      </c>
      <c r="AU21" s="111" t="str">
        <f>IF(AU20=1,"日",IF(AU20=2,"月",IF(AU20=3,"火",IF(AU20=4,"水",IF(AU20=5,"木",IF(AU20=6,"金",IF(AU20=0,"","土")))))))</f>
        <v/>
      </c>
      <c r="AV21" s="111" t="str">
        <f>IF(AV20=1,"日",IF(AV20=2,"月",IF(AV20=3,"火",IF(AV20=4,"水",IF(AV20=5,"木",IF(AV20=6,"金",IF(AV20=0,"","土")))))))</f>
        <v/>
      </c>
      <c r="AW21" s="111" t="str">
        <f>IF(AW20=1,"日",IF(AW20=2,"月",IF(AW20=3,"火",IF(AW20=4,"水",IF(AW20=5,"木",IF(AW20=6,"金",IF(AW20=0,"","土")))))))</f>
        <v/>
      </c>
      <c r="AX21" s="969"/>
      <c r="AY21" s="970"/>
      <c r="AZ21" s="975"/>
      <c r="BA21" s="976"/>
      <c r="BB21" s="846"/>
      <c r="BC21" s="847"/>
      <c r="BD21" s="847"/>
      <c r="BE21" s="847"/>
      <c r="BF21" s="848"/>
    </row>
    <row r="22" spans="2:58" ht="20.25" customHeight="1">
      <c r="B22" s="930">
        <v>1</v>
      </c>
      <c r="C22" s="931"/>
      <c r="D22" s="932"/>
      <c r="E22" s="933"/>
      <c r="F22" s="93"/>
      <c r="G22" s="934"/>
      <c r="H22" s="935"/>
      <c r="I22" s="936"/>
      <c r="J22" s="936"/>
      <c r="K22" s="937"/>
      <c r="L22" s="938"/>
      <c r="M22" s="939"/>
      <c r="N22" s="939"/>
      <c r="O22" s="940"/>
      <c r="P22" s="941" t="s">
        <v>49</v>
      </c>
      <c r="Q22" s="942"/>
      <c r="R22" s="943"/>
      <c r="S22" s="279"/>
      <c r="T22" s="278"/>
      <c r="U22" s="278"/>
      <c r="V22" s="278"/>
      <c r="W22" s="278"/>
      <c r="X22" s="278"/>
      <c r="Y22" s="280"/>
      <c r="Z22" s="279"/>
      <c r="AA22" s="278"/>
      <c r="AB22" s="278"/>
      <c r="AC22" s="278"/>
      <c r="AD22" s="278"/>
      <c r="AE22" s="278"/>
      <c r="AF22" s="280"/>
      <c r="AG22" s="279"/>
      <c r="AH22" s="278"/>
      <c r="AI22" s="278"/>
      <c r="AJ22" s="278"/>
      <c r="AK22" s="278"/>
      <c r="AL22" s="278"/>
      <c r="AM22" s="280"/>
      <c r="AN22" s="279"/>
      <c r="AO22" s="278"/>
      <c r="AP22" s="278"/>
      <c r="AQ22" s="278"/>
      <c r="AR22" s="278"/>
      <c r="AS22" s="278"/>
      <c r="AT22" s="280"/>
      <c r="AU22" s="279"/>
      <c r="AV22" s="278"/>
      <c r="AW22" s="278"/>
      <c r="AX22" s="1002"/>
      <c r="AY22" s="1003"/>
      <c r="AZ22" s="1004"/>
      <c r="BA22" s="1005"/>
      <c r="BB22" s="886"/>
      <c r="BC22" s="887"/>
      <c r="BD22" s="887"/>
      <c r="BE22" s="887"/>
      <c r="BF22" s="888"/>
    </row>
    <row r="23" spans="2:58" ht="20.25" customHeight="1">
      <c r="B23" s="867"/>
      <c r="C23" s="892"/>
      <c r="D23" s="893"/>
      <c r="E23" s="894"/>
      <c r="F23" s="94"/>
      <c r="G23" s="774"/>
      <c r="H23" s="779"/>
      <c r="I23" s="777"/>
      <c r="J23" s="777"/>
      <c r="K23" s="778"/>
      <c r="L23" s="783"/>
      <c r="M23" s="784"/>
      <c r="N23" s="784"/>
      <c r="O23" s="785"/>
      <c r="P23" s="827" t="s">
        <v>15</v>
      </c>
      <c r="Q23" s="828"/>
      <c r="R23" s="829"/>
      <c r="S23" s="263" t="str">
        <f>IF(S22="","",VLOOKUP(S22,'シフト記号表（勤務時間帯）'!$C$6:$K$35,9,FALSE))</f>
        <v/>
      </c>
      <c r="T23" s="264" t="str">
        <f>IF(T22="","",VLOOKUP(T22,'シフト記号表（勤務時間帯）'!$C$6:$K$35,9,FALSE))</f>
        <v/>
      </c>
      <c r="U23" s="264" t="str">
        <f>IF(U22="","",VLOOKUP(U22,'シフト記号表（勤務時間帯）'!$C$6:$K$35,9,FALSE))</f>
        <v/>
      </c>
      <c r="V23" s="264" t="str">
        <f>IF(V22="","",VLOOKUP(V22,'シフト記号表（勤務時間帯）'!$C$6:$K$35,9,FALSE))</f>
        <v/>
      </c>
      <c r="W23" s="264" t="str">
        <f>IF(W22="","",VLOOKUP(W22,'シフト記号表（勤務時間帯）'!$C$6:$K$35,9,FALSE))</f>
        <v/>
      </c>
      <c r="X23" s="264" t="str">
        <f>IF(X22="","",VLOOKUP(X22,'シフト記号表（勤務時間帯）'!$C$6:$K$35,9,FALSE))</f>
        <v/>
      </c>
      <c r="Y23" s="265" t="str">
        <f>IF(Y22="","",VLOOKUP(Y22,'シフト記号表（勤務時間帯）'!$C$6:$K$35,9,FALSE))</f>
        <v/>
      </c>
      <c r="Z23" s="263" t="str">
        <f>IF(Z22="","",VLOOKUP(Z22,'シフト記号表（勤務時間帯）'!$C$6:$K$35,9,FALSE))</f>
        <v/>
      </c>
      <c r="AA23" s="264" t="str">
        <f>IF(AA22="","",VLOOKUP(AA22,'シフト記号表（勤務時間帯）'!$C$6:$K$35,9,FALSE))</f>
        <v/>
      </c>
      <c r="AB23" s="264" t="str">
        <f>IF(AB22="","",VLOOKUP(AB22,'シフト記号表（勤務時間帯）'!$C$6:$K$35,9,FALSE))</f>
        <v/>
      </c>
      <c r="AC23" s="264" t="str">
        <f>IF(AC22="","",VLOOKUP(AC22,'シフト記号表（勤務時間帯）'!$C$6:$K$35,9,FALSE))</f>
        <v/>
      </c>
      <c r="AD23" s="264" t="str">
        <f>IF(AD22="","",VLOOKUP(AD22,'シフト記号表（勤務時間帯）'!$C$6:$K$35,9,FALSE))</f>
        <v/>
      </c>
      <c r="AE23" s="264" t="str">
        <f>IF(AE22="","",VLOOKUP(AE22,'シフト記号表（勤務時間帯）'!$C$6:$K$35,9,FALSE))</f>
        <v/>
      </c>
      <c r="AF23" s="265" t="str">
        <f>IF(AF22="","",VLOOKUP(AF22,'シフト記号表（勤務時間帯）'!$C$6:$K$35,9,FALSE))</f>
        <v/>
      </c>
      <c r="AG23" s="263" t="str">
        <f>IF(AG22="","",VLOOKUP(AG22,'シフト記号表（勤務時間帯）'!$C$6:$K$35,9,FALSE))</f>
        <v/>
      </c>
      <c r="AH23" s="264" t="str">
        <f>IF(AH22="","",VLOOKUP(AH22,'シフト記号表（勤務時間帯）'!$C$6:$K$35,9,FALSE))</f>
        <v/>
      </c>
      <c r="AI23" s="264" t="str">
        <f>IF(AI22="","",VLOOKUP(AI22,'シフト記号表（勤務時間帯）'!$C$6:$K$35,9,FALSE))</f>
        <v/>
      </c>
      <c r="AJ23" s="264" t="str">
        <f>IF(AJ22="","",VLOOKUP(AJ22,'シフト記号表（勤務時間帯）'!$C$6:$K$35,9,FALSE))</f>
        <v/>
      </c>
      <c r="AK23" s="264" t="str">
        <f>IF(AK22="","",VLOOKUP(AK22,'シフト記号表（勤務時間帯）'!$C$6:$K$35,9,FALSE))</f>
        <v/>
      </c>
      <c r="AL23" s="264" t="str">
        <f>IF(AL22="","",VLOOKUP(AL22,'シフト記号表（勤務時間帯）'!$C$6:$K$35,9,FALSE))</f>
        <v/>
      </c>
      <c r="AM23" s="265" t="str">
        <f>IF(AM22="","",VLOOKUP(AM22,'シフト記号表（勤務時間帯）'!$C$6:$K$35,9,FALSE))</f>
        <v/>
      </c>
      <c r="AN23" s="263" t="str">
        <f>IF(AN22="","",VLOOKUP(AN22,'シフト記号表（勤務時間帯）'!$C$6:$K$35,9,FALSE))</f>
        <v/>
      </c>
      <c r="AO23" s="264" t="str">
        <f>IF(AO22="","",VLOOKUP(AO22,'シフト記号表（勤務時間帯）'!$C$6:$K$35,9,FALSE))</f>
        <v/>
      </c>
      <c r="AP23" s="264" t="str">
        <f>IF(AP22="","",VLOOKUP(AP22,'シフト記号表（勤務時間帯）'!$C$6:$K$35,9,FALSE))</f>
        <v/>
      </c>
      <c r="AQ23" s="264" t="str">
        <f>IF(AQ22="","",VLOOKUP(AQ22,'シフト記号表（勤務時間帯）'!$C$6:$K$35,9,FALSE))</f>
        <v/>
      </c>
      <c r="AR23" s="264" t="str">
        <f>IF(AR22="","",VLOOKUP(AR22,'シフト記号表（勤務時間帯）'!$C$6:$K$35,9,FALSE))</f>
        <v/>
      </c>
      <c r="AS23" s="264" t="str">
        <f>IF(AS22="","",VLOOKUP(AS22,'シフト記号表（勤務時間帯）'!$C$6:$K$35,9,FALSE))</f>
        <v/>
      </c>
      <c r="AT23" s="265" t="str">
        <f>IF(AT22="","",VLOOKUP(AT22,'シフト記号表（勤務時間帯）'!$C$6:$K$35,9,FALSE))</f>
        <v/>
      </c>
      <c r="AU23" s="263" t="str">
        <f>IF(AU22="","",VLOOKUP(AU22,'シフト記号表（勤務時間帯）'!$C$6:$K$35,9,FALSE))</f>
        <v/>
      </c>
      <c r="AV23" s="264" t="str">
        <f>IF(AV22="","",VLOOKUP(AV22,'シフト記号表（勤務時間帯）'!$C$6:$K$35,9,FALSE))</f>
        <v/>
      </c>
      <c r="AW23" s="264" t="str">
        <f>IF(AW22="","",VLOOKUP(AW22,'シフト記号表（勤務時間帯）'!$C$6:$K$35,9,FALSE))</f>
        <v/>
      </c>
      <c r="AX23" s="830">
        <f>IF($BB$3="４週",SUM(S23:AT23),IF($BB$3="暦月",SUM(S23:AW23),""))</f>
        <v>0</v>
      </c>
      <c r="AY23" s="831"/>
      <c r="AZ23" s="832">
        <f>IF($BB$3="４週",AX23/4,IF($BB$3="暦月",'勤務形態（30名）'!AX23/('勤務形態（30名）'!$BB$8/7),""))</f>
        <v>0</v>
      </c>
      <c r="BA23" s="833"/>
      <c r="BB23" s="858"/>
      <c r="BC23" s="859"/>
      <c r="BD23" s="859"/>
      <c r="BE23" s="859"/>
      <c r="BF23" s="860"/>
    </row>
    <row r="24" spans="2:58" ht="20.25" customHeight="1">
      <c r="B24" s="867"/>
      <c r="C24" s="895"/>
      <c r="D24" s="896"/>
      <c r="E24" s="897"/>
      <c r="F24" s="95">
        <f>C22</f>
        <v>0</v>
      </c>
      <c r="G24" s="774"/>
      <c r="H24" s="779"/>
      <c r="I24" s="777"/>
      <c r="J24" s="777"/>
      <c r="K24" s="778"/>
      <c r="L24" s="783"/>
      <c r="M24" s="784"/>
      <c r="N24" s="784"/>
      <c r="O24" s="785"/>
      <c r="P24" s="864" t="s">
        <v>50</v>
      </c>
      <c r="Q24" s="865"/>
      <c r="R24" s="866"/>
      <c r="S24" s="266" t="str">
        <f>IF(S22="","",VLOOKUP(S22,'シフト記号表（勤務時間帯）'!$C$6:$U$35,19,FALSE))</f>
        <v/>
      </c>
      <c r="T24" s="267" t="str">
        <f>IF(T22="","",VLOOKUP(T22,'シフト記号表（勤務時間帯）'!$C$6:$U$35,19,FALSE))</f>
        <v/>
      </c>
      <c r="U24" s="267" t="str">
        <f>IF(U22="","",VLOOKUP(U22,'シフト記号表（勤務時間帯）'!$C$6:$U$35,19,FALSE))</f>
        <v/>
      </c>
      <c r="V24" s="267" t="str">
        <f>IF(V22="","",VLOOKUP(V22,'シフト記号表（勤務時間帯）'!$C$6:$U$35,19,FALSE))</f>
        <v/>
      </c>
      <c r="W24" s="267" t="str">
        <f>IF(W22="","",VLOOKUP(W22,'シフト記号表（勤務時間帯）'!$C$6:$U$35,19,FALSE))</f>
        <v/>
      </c>
      <c r="X24" s="267" t="str">
        <f>IF(X22="","",VLOOKUP(X22,'シフト記号表（勤務時間帯）'!$C$6:$U$35,19,FALSE))</f>
        <v/>
      </c>
      <c r="Y24" s="268" t="str">
        <f>IF(Y22="","",VLOOKUP(Y22,'シフト記号表（勤務時間帯）'!$C$6:$U$35,19,FALSE))</f>
        <v/>
      </c>
      <c r="Z24" s="266" t="str">
        <f>IF(Z22="","",VLOOKUP(Z22,'シフト記号表（勤務時間帯）'!$C$6:$U$35,19,FALSE))</f>
        <v/>
      </c>
      <c r="AA24" s="267" t="str">
        <f>IF(AA22="","",VLOOKUP(AA22,'シフト記号表（勤務時間帯）'!$C$6:$U$35,19,FALSE))</f>
        <v/>
      </c>
      <c r="AB24" s="267" t="str">
        <f>IF(AB22="","",VLOOKUP(AB22,'シフト記号表（勤務時間帯）'!$C$6:$U$35,19,FALSE))</f>
        <v/>
      </c>
      <c r="AC24" s="267" t="str">
        <f>IF(AC22="","",VLOOKUP(AC22,'シフト記号表（勤務時間帯）'!$C$6:$U$35,19,FALSE))</f>
        <v/>
      </c>
      <c r="AD24" s="267" t="str">
        <f>IF(AD22="","",VLOOKUP(AD22,'シフト記号表（勤務時間帯）'!$C$6:$U$35,19,FALSE))</f>
        <v/>
      </c>
      <c r="AE24" s="267" t="str">
        <f>IF(AE22="","",VLOOKUP(AE22,'シフト記号表（勤務時間帯）'!$C$6:$U$35,19,FALSE))</f>
        <v/>
      </c>
      <c r="AF24" s="268" t="str">
        <f>IF(AF22="","",VLOOKUP(AF22,'シフト記号表（勤務時間帯）'!$C$6:$U$35,19,FALSE))</f>
        <v/>
      </c>
      <c r="AG24" s="266" t="str">
        <f>IF(AG22="","",VLOOKUP(AG22,'シフト記号表（勤務時間帯）'!$C$6:$U$35,19,FALSE))</f>
        <v/>
      </c>
      <c r="AH24" s="267" t="str">
        <f>IF(AH22="","",VLOOKUP(AH22,'シフト記号表（勤務時間帯）'!$C$6:$U$35,19,FALSE))</f>
        <v/>
      </c>
      <c r="AI24" s="267" t="str">
        <f>IF(AI22="","",VLOOKUP(AI22,'シフト記号表（勤務時間帯）'!$C$6:$U$35,19,FALSE))</f>
        <v/>
      </c>
      <c r="AJ24" s="267" t="str">
        <f>IF(AJ22="","",VLOOKUP(AJ22,'シフト記号表（勤務時間帯）'!$C$6:$U$35,19,FALSE))</f>
        <v/>
      </c>
      <c r="AK24" s="267" t="str">
        <f>IF(AK22="","",VLOOKUP(AK22,'シフト記号表（勤務時間帯）'!$C$6:$U$35,19,FALSE))</f>
        <v/>
      </c>
      <c r="AL24" s="267" t="str">
        <f>IF(AL22="","",VLOOKUP(AL22,'シフト記号表（勤務時間帯）'!$C$6:$U$35,19,FALSE))</f>
        <v/>
      </c>
      <c r="AM24" s="268" t="str">
        <f>IF(AM22="","",VLOOKUP(AM22,'シフト記号表（勤務時間帯）'!$C$6:$U$35,19,FALSE))</f>
        <v/>
      </c>
      <c r="AN24" s="266" t="str">
        <f>IF(AN22="","",VLOOKUP(AN22,'シフト記号表（勤務時間帯）'!$C$6:$U$35,19,FALSE))</f>
        <v/>
      </c>
      <c r="AO24" s="267" t="str">
        <f>IF(AO22="","",VLOOKUP(AO22,'シフト記号表（勤務時間帯）'!$C$6:$U$35,19,FALSE))</f>
        <v/>
      </c>
      <c r="AP24" s="267" t="str">
        <f>IF(AP22="","",VLOOKUP(AP22,'シフト記号表（勤務時間帯）'!$C$6:$U$35,19,FALSE))</f>
        <v/>
      </c>
      <c r="AQ24" s="267" t="str">
        <f>IF(AQ22="","",VLOOKUP(AQ22,'シフト記号表（勤務時間帯）'!$C$6:$U$35,19,FALSE))</f>
        <v/>
      </c>
      <c r="AR24" s="267" t="str">
        <f>IF(AR22="","",VLOOKUP(AR22,'シフト記号表（勤務時間帯）'!$C$6:$U$35,19,FALSE))</f>
        <v/>
      </c>
      <c r="AS24" s="267" t="str">
        <f>IF(AS22="","",VLOOKUP(AS22,'シフト記号表（勤務時間帯）'!$C$6:$U$35,19,FALSE))</f>
        <v/>
      </c>
      <c r="AT24" s="268" t="str">
        <f>IF(AT22="","",VLOOKUP(AT22,'シフト記号表（勤務時間帯）'!$C$6:$U$35,19,FALSE))</f>
        <v/>
      </c>
      <c r="AU24" s="266" t="str">
        <f>IF(AU22="","",VLOOKUP(AU22,'シフト記号表（勤務時間帯）'!$C$6:$U$35,19,FALSE))</f>
        <v/>
      </c>
      <c r="AV24" s="267" t="str">
        <f>IF(AV22="","",VLOOKUP(AV22,'シフト記号表（勤務時間帯）'!$C$6:$U$35,19,FALSE))</f>
        <v/>
      </c>
      <c r="AW24" s="267" t="str">
        <f>IF(AW22="","",VLOOKUP(AW22,'シフト記号表（勤務時間帯）'!$C$6:$U$35,19,FALSE))</f>
        <v/>
      </c>
      <c r="AX24" s="837">
        <f>IF($BB$3="４週",SUM(S24:AT24),IF($BB$3="暦月",SUM(S24:AW24),""))</f>
        <v>0</v>
      </c>
      <c r="AY24" s="838"/>
      <c r="AZ24" s="839">
        <f>IF($BB$3="４週",AX24/4,IF($BB$3="暦月",'勤務形態（30名）'!AX24/('勤務形態（30名）'!$BB$8/7),""))</f>
        <v>0</v>
      </c>
      <c r="BA24" s="840"/>
      <c r="BB24" s="861"/>
      <c r="BC24" s="862"/>
      <c r="BD24" s="862"/>
      <c r="BE24" s="862"/>
      <c r="BF24" s="863"/>
    </row>
    <row r="25" spans="2:58" ht="20.25" customHeight="1">
      <c r="B25" s="867">
        <f>B22+1</f>
        <v>2</v>
      </c>
      <c r="C25" s="889"/>
      <c r="D25" s="890"/>
      <c r="E25" s="891"/>
      <c r="F25" s="120"/>
      <c r="G25" s="773"/>
      <c r="H25" s="776"/>
      <c r="I25" s="777"/>
      <c r="J25" s="777"/>
      <c r="K25" s="778"/>
      <c r="L25" s="780"/>
      <c r="M25" s="781"/>
      <c r="N25" s="781"/>
      <c r="O25" s="782"/>
      <c r="P25" s="789" t="s">
        <v>49</v>
      </c>
      <c r="Q25" s="790"/>
      <c r="R25" s="791"/>
      <c r="S25" s="279"/>
      <c r="T25" s="278"/>
      <c r="U25" s="278"/>
      <c r="V25" s="278"/>
      <c r="W25" s="278"/>
      <c r="X25" s="278"/>
      <c r="Y25" s="280"/>
      <c r="Z25" s="279"/>
      <c r="AA25" s="278"/>
      <c r="AB25" s="278"/>
      <c r="AC25" s="278"/>
      <c r="AD25" s="278"/>
      <c r="AE25" s="278"/>
      <c r="AF25" s="280"/>
      <c r="AG25" s="279"/>
      <c r="AH25" s="278"/>
      <c r="AI25" s="278"/>
      <c r="AJ25" s="278"/>
      <c r="AK25" s="278"/>
      <c r="AL25" s="278"/>
      <c r="AM25" s="280"/>
      <c r="AN25" s="279"/>
      <c r="AO25" s="278"/>
      <c r="AP25" s="278"/>
      <c r="AQ25" s="278"/>
      <c r="AR25" s="278"/>
      <c r="AS25" s="278"/>
      <c r="AT25" s="280"/>
      <c r="AU25" s="279"/>
      <c r="AV25" s="278"/>
      <c r="AW25" s="278"/>
      <c r="AX25" s="986"/>
      <c r="AY25" s="987"/>
      <c r="AZ25" s="988"/>
      <c r="BA25" s="989"/>
      <c r="BB25" s="855"/>
      <c r="BC25" s="856"/>
      <c r="BD25" s="856"/>
      <c r="BE25" s="856"/>
      <c r="BF25" s="857"/>
    </row>
    <row r="26" spans="2:58" ht="20.25" customHeight="1">
      <c r="B26" s="867"/>
      <c r="C26" s="892"/>
      <c r="D26" s="893"/>
      <c r="E26" s="894"/>
      <c r="F26" s="94"/>
      <c r="G26" s="774"/>
      <c r="H26" s="779"/>
      <c r="I26" s="777"/>
      <c r="J26" s="777"/>
      <c r="K26" s="778"/>
      <c r="L26" s="783"/>
      <c r="M26" s="784"/>
      <c r="N26" s="784"/>
      <c r="O26" s="785"/>
      <c r="P26" s="827" t="s">
        <v>15</v>
      </c>
      <c r="Q26" s="828"/>
      <c r="R26" s="829"/>
      <c r="S26" s="263" t="str">
        <f>IF(S25="","",VLOOKUP(S25,'シフト記号表（勤務時間帯）'!$C$6:$K$35,9,FALSE))</f>
        <v/>
      </c>
      <c r="T26" s="264" t="str">
        <f>IF(T25="","",VLOOKUP(T25,'シフト記号表（勤務時間帯）'!$C$6:$K$35,9,FALSE))</f>
        <v/>
      </c>
      <c r="U26" s="264" t="str">
        <f>IF(U25="","",VLOOKUP(U25,'シフト記号表（勤務時間帯）'!$C$6:$K$35,9,FALSE))</f>
        <v/>
      </c>
      <c r="V26" s="264" t="str">
        <f>IF(V25="","",VLOOKUP(V25,'シフト記号表（勤務時間帯）'!$C$6:$K$35,9,FALSE))</f>
        <v/>
      </c>
      <c r="W26" s="264" t="str">
        <f>IF(W25="","",VLOOKUP(W25,'シフト記号表（勤務時間帯）'!$C$6:$K$35,9,FALSE))</f>
        <v/>
      </c>
      <c r="X26" s="264" t="str">
        <f>IF(X25="","",VLOOKUP(X25,'シフト記号表（勤務時間帯）'!$C$6:$K$35,9,FALSE))</f>
        <v/>
      </c>
      <c r="Y26" s="265" t="str">
        <f>IF(Y25="","",VLOOKUP(Y25,'シフト記号表（勤務時間帯）'!$C$6:$K$35,9,FALSE))</f>
        <v/>
      </c>
      <c r="Z26" s="263" t="str">
        <f>IF(Z25="","",VLOOKUP(Z25,'シフト記号表（勤務時間帯）'!$C$6:$K$35,9,FALSE))</f>
        <v/>
      </c>
      <c r="AA26" s="264" t="str">
        <f>IF(AA25="","",VLOOKUP(AA25,'シフト記号表（勤務時間帯）'!$C$6:$K$35,9,FALSE))</f>
        <v/>
      </c>
      <c r="AB26" s="264" t="str">
        <f>IF(AB25="","",VLOOKUP(AB25,'シフト記号表（勤務時間帯）'!$C$6:$K$35,9,FALSE))</f>
        <v/>
      </c>
      <c r="AC26" s="264" t="str">
        <f>IF(AC25="","",VLOOKUP(AC25,'シフト記号表（勤務時間帯）'!$C$6:$K$35,9,FALSE))</f>
        <v/>
      </c>
      <c r="AD26" s="264" t="str">
        <f>IF(AD25="","",VLOOKUP(AD25,'シフト記号表（勤務時間帯）'!$C$6:$K$35,9,FALSE))</f>
        <v/>
      </c>
      <c r="AE26" s="264" t="str">
        <f>IF(AE25="","",VLOOKUP(AE25,'シフト記号表（勤務時間帯）'!$C$6:$K$35,9,FALSE))</f>
        <v/>
      </c>
      <c r="AF26" s="265" t="str">
        <f>IF(AF25="","",VLOOKUP(AF25,'シフト記号表（勤務時間帯）'!$C$6:$K$35,9,FALSE))</f>
        <v/>
      </c>
      <c r="AG26" s="263" t="str">
        <f>IF(AG25="","",VLOOKUP(AG25,'シフト記号表（勤務時間帯）'!$C$6:$K$35,9,FALSE))</f>
        <v/>
      </c>
      <c r="AH26" s="264" t="str">
        <f>IF(AH25="","",VLOOKUP(AH25,'シフト記号表（勤務時間帯）'!$C$6:$K$35,9,FALSE))</f>
        <v/>
      </c>
      <c r="AI26" s="264" t="str">
        <f>IF(AI25="","",VLOOKUP(AI25,'シフト記号表（勤務時間帯）'!$C$6:$K$35,9,FALSE))</f>
        <v/>
      </c>
      <c r="AJ26" s="264" t="str">
        <f>IF(AJ25="","",VLOOKUP(AJ25,'シフト記号表（勤務時間帯）'!$C$6:$K$35,9,FALSE))</f>
        <v/>
      </c>
      <c r="AK26" s="264" t="str">
        <f>IF(AK25="","",VLOOKUP(AK25,'シフト記号表（勤務時間帯）'!$C$6:$K$35,9,FALSE))</f>
        <v/>
      </c>
      <c r="AL26" s="264" t="str">
        <f>IF(AL25="","",VLOOKUP(AL25,'シフト記号表（勤務時間帯）'!$C$6:$K$35,9,FALSE))</f>
        <v/>
      </c>
      <c r="AM26" s="265" t="str">
        <f>IF(AM25="","",VLOOKUP(AM25,'シフト記号表（勤務時間帯）'!$C$6:$K$35,9,FALSE))</f>
        <v/>
      </c>
      <c r="AN26" s="263" t="str">
        <f>IF(AN25="","",VLOOKUP(AN25,'シフト記号表（勤務時間帯）'!$C$6:$K$35,9,FALSE))</f>
        <v/>
      </c>
      <c r="AO26" s="264" t="str">
        <f>IF(AO25="","",VLOOKUP(AO25,'シフト記号表（勤務時間帯）'!$C$6:$K$35,9,FALSE))</f>
        <v/>
      </c>
      <c r="AP26" s="264" t="str">
        <f>IF(AP25="","",VLOOKUP(AP25,'シフト記号表（勤務時間帯）'!$C$6:$K$35,9,FALSE))</f>
        <v/>
      </c>
      <c r="AQ26" s="264" t="str">
        <f>IF(AQ25="","",VLOOKUP(AQ25,'シフト記号表（勤務時間帯）'!$C$6:$K$35,9,FALSE))</f>
        <v/>
      </c>
      <c r="AR26" s="264" t="str">
        <f>IF(AR25="","",VLOOKUP(AR25,'シフト記号表（勤務時間帯）'!$C$6:$K$35,9,FALSE))</f>
        <v/>
      </c>
      <c r="AS26" s="264" t="str">
        <f>IF(AS25="","",VLOOKUP(AS25,'シフト記号表（勤務時間帯）'!$C$6:$K$35,9,FALSE))</f>
        <v/>
      </c>
      <c r="AT26" s="265" t="str">
        <f>IF(AT25="","",VLOOKUP(AT25,'シフト記号表（勤務時間帯）'!$C$6:$K$35,9,FALSE))</f>
        <v/>
      </c>
      <c r="AU26" s="263" t="str">
        <f>IF(AU25="","",VLOOKUP(AU25,'シフト記号表（勤務時間帯）'!$C$6:$K$35,9,FALSE))</f>
        <v/>
      </c>
      <c r="AV26" s="264" t="str">
        <f>IF(AV25="","",VLOOKUP(AV25,'シフト記号表（勤務時間帯）'!$C$6:$K$35,9,FALSE))</f>
        <v/>
      </c>
      <c r="AW26" s="264" t="str">
        <f>IF(AW25="","",VLOOKUP(AW25,'シフト記号表（勤務時間帯）'!$C$6:$K$35,9,FALSE))</f>
        <v/>
      </c>
      <c r="AX26" s="830">
        <f>IF($BB$3="４週",SUM(S26:AT26),IF($BB$3="暦月",SUM(S26:AW26),""))</f>
        <v>0</v>
      </c>
      <c r="AY26" s="831"/>
      <c r="AZ26" s="832">
        <f>IF($BB$3="４週",AX26/4,IF($BB$3="暦月",'勤務形態（30名）'!AX26/('勤務形態（30名）'!$BB$8/7),""))</f>
        <v>0</v>
      </c>
      <c r="BA26" s="833"/>
      <c r="BB26" s="858"/>
      <c r="BC26" s="859"/>
      <c r="BD26" s="859"/>
      <c r="BE26" s="859"/>
      <c r="BF26" s="860"/>
    </row>
    <row r="27" spans="2:58" ht="20.25" customHeight="1">
      <c r="B27" s="867"/>
      <c r="C27" s="895"/>
      <c r="D27" s="896"/>
      <c r="E27" s="897"/>
      <c r="F27" s="94">
        <f>C25</f>
        <v>0</v>
      </c>
      <c r="G27" s="775"/>
      <c r="H27" s="779"/>
      <c r="I27" s="777"/>
      <c r="J27" s="777"/>
      <c r="K27" s="778"/>
      <c r="L27" s="786"/>
      <c r="M27" s="787"/>
      <c r="N27" s="787"/>
      <c r="O27" s="788"/>
      <c r="P27" s="864" t="s">
        <v>50</v>
      </c>
      <c r="Q27" s="865"/>
      <c r="R27" s="866"/>
      <c r="S27" s="266" t="str">
        <f>IF(S25="","",VLOOKUP(S25,'シフト記号表（勤務時間帯）'!$C$6:$U$35,19,FALSE))</f>
        <v/>
      </c>
      <c r="T27" s="267" t="str">
        <f>IF(T25="","",VLOOKUP(T25,'シフト記号表（勤務時間帯）'!$C$6:$U$35,19,FALSE))</f>
        <v/>
      </c>
      <c r="U27" s="267" t="str">
        <f>IF(U25="","",VLOOKUP(U25,'シフト記号表（勤務時間帯）'!$C$6:$U$35,19,FALSE))</f>
        <v/>
      </c>
      <c r="V27" s="267" t="str">
        <f>IF(V25="","",VLOOKUP(V25,'シフト記号表（勤務時間帯）'!$C$6:$U$35,19,FALSE))</f>
        <v/>
      </c>
      <c r="W27" s="267" t="str">
        <f>IF(W25="","",VLOOKUP(W25,'シフト記号表（勤務時間帯）'!$C$6:$U$35,19,FALSE))</f>
        <v/>
      </c>
      <c r="X27" s="267" t="str">
        <f>IF(X25="","",VLOOKUP(X25,'シフト記号表（勤務時間帯）'!$C$6:$U$35,19,FALSE))</f>
        <v/>
      </c>
      <c r="Y27" s="268" t="str">
        <f>IF(Y25="","",VLOOKUP(Y25,'シフト記号表（勤務時間帯）'!$C$6:$U$35,19,FALSE))</f>
        <v/>
      </c>
      <c r="Z27" s="266" t="str">
        <f>IF(Z25="","",VLOOKUP(Z25,'シフト記号表（勤務時間帯）'!$C$6:$U$35,19,FALSE))</f>
        <v/>
      </c>
      <c r="AA27" s="267" t="str">
        <f>IF(AA25="","",VLOOKUP(AA25,'シフト記号表（勤務時間帯）'!$C$6:$U$35,19,FALSE))</f>
        <v/>
      </c>
      <c r="AB27" s="267" t="str">
        <f>IF(AB25="","",VLOOKUP(AB25,'シフト記号表（勤務時間帯）'!$C$6:$U$35,19,FALSE))</f>
        <v/>
      </c>
      <c r="AC27" s="267" t="str">
        <f>IF(AC25="","",VLOOKUP(AC25,'シフト記号表（勤務時間帯）'!$C$6:$U$35,19,FALSE))</f>
        <v/>
      </c>
      <c r="AD27" s="267" t="str">
        <f>IF(AD25="","",VLOOKUP(AD25,'シフト記号表（勤務時間帯）'!$C$6:$U$35,19,FALSE))</f>
        <v/>
      </c>
      <c r="AE27" s="267" t="str">
        <f>IF(AE25="","",VLOOKUP(AE25,'シフト記号表（勤務時間帯）'!$C$6:$U$35,19,FALSE))</f>
        <v/>
      </c>
      <c r="AF27" s="268" t="str">
        <f>IF(AF25="","",VLOOKUP(AF25,'シフト記号表（勤務時間帯）'!$C$6:$U$35,19,FALSE))</f>
        <v/>
      </c>
      <c r="AG27" s="266" t="str">
        <f>IF(AG25="","",VLOOKUP(AG25,'シフト記号表（勤務時間帯）'!$C$6:$U$35,19,FALSE))</f>
        <v/>
      </c>
      <c r="AH27" s="267" t="str">
        <f>IF(AH25="","",VLOOKUP(AH25,'シフト記号表（勤務時間帯）'!$C$6:$U$35,19,FALSE))</f>
        <v/>
      </c>
      <c r="AI27" s="267" t="str">
        <f>IF(AI25="","",VLOOKUP(AI25,'シフト記号表（勤務時間帯）'!$C$6:$U$35,19,FALSE))</f>
        <v/>
      </c>
      <c r="AJ27" s="267" t="str">
        <f>IF(AJ25="","",VLOOKUP(AJ25,'シフト記号表（勤務時間帯）'!$C$6:$U$35,19,FALSE))</f>
        <v/>
      </c>
      <c r="AK27" s="267" t="str">
        <f>IF(AK25="","",VLOOKUP(AK25,'シフト記号表（勤務時間帯）'!$C$6:$U$35,19,FALSE))</f>
        <v/>
      </c>
      <c r="AL27" s="267" t="str">
        <f>IF(AL25="","",VLOOKUP(AL25,'シフト記号表（勤務時間帯）'!$C$6:$U$35,19,FALSE))</f>
        <v/>
      </c>
      <c r="AM27" s="268" t="str">
        <f>IF(AM25="","",VLOOKUP(AM25,'シフト記号表（勤務時間帯）'!$C$6:$U$35,19,FALSE))</f>
        <v/>
      </c>
      <c r="AN27" s="266" t="str">
        <f>IF(AN25="","",VLOOKUP(AN25,'シフト記号表（勤務時間帯）'!$C$6:$U$35,19,FALSE))</f>
        <v/>
      </c>
      <c r="AO27" s="267" t="str">
        <f>IF(AO25="","",VLOOKUP(AO25,'シフト記号表（勤務時間帯）'!$C$6:$U$35,19,FALSE))</f>
        <v/>
      </c>
      <c r="AP27" s="267" t="str">
        <f>IF(AP25="","",VLOOKUP(AP25,'シフト記号表（勤務時間帯）'!$C$6:$U$35,19,FALSE))</f>
        <v/>
      </c>
      <c r="AQ27" s="267" t="str">
        <f>IF(AQ25="","",VLOOKUP(AQ25,'シフト記号表（勤務時間帯）'!$C$6:$U$35,19,FALSE))</f>
        <v/>
      </c>
      <c r="AR27" s="267" t="str">
        <f>IF(AR25="","",VLOOKUP(AR25,'シフト記号表（勤務時間帯）'!$C$6:$U$35,19,FALSE))</f>
        <v/>
      </c>
      <c r="AS27" s="267" t="str">
        <f>IF(AS25="","",VLOOKUP(AS25,'シフト記号表（勤務時間帯）'!$C$6:$U$35,19,FALSE))</f>
        <v/>
      </c>
      <c r="AT27" s="268" t="str">
        <f>IF(AT25="","",VLOOKUP(AT25,'シフト記号表（勤務時間帯）'!$C$6:$U$35,19,FALSE))</f>
        <v/>
      </c>
      <c r="AU27" s="266" t="str">
        <f>IF(AU25="","",VLOOKUP(AU25,'シフト記号表（勤務時間帯）'!$C$6:$U$35,19,FALSE))</f>
        <v/>
      </c>
      <c r="AV27" s="267" t="str">
        <f>IF(AV25="","",VLOOKUP(AV25,'シフト記号表（勤務時間帯）'!$C$6:$U$35,19,FALSE))</f>
        <v/>
      </c>
      <c r="AW27" s="267" t="str">
        <f>IF(AW25="","",VLOOKUP(AW25,'シフト記号表（勤務時間帯）'!$C$6:$U$35,19,FALSE))</f>
        <v/>
      </c>
      <c r="AX27" s="837">
        <f>IF($BB$3="４週",SUM(S27:AT27),IF($BB$3="暦月",SUM(S27:AW27),""))</f>
        <v>0</v>
      </c>
      <c r="AY27" s="838"/>
      <c r="AZ27" s="839">
        <f>IF($BB$3="４週",AX27/4,IF($BB$3="暦月",'勤務形態（30名）'!AX27/('勤務形態（30名）'!$BB$8/7),""))</f>
        <v>0</v>
      </c>
      <c r="BA27" s="840"/>
      <c r="BB27" s="861"/>
      <c r="BC27" s="862"/>
      <c r="BD27" s="862"/>
      <c r="BE27" s="862"/>
      <c r="BF27" s="863"/>
    </row>
    <row r="28" spans="2:58" ht="20.25" customHeight="1">
      <c r="B28" s="867">
        <f>B25+1</f>
        <v>3</v>
      </c>
      <c r="C28" s="869"/>
      <c r="D28" s="870"/>
      <c r="E28" s="871"/>
      <c r="F28" s="120"/>
      <c r="G28" s="773"/>
      <c r="H28" s="776"/>
      <c r="I28" s="777"/>
      <c r="J28" s="777"/>
      <c r="K28" s="778"/>
      <c r="L28" s="780"/>
      <c r="M28" s="781"/>
      <c r="N28" s="781"/>
      <c r="O28" s="782"/>
      <c r="P28" s="789" t="s">
        <v>49</v>
      </c>
      <c r="Q28" s="790"/>
      <c r="R28" s="791"/>
      <c r="S28" s="279"/>
      <c r="T28" s="278"/>
      <c r="U28" s="278"/>
      <c r="V28" s="278"/>
      <c r="W28" s="278"/>
      <c r="X28" s="278"/>
      <c r="Y28" s="280"/>
      <c r="Z28" s="279"/>
      <c r="AA28" s="278"/>
      <c r="AB28" s="278"/>
      <c r="AC28" s="278"/>
      <c r="AD28" s="278"/>
      <c r="AE28" s="278"/>
      <c r="AF28" s="280"/>
      <c r="AG28" s="279"/>
      <c r="AH28" s="278"/>
      <c r="AI28" s="278"/>
      <c r="AJ28" s="278"/>
      <c r="AK28" s="278"/>
      <c r="AL28" s="278"/>
      <c r="AM28" s="280"/>
      <c r="AN28" s="279"/>
      <c r="AO28" s="278"/>
      <c r="AP28" s="278"/>
      <c r="AQ28" s="278"/>
      <c r="AR28" s="278"/>
      <c r="AS28" s="278"/>
      <c r="AT28" s="280"/>
      <c r="AU28" s="279"/>
      <c r="AV28" s="278"/>
      <c r="AW28" s="278"/>
      <c r="AX28" s="986"/>
      <c r="AY28" s="987"/>
      <c r="AZ28" s="988"/>
      <c r="BA28" s="989"/>
      <c r="BB28" s="855"/>
      <c r="BC28" s="856"/>
      <c r="BD28" s="856"/>
      <c r="BE28" s="856"/>
      <c r="BF28" s="857"/>
    </row>
    <row r="29" spans="2:58" ht="20.25" customHeight="1">
      <c r="B29" s="867"/>
      <c r="C29" s="872"/>
      <c r="D29" s="873"/>
      <c r="E29" s="874"/>
      <c r="F29" s="94"/>
      <c r="G29" s="774"/>
      <c r="H29" s="779"/>
      <c r="I29" s="777"/>
      <c r="J29" s="777"/>
      <c r="K29" s="778"/>
      <c r="L29" s="783"/>
      <c r="M29" s="784"/>
      <c r="N29" s="784"/>
      <c r="O29" s="785"/>
      <c r="P29" s="827" t="s">
        <v>15</v>
      </c>
      <c r="Q29" s="828"/>
      <c r="R29" s="829"/>
      <c r="S29" s="263" t="str">
        <f>IF(S28="","",VLOOKUP(S28,'シフト記号表（勤務時間帯）'!$C$6:$K$35,9,FALSE))</f>
        <v/>
      </c>
      <c r="T29" s="264" t="str">
        <f>IF(T28="","",VLOOKUP(T28,'シフト記号表（勤務時間帯）'!$C$6:$K$35,9,FALSE))</f>
        <v/>
      </c>
      <c r="U29" s="264" t="str">
        <f>IF(U28="","",VLOOKUP(U28,'シフト記号表（勤務時間帯）'!$C$6:$K$35,9,FALSE))</f>
        <v/>
      </c>
      <c r="V29" s="264" t="str">
        <f>IF(V28="","",VLOOKUP(V28,'シフト記号表（勤務時間帯）'!$C$6:$K$35,9,FALSE))</f>
        <v/>
      </c>
      <c r="W29" s="264" t="str">
        <f>IF(W28="","",VLOOKUP(W28,'シフト記号表（勤務時間帯）'!$C$6:$K$35,9,FALSE))</f>
        <v/>
      </c>
      <c r="X29" s="264" t="str">
        <f>IF(X28="","",VLOOKUP(X28,'シフト記号表（勤務時間帯）'!$C$6:$K$35,9,FALSE))</f>
        <v/>
      </c>
      <c r="Y29" s="265" t="str">
        <f>IF(Y28="","",VLOOKUP(Y28,'シフト記号表（勤務時間帯）'!$C$6:$K$35,9,FALSE))</f>
        <v/>
      </c>
      <c r="Z29" s="263" t="str">
        <f>IF(Z28="","",VLOOKUP(Z28,'シフト記号表（勤務時間帯）'!$C$6:$K$35,9,FALSE))</f>
        <v/>
      </c>
      <c r="AA29" s="264" t="str">
        <f>IF(AA28="","",VLOOKUP(AA28,'シフト記号表（勤務時間帯）'!$C$6:$K$35,9,FALSE))</f>
        <v/>
      </c>
      <c r="AB29" s="264" t="str">
        <f>IF(AB28="","",VLOOKUP(AB28,'シフト記号表（勤務時間帯）'!$C$6:$K$35,9,FALSE))</f>
        <v/>
      </c>
      <c r="AC29" s="264" t="str">
        <f>IF(AC28="","",VLOOKUP(AC28,'シフト記号表（勤務時間帯）'!$C$6:$K$35,9,FALSE))</f>
        <v/>
      </c>
      <c r="AD29" s="264" t="str">
        <f>IF(AD28="","",VLOOKUP(AD28,'シフト記号表（勤務時間帯）'!$C$6:$K$35,9,FALSE))</f>
        <v/>
      </c>
      <c r="AE29" s="264" t="str">
        <f>IF(AE28="","",VLOOKUP(AE28,'シフト記号表（勤務時間帯）'!$C$6:$K$35,9,FALSE))</f>
        <v/>
      </c>
      <c r="AF29" s="265" t="str">
        <f>IF(AF28="","",VLOOKUP(AF28,'シフト記号表（勤務時間帯）'!$C$6:$K$35,9,FALSE))</f>
        <v/>
      </c>
      <c r="AG29" s="263" t="str">
        <f>IF(AG28="","",VLOOKUP(AG28,'シフト記号表（勤務時間帯）'!$C$6:$K$35,9,FALSE))</f>
        <v/>
      </c>
      <c r="AH29" s="264" t="str">
        <f>IF(AH28="","",VLOOKUP(AH28,'シフト記号表（勤務時間帯）'!$C$6:$K$35,9,FALSE))</f>
        <v/>
      </c>
      <c r="AI29" s="264" t="str">
        <f>IF(AI28="","",VLOOKUP(AI28,'シフト記号表（勤務時間帯）'!$C$6:$K$35,9,FALSE))</f>
        <v/>
      </c>
      <c r="AJ29" s="264" t="str">
        <f>IF(AJ28="","",VLOOKUP(AJ28,'シフト記号表（勤務時間帯）'!$C$6:$K$35,9,FALSE))</f>
        <v/>
      </c>
      <c r="AK29" s="264" t="str">
        <f>IF(AK28="","",VLOOKUP(AK28,'シフト記号表（勤務時間帯）'!$C$6:$K$35,9,FALSE))</f>
        <v/>
      </c>
      <c r="AL29" s="264" t="str">
        <f>IF(AL28="","",VLOOKUP(AL28,'シフト記号表（勤務時間帯）'!$C$6:$K$35,9,FALSE))</f>
        <v/>
      </c>
      <c r="AM29" s="265" t="str">
        <f>IF(AM28="","",VLOOKUP(AM28,'シフト記号表（勤務時間帯）'!$C$6:$K$35,9,FALSE))</f>
        <v/>
      </c>
      <c r="AN29" s="263" t="str">
        <f>IF(AN28="","",VLOOKUP(AN28,'シフト記号表（勤務時間帯）'!$C$6:$K$35,9,FALSE))</f>
        <v/>
      </c>
      <c r="AO29" s="264" t="str">
        <f>IF(AO28="","",VLOOKUP(AO28,'シフト記号表（勤務時間帯）'!$C$6:$K$35,9,FALSE))</f>
        <v/>
      </c>
      <c r="AP29" s="264" t="str">
        <f>IF(AP28="","",VLOOKUP(AP28,'シフト記号表（勤務時間帯）'!$C$6:$K$35,9,FALSE))</f>
        <v/>
      </c>
      <c r="AQ29" s="264" t="str">
        <f>IF(AQ28="","",VLOOKUP(AQ28,'シフト記号表（勤務時間帯）'!$C$6:$K$35,9,FALSE))</f>
        <v/>
      </c>
      <c r="AR29" s="264" t="str">
        <f>IF(AR28="","",VLOOKUP(AR28,'シフト記号表（勤務時間帯）'!$C$6:$K$35,9,FALSE))</f>
        <v/>
      </c>
      <c r="AS29" s="264" t="str">
        <f>IF(AS28="","",VLOOKUP(AS28,'シフト記号表（勤務時間帯）'!$C$6:$K$35,9,FALSE))</f>
        <v/>
      </c>
      <c r="AT29" s="265" t="str">
        <f>IF(AT28="","",VLOOKUP(AT28,'シフト記号表（勤務時間帯）'!$C$6:$K$35,9,FALSE))</f>
        <v/>
      </c>
      <c r="AU29" s="263" t="str">
        <f>IF(AU28="","",VLOOKUP(AU28,'シフト記号表（勤務時間帯）'!$C$6:$K$35,9,FALSE))</f>
        <v/>
      </c>
      <c r="AV29" s="264" t="str">
        <f>IF(AV28="","",VLOOKUP(AV28,'シフト記号表（勤務時間帯）'!$C$6:$K$35,9,FALSE))</f>
        <v/>
      </c>
      <c r="AW29" s="264" t="str">
        <f>IF(AW28="","",VLOOKUP(AW28,'シフト記号表（勤務時間帯）'!$C$6:$K$35,9,FALSE))</f>
        <v/>
      </c>
      <c r="AX29" s="830">
        <f>IF($BB$3="４週",SUM(S29:AT29),IF($BB$3="暦月",SUM(S29:AW29),""))</f>
        <v>0</v>
      </c>
      <c r="AY29" s="831"/>
      <c r="AZ29" s="832">
        <f>IF($BB$3="４週",AX29/4,IF($BB$3="暦月",'勤務形態（30名）'!AX29/('勤務形態（30名）'!$BB$8/7),""))</f>
        <v>0</v>
      </c>
      <c r="BA29" s="833"/>
      <c r="BB29" s="858"/>
      <c r="BC29" s="859"/>
      <c r="BD29" s="859"/>
      <c r="BE29" s="859"/>
      <c r="BF29" s="860"/>
    </row>
    <row r="30" spans="2:58" ht="20.25" customHeight="1">
      <c r="B30" s="867"/>
      <c r="C30" s="875"/>
      <c r="D30" s="876"/>
      <c r="E30" s="877"/>
      <c r="F30" s="94">
        <f>C28</f>
        <v>0</v>
      </c>
      <c r="G30" s="775"/>
      <c r="H30" s="779"/>
      <c r="I30" s="777"/>
      <c r="J30" s="777"/>
      <c r="K30" s="778"/>
      <c r="L30" s="786"/>
      <c r="M30" s="787"/>
      <c r="N30" s="787"/>
      <c r="O30" s="788"/>
      <c r="P30" s="864" t="s">
        <v>50</v>
      </c>
      <c r="Q30" s="865"/>
      <c r="R30" s="866"/>
      <c r="S30" s="266" t="str">
        <f>IF(S28="","",VLOOKUP(S28,'シフト記号表（勤務時間帯）'!$C$6:$U$35,19,FALSE))</f>
        <v/>
      </c>
      <c r="T30" s="267" t="str">
        <f>IF(T28="","",VLOOKUP(T28,'シフト記号表（勤務時間帯）'!$C$6:$U$35,19,FALSE))</f>
        <v/>
      </c>
      <c r="U30" s="267" t="str">
        <f>IF(U28="","",VLOOKUP(U28,'シフト記号表（勤務時間帯）'!$C$6:$U$35,19,FALSE))</f>
        <v/>
      </c>
      <c r="V30" s="267" t="str">
        <f>IF(V28="","",VLOOKUP(V28,'シフト記号表（勤務時間帯）'!$C$6:$U$35,19,FALSE))</f>
        <v/>
      </c>
      <c r="W30" s="267" t="str">
        <f>IF(W28="","",VLOOKUP(W28,'シフト記号表（勤務時間帯）'!$C$6:$U$35,19,FALSE))</f>
        <v/>
      </c>
      <c r="X30" s="267" t="str">
        <f>IF(X28="","",VLOOKUP(X28,'シフト記号表（勤務時間帯）'!$C$6:$U$35,19,FALSE))</f>
        <v/>
      </c>
      <c r="Y30" s="268" t="str">
        <f>IF(Y28="","",VLOOKUP(Y28,'シフト記号表（勤務時間帯）'!$C$6:$U$35,19,FALSE))</f>
        <v/>
      </c>
      <c r="Z30" s="266" t="str">
        <f>IF(Z28="","",VLOOKUP(Z28,'シフト記号表（勤務時間帯）'!$C$6:$U$35,19,FALSE))</f>
        <v/>
      </c>
      <c r="AA30" s="267" t="str">
        <f>IF(AA28="","",VLOOKUP(AA28,'シフト記号表（勤務時間帯）'!$C$6:$U$35,19,FALSE))</f>
        <v/>
      </c>
      <c r="AB30" s="267" t="str">
        <f>IF(AB28="","",VLOOKUP(AB28,'シフト記号表（勤務時間帯）'!$C$6:$U$35,19,FALSE))</f>
        <v/>
      </c>
      <c r="AC30" s="267" t="str">
        <f>IF(AC28="","",VLOOKUP(AC28,'シフト記号表（勤務時間帯）'!$C$6:$U$35,19,FALSE))</f>
        <v/>
      </c>
      <c r="AD30" s="267" t="str">
        <f>IF(AD28="","",VLOOKUP(AD28,'シフト記号表（勤務時間帯）'!$C$6:$U$35,19,FALSE))</f>
        <v/>
      </c>
      <c r="AE30" s="267" t="str">
        <f>IF(AE28="","",VLOOKUP(AE28,'シフト記号表（勤務時間帯）'!$C$6:$U$35,19,FALSE))</f>
        <v/>
      </c>
      <c r="AF30" s="268" t="str">
        <f>IF(AF28="","",VLOOKUP(AF28,'シフト記号表（勤務時間帯）'!$C$6:$U$35,19,FALSE))</f>
        <v/>
      </c>
      <c r="AG30" s="266" t="str">
        <f>IF(AG28="","",VLOOKUP(AG28,'シフト記号表（勤務時間帯）'!$C$6:$U$35,19,FALSE))</f>
        <v/>
      </c>
      <c r="AH30" s="267" t="str">
        <f>IF(AH28="","",VLOOKUP(AH28,'シフト記号表（勤務時間帯）'!$C$6:$U$35,19,FALSE))</f>
        <v/>
      </c>
      <c r="AI30" s="267" t="str">
        <f>IF(AI28="","",VLOOKUP(AI28,'シフト記号表（勤務時間帯）'!$C$6:$U$35,19,FALSE))</f>
        <v/>
      </c>
      <c r="AJ30" s="267" t="str">
        <f>IF(AJ28="","",VLOOKUP(AJ28,'シフト記号表（勤務時間帯）'!$C$6:$U$35,19,FALSE))</f>
        <v/>
      </c>
      <c r="AK30" s="267" t="str">
        <f>IF(AK28="","",VLOOKUP(AK28,'シフト記号表（勤務時間帯）'!$C$6:$U$35,19,FALSE))</f>
        <v/>
      </c>
      <c r="AL30" s="267" t="str">
        <f>IF(AL28="","",VLOOKUP(AL28,'シフト記号表（勤務時間帯）'!$C$6:$U$35,19,FALSE))</f>
        <v/>
      </c>
      <c r="AM30" s="268" t="str">
        <f>IF(AM28="","",VLOOKUP(AM28,'シフト記号表（勤務時間帯）'!$C$6:$U$35,19,FALSE))</f>
        <v/>
      </c>
      <c r="AN30" s="266" t="str">
        <f>IF(AN28="","",VLOOKUP(AN28,'シフト記号表（勤務時間帯）'!$C$6:$U$35,19,FALSE))</f>
        <v/>
      </c>
      <c r="AO30" s="267" t="str">
        <f>IF(AO28="","",VLOOKUP(AO28,'シフト記号表（勤務時間帯）'!$C$6:$U$35,19,FALSE))</f>
        <v/>
      </c>
      <c r="AP30" s="267" t="str">
        <f>IF(AP28="","",VLOOKUP(AP28,'シフト記号表（勤務時間帯）'!$C$6:$U$35,19,FALSE))</f>
        <v/>
      </c>
      <c r="AQ30" s="267" t="str">
        <f>IF(AQ28="","",VLOOKUP(AQ28,'シフト記号表（勤務時間帯）'!$C$6:$U$35,19,FALSE))</f>
        <v/>
      </c>
      <c r="AR30" s="267" t="str">
        <f>IF(AR28="","",VLOOKUP(AR28,'シフト記号表（勤務時間帯）'!$C$6:$U$35,19,FALSE))</f>
        <v/>
      </c>
      <c r="AS30" s="267" t="str">
        <f>IF(AS28="","",VLOOKUP(AS28,'シフト記号表（勤務時間帯）'!$C$6:$U$35,19,FALSE))</f>
        <v/>
      </c>
      <c r="AT30" s="268" t="str">
        <f>IF(AT28="","",VLOOKUP(AT28,'シフト記号表（勤務時間帯）'!$C$6:$U$35,19,FALSE))</f>
        <v/>
      </c>
      <c r="AU30" s="266" t="str">
        <f>IF(AU28="","",VLOOKUP(AU28,'シフト記号表（勤務時間帯）'!$C$6:$U$35,19,FALSE))</f>
        <v/>
      </c>
      <c r="AV30" s="267" t="str">
        <f>IF(AV28="","",VLOOKUP(AV28,'シフト記号表（勤務時間帯）'!$C$6:$U$35,19,FALSE))</f>
        <v/>
      </c>
      <c r="AW30" s="267" t="str">
        <f>IF(AW28="","",VLOOKUP(AW28,'シフト記号表（勤務時間帯）'!$C$6:$U$35,19,FALSE))</f>
        <v/>
      </c>
      <c r="AX30" s="837">
        <f>IF($BB$3="４週",SUM(S30:AT30),IF($BB$3="暦月",SUM(S30:AW30),""))</f>
        <v>0</v>
      </c>
      <c r="AY30" s="838"/>
      <c r="AZ30" s="839">
        <f>IF($BB$3="４週",AX30/4,IF($BB$3="暦月",'勤務形態（30名）'!AX30/('勤務形態（30名）'!$BB$8/7),""))</f>
        <v>0</v>
      </c>
      <c r="BA30" s="840"/>
      <c r="BB30" s="861"/>
      <c r="BC30" s="862"/>
      <c r="BD30" s="862"/>
      <c r="BE30" s="862"/>
      <c r="BF30" s="863"/>
    </row>
    <row r="31" spans="2:58" ht="20.25" customHeight="1">
      <c r="B31" s="867">
        <f>B28+1</f>
        <v>4</v>
      </c>
      <c r="C31" s="869"/>
      <c r="D31" s="870"/>
      <c r="E31" s="871"/>
      <c r="F31" s="120"/>
      <c r="G31" s="773"/>
      <c r="H31" s="776"/>
      <c r="I31" s="777"/>
      <c r="J31" s="777"/>
      <c r="K31" s="778"/>
      <c r="L31" s="780"/>
      <c r="M31" s="781"/>
      <c r="N31" s="781"/>
      <c r="O31" s="782"/>
      <c r="P31" s="789" t="s">
        <v>49</v>
      </c>
      <c r="Q31" s="790"/>
      <c r="R31" s="791"/>
      <c r="S31" s="279"/>
      <c r="T31" s="278"/>
      <c r="U31" s="278"/>
      <c r="V31" s="278"/>
      <c r="W31" s="278"/>
      <c r="X31" s="278"/>
      <c r="Y31" s="280"/>
      <c r="Z31" s="279"/>
      <c r="AA31" s="278"/>
      <c r="AB31" s="278"/>
      <c r="AC31" s="278"/>
      <c r="AD31" s="278"/>
      <c r="AE31" s="278"/>
      <c r="AF31" s="280"/>
      <c r="AG31" s="279"/>
      <c r="AH31" s="278"/>
      <c r="AI31" s="278"/>
      <c r="AJ31" s="278"/>
      <c r="AK31" s="278"/>
      <c r="AL31" s="278"/>
      <c r="AM31" s="280"/>
      <c r="AN31" s="279"/>
      <c r="AO31" s="278"/>
      <c r="AP31" s="278"/>
      <c r="AQ31" s="278"/>
      <c r="AR31" s="278"/>
      <c r="AS31" s="278"/>
      <c r="AT31" s="280"/>
      <c r="AU31" s="279"/>
      <c r="AV31" s="278"/>
      <c r="AW31" s="278"/>
      <c r="AX31" s="986"/>
      <c r="AY31" s="987"/>
      <c r="AZ31" s="988"/>
      <c r="BA31" s="989"/>
      <c r="BB31" s="855"/>
      <c r="BC31" s="856"/>
      <c r="BD31" s="856"/>
      <c r="BE31" s="856"/>
      <c r="BF31" s="857"/>
    </row>
    <row r="32" spans="2:58" ht="20.25" customHeight="1">
      <c r="B32" s="867"/>
      <c r="C32" s="872"/>
      <c r="D32" s="873"/>
      <c r="E32" s="874"/>
      <c r="F32" s="94"/>
      <c r="G32" s="774"/>
      <c r="H32" s="779"/>
      <c r="I32" s="777"/>
      <c r="J32" s="777"/>
      <c r="K32" s="778"/>
      <c r="L32" s="783"/>
      <c r="M32" s="784"/>
      <c r="N32" s="784"/>
      <c r="O32" s="785"/>
      <c r="P32" s="827" t="s">
        <v>15</v>
      </c>
      <c r="Q32" s="828"/>
      <c r="R32" s="829"/>
      <c r="S32" s="263" t="str">
        <f>IF(S31="","",VLOOKUP(S31,'シフト記号表（勤務時間帯）'!$C$6:$K$35,9,FALSE))</f>
        <v/>
      </c>
      <c r="T32" s="264" t="str">
        <f>IF(T31="","",VLOOKUP(T31,'シフト記号表（勤務時間帯）'!$C$6:$K$35,9,FALSE))</f>
        <v/>
      </c>
      <c r="U32" s="264" t="str">
        <f>IF(U31="","",VLOOKUP(U31,'シフト記号表（勤務時間帯）'!$C$6:$K$35,9,FALSE))</f>
        <v/>
      </c>
      <c r="V32" s="264" t="str">
        <f>IF(V31="","",VLOOKUP(V31,'シフト記号表（勤務時間帯）'!$C$6:$K$35,9,FALSE))</f>
        <v/>
      </c>
      <c r="W32" s="264" t="str">
        <f>IF(W31="","",VLOOKUP(W31,'シフト記号表（勤務時間帯）'!$C$6:$K$35,9,FALSE))</f>
        <v/>
      </c>
      <c r="X32" s="264" t="str">
        <f>IF(X31="","",VLOOKUP(X31,'シフト記号表（勤務時間帯）'!$C$6:$K$35,9,FALSE))</f>
        <v/>
      </c>
      <c r="Y32" s="265" t="str">
        <f>IF(Y31="","",VLOOKUP(Y31,'シフト記号表（勤務時間帯）'!$C$6:$K$35,9,FALSE))</f>
        <v/>
      </c>
      <c r="Z32" s="263" t="str">
        <f>IF(Z31="","",VLOOKUP(Z31,'シフト記号表（勤務時間帯）'!$C$6:$K$35,9,FALSE))</f>
        <v/>
      </c>
      <c r="AA32" s="264" t="str">
        <f>IF(AA31="","",VLOOKUP(AA31,'シフト記号表（勤務時間帯）'!$C$6:$K$35,9,FALSE))</f>
        <v/>
      </c>
      <c r="AB32" s="264" t="str">
        <f>IF(AB31="","",VLOOKUP(AB31,'シフト記号表（勤務時間帯）'!$C$6:$K$35,9,FALSE))</f>
        <v/>
      </c>
      <c r="AC32" s="264" t="str">
        <f>IF(AC31="","",VLOOKUP(AC31,'シフト記号表（勤務時間帯）'!$C$6:$K$35,9,FALSE))</f>
        <v/>
      </c>
      <c r="AD32" s="264" t="str">
        <f>IF(AD31="","",VLOOKUP(AD31,'シフト記号表（勤務時間帯）'!$C$6:$K$35,9,FALSE))</f>
        <v/>
      </c>
      <c r="AE32" s="264" t="str">
        <f>IF(AE31="","",VLOOKUP(AE31,'シフト記号表（勤務時間帯）'!$C$6:$K$35,9,FALSE))</f>
        <v/>
      </c>
      <c r="AF32" s="265" t="str">
        <f>IF(AF31="","",VLOOKUP(AF31,'シフト記号表（勤務時間帯）'!$C$6:$K$35,9,FALSE))</f>
        <v/>
      </c>
      <c r="AG32" s="263" t="str">
        <f>IF(AG31="","",VLOOKUP(AG31,'シフト記号表（勤務時間帯）'!$C$6:$K$35,9,FALSE))</f>
        <v/>
      </c>
      <c r="AH32" s="264" t="str">
        <f>IF(AH31="","",VLOOKUP(AH31,'シフト記号表（勤務時間帯）'!$C$6:$K$35,9,FALSE))</f>
        <v/>
      </c>
      <c r="AI32" s="264" t="str">
        <f>IF(AI31="","",VLOOKUP(AI31,'シフト記号表（勤務時間帯）'!$C$6:$K$35,9,FALSE))</f>
        <v/>
      </c>
      <c r="AJ32" s="264" t="str">
        <f>IF(AJ31="","",VLOOKUP(AJ31,'シフト記号表（勤務時間帯）'!$C$6:$K$35,9,FALSE))</f>
        <v/>
      </c>
      <c r="AK32" s="264" t="str">
        <f>IF(AK31="","",VLOOKUP(AK31,'シフト記号表（勤務時間帯）'!$C$6:$K$35,9,FALSE))</f>
        <v/>
      </c>
      <c r="AL32" s="264" t="str">
        <f>IF(AL31="","",VLOOKUP(AL31,'シフト記号表（勤務時間帯）'!$C$6:$K$35,9,FALSE))</f>
        <v/>
      </c>
      <c r="AM32" s="265" t="str">
        <f>IF(AM31="","",VLOOKUP(AM31,'シフト記号表（勤務時間帯）'!$C$6:$K$35,9,FALSE))</f>
        <v/>
      </c>
      <c r="AN32" s="263" t="str">
        <f>IF(AN31="","",VLOOKUP(AN31,'シフト記号表（勤務時間帯）'!$C$6:$K$35,9,FALSE))</f>
        <v/>
      </c>
      <c r="AO32" s="264" t="str">
        <f>IF(AO31="","",VLOOKUP(AO31,'シフト記号表（勤務時間帯）'!$C$6:$K$35,9,FALSE))</f>
        <v/>
      </c>
      <c r="AP32" s="264" t="str">
        <f>IF(AP31="","",VLOOKUP(AP31,'シフト記号表（勤務時間帯）'!$C$6:$K$35,9,FALSE))</f>
        <v/>
      </c>
      <c r="AQ32" s="264" t="str">
        <f>IF(AQ31="","",VLOOKUP(AQ31,'シフト記号表（勤務時間帯）'!$C$6:$K$35,9,FALSE))</f>
        <v/>
      </c>
      <c r="AR32" s="264" t="str">
        <f>IF(AR31="","",VLOOKUP(AR31,'シフト記号表（勤務時間帯）'!$C$6:$K$35,9,FALSE))</f>
        <v/>
      </c>
      <c r="AS32" s="264" t="str">
        <f>IF(AS31="","",VLOOKUP(AS31,'シフト記号表（勤務時間帯）'!$C$6:$K$35,9,FALSE))</f>
        <v/>
      </c>
      <c r="AT32" s="265" t="str">
        <f>IF(AT31="","",VLOOKUP(AT31,'シフト記号表（勤務時間帯）'!$C$6:$K$35,9,FALSE))</f>
        <v/>
      </c>
      <c r="AU32" s="263" t="str">
        <f>IF(AU31="","",VLOOKUP(AU31,'シフト記号表（勤務時間帯）'!$C$6:$K$35,9,FALSE))</f>
        <v/>
      </c>
      <c r="AV32" s="264" t="str">
        <f>IF(AV31="","",VLOOKUP(AV31,'シフト記号表（勤務時間帯）'!$C$6:$K$35,9,FALSE))</f>
        <v/>
      </c>
      <c r="AW32" s="264" t="str">
        <f>IF(AW31="","",VLOOKUP(AW31,'シフト記号表（勤務時間帯）'!$C$6:$K$35,9,FALSE))</f>
        <v/>
      </c>
      <c r="AX32" s="830">
        <f>IF($BB$3="４週",SUM(S32:AT32),IF($BB$3="暦月",SUM(S32:AW32),""))</f>
        <v>0</v>
      </c>
      <c r="AY32" s="831"/>
      <c r="AZ32" s="832">
        <f>IF($BB$3="４週",AX32/4,IF($BB$3="暦月",'勤務形態（30名）'!AX32/('勤務形態（30名）'!$BB$8/7),""))</f>
        <v>0</v>
      </c>
      <c r="BA32" s="833"/>
      <c r="BB32" s="858"/>
      <c r="BC32" s="859"/>
      <c r="BD32" s="859"/>
      <c r="BE32" s="859"/>
      <c r="BF32" s="860"/>
    </row>
    <row r="33" spans="2:58" ht="20.25" customHeight="1">
      <c r="B33" s="867"/>
      <c r="C33" s="875"/>
      <c r="D33" s="876"/>
      <c r="E33" s="877"/>
      <c r="F33" s="94">
        <f>C31</f>
        <v>0</v>
      </c>
      <c r="G33" s="775"/>
      <c r="H33" s="779"/>
      <c r="I33" s="777"/>
      <c r="J33" s="777"/>
      <c r="K33" s="778"/>
      <c r="L33" s="786"/>
      <c r="M33" s="787"/>
      <c r="N33" s="787"/>
      <c r="O33" s="788"/>
      <c r="P33" s="864" t="s">
        <v>50</v>
      </c>
      <c r="Q33" s="865"/>
      <c r="R33" s="866"/>
      <c r="S33" s="266" t="str">
        <f>IF(S31="","",VLOOKUP(S31,'シフト記号表（勤務時間帯）'!$C$6:$U$35,19,FALSE))</f>
        <v/>
      </c>
      <c r="T33" s="267" t="str">
        <f>IF(T31="","",VLOOKUP(T31,'シフト記号表（勤務時間帯）'!$C$6:$U$35,19,FALSE))</f>
        <v/>
      </c>
      <c r="U33" s="267" t="str">
        <f>IF(U31="","",VLOOKUP(U31,'シフト記号表（勤務時間帯）'!$C$6:$U$35,19,FALSE))</f>
        <v/>
      </c>
      <c r="V33" s="267" t="str">
        <f>IF(V31="","",VLOOKUP(V31,'シフト記号表（勤務時間帯）'!$C$6:$U$35,19,FALSE))</f>
        <v/>
      </c>
      <c r="W33" s="267" t="str">
        <f>IF(W31="","",VLOOKUP(W31,'シフト記号表（勤務時間帯）'!$C$6:$U$35,19,FALSE))</f>
        <v/>
      </c>
      <c r="X33" s="267" t="str">
        <f>IF(X31="","",VLOOKUP(X31,'シフト記号表（勤務時間帯）'!$C$6:$U$35,19,FALSE))</f>
        <v/>
      </c>
      <c r="Y33" s="268" t="str">
        <f>IF(Y31="","",VLOOKUP(Y31,'シフト記号表（勤務時間帯）'!$C$6:$U$35,19,FALSE))</f>
        <v/>
      </c>
      <c r="Z33" s="266" t="str">
        <f>IF(Z31="","",VLOOKUP(Z31,'シフト記号表（勤務時間帯）'!$C$6:$U$35,19,FALSE))</f>
        <v/>
      </c>
      <c r="AA33" s="267" t="str">
        <f>IF(AA31="","",VLOOKUP(AA31,'シフト記号表（勤務時間帯）'!$C$6:$U$35,19,FALSE))</f>
        <v/>
      </c>
      <c r="AB33" s="267" t="str">
        <f>IF(AB31="","",VLOOKUP(AB31,'シフト記号表（勤務時間帯）'!$C$6:$U$35,19,FALSE))</f>
        <v/>
      </c>
      <c r="AC33" s="267" t="str">
        <f>IF(AC31="","",VLOOKUP(AC31,'シフト記号表（勤務時間帯）'!$C$6:$U$35,19,FALSE))</f>
        <v/>
      </c>
      <c r="AD33" s="267" t="str">
        <f>IF(AD31="","",VLOOKUP(AD31,'シフト記号表（勤務時間帯）'!$C$6:$U$35,19,FALSE))</f>
        <v/>
      </c>
      <c r="AE33" s="267" t="str">
        <f>IF(AE31="","",VLOOKUP(AE31,'シフト記号表（勤務時間帯）'!$C$6:$U$35,19,FALSE))</f>
        <v/>
      </c>
      <c r="AF33" s="268" t="str">
        <f>IF(AF31="","",VLOOKUP(AF31,'シフト記号表（勤務時間帯）'!$C$6:$U$35,19,FALSE))</f>
        <v/>
      </c>
      <c r="AG33" s="266" t="str">
        <f>IF(AG31="","",VLOOKUP(AG31,'シフト記号表（勤務時間帯）'!$C$6:$U$35,19,FALSE))</f>
        <v/>
      </c>
      <c r="AH33" s="267" t="str">
        <f>IF(AH31="","",VLOOKUP(AH31,'シフト記号表（勤務時間帯）'!$C$6:$U$35,19,FALSE))</f>
        <v/>
      </c>
      <c r="AI33" s="267" t="str">
        <f>IF(AI31="","",VLOOKUP(AI31,'シフト記号表（勤務時間帯）'!$C$6:$U$35,19,FALSE))</f>
        <v/>
      </c>
      <c r="AJ33" s="267" t="str">
        <f>IF(AJ31="","",VLOOKUP(AJ31,'シフト記号表（勤務時間帯）'!$C$6:$U$35,19,FALSE))</f>
        <v/>
      </c>
      <c r="AK33" s="267" t="str">
        <f>IF(AK31="","",VLOOKUP(AK31,'シフト記号表（勤務時間帯）'!$C$6:$U$35,19,FALSE))</f>
        <v/>
      </c>
      <c r="AL33" s="267" t="str">
        <f>IF(AL31="","",VLOOKUP(AL31,'シフト記号表（勤務時間帯）'!$C$6:$U$35,19,FALSE))</f>
        <v/>
      </c>
      <c r="AM33" s="268" t="str">
        <f>IF(AM31="","",VLOOKUP(AM31,'シフト記号表（勤務時間帯）'!$C$6:$U$35,19,FALSE))</f>
        <v/>
      </c>
      <c r="AN33" s="266" t="str">
        <f>IF(AN31="","",VLOOKUP(AN31,'シフト記号表（勤務時間帯）'!$C$6:$U$35,19,FALSE))</f>
        <v/>
      </c>
      <c r="AO33" s="267" t="str">
        <f>IF(AO31="","",VLOOKUP(AO31,'シフト記号表（勤務時間帯）'!$C$6:$U$35,19,FALSE))</f>
        <v/>
      </c>
      <c r="AP33" s="267" t="str">
        <f>IF(AP31="","",VLOOKUP(AP31,'シフト記号表（勤務時間帯）'!$C$6:$U$35,19,FALSE))</f>
        <v/>
      </c>
      <c r="AQ33" s="267" t="str">
        <f>IF(AQ31="","",VLOOKUP(AQ31,'シフト記号表（勤務時間帯）'!$C$6:$U$35,19,FALSE))</f>
        <v/>
      </c>
      <c r="AR33" s="267" t="str">
        <f>IF(AR31="","",VLOOKUP(AR31,'シフト記号表（勤務時間帯）'!$C$6:$U$35,19,FALSE))</f>
        <v/>
      </c>
      <c r="AS33" s="267" t="str">
        <f>IF(AS31="","",VLOOKUP(AS31,'シフト記号表（勤務時間帯）'!$C$6:$U$35,19,FALSE))</f>
        <v/>
      </c>
      <c r="AT33" s="268" t="str">
        <f>IF(AT31="","",VLOOKUP(AT31,'シフト記号表（勤務時間帯）'!$C$6:$U$35,19,FALSE))</f>
        <v/>
      </c>
      <c r="AU33" s="266" t="str">
        <f>IF(AU31="","",VLOOKUP(AU31,'シフト記号表（勤務時間帯）'!$C$6:$U$35,19,FALSE))</f>
        <v/>
      </c>
      <c r="AV33" s="267" t="str">
        <f>IF(AV31="","",VLOOKUP(AV31,'シフト記号表（勤務時間帯）'!$C$6:$U$35,19,FALSE))</f>
        <v/>
      </c>
      <c r="AW33" s="267" t="str">
        <f>IF(AW31="","",VLOOKUP(AW31,'シフト記号表（勤務時間帯）'!$C$6:$U$35,19,FALSE))</f>
        <v/>
      </c>
      <c r="AX33" s="837">
        <f>IF($BB$3="４週",SUM(S33:AT33),IF($BB$3="暦月",SUM(S33:AW33),""))</f>
        <v>0</v>
      </c>
      <c r="AY33" s="838"/>
      <c r="AZ33" s="839">
        <f>IF($BB$3="４週",AX33/4,IF($BB$3="暦月",'勤務形態（30名）'!AX33/('勤務形態（30名）'!$BB$8/7),""))</f>
        <v>0</v>
      </c>
      <c r="BA33" s="840"/>
      <c r="BB33" s="861"/>
      <c r="BC33" s="862"/>
      <c r="BD33" s="862"/>
      <c r="BE33" s="862"/>
      <c r="BF33" s="863"/>
    </row>
    <row r="34" spans="2:58" ht="20.25" customHeight="1">
      <c r="B34" s="867">
        <f>B31+1</f>
        <v>5</v>
      </c>
      <c r="C34" s="869"/>
      <c r="D34" s="870"/>
      <c r="E34" s="871"/>
      <c r="F34" s="120"/>
      <c r="G34" s="773"/>
      <c r="H34" s="776"/>
      <c r="I34" s="777"/>
      <c r="J34" s="777"/>
      <c r="K34" s="778"/>
      <c r="L34" s="780"/>
      <c r="M34" s="781"/>
      <c r="N34" s="781"/>
      <c r="O34" s="782"/>
      <c r="P34" s="789" t="s">
        <v>49</v>
      </c>
      <c r="Q34" s="790"/>
      <c r="R34" s="791"/>
      <c r="S34" s="279"/>
      <c r="T34" s="278"/>
      <c r="U34" s="278"/>
      <c r="V34" s="278"/>
      <c r="W34" s="278"/>
      <c r="X34" s="278"/>
      <c r="Y34" s="280"/>
      <c r="Z34" s="279"/>
      <c r="AA34" s="278"/>
      <c r="AB34" s="278"/>
      <c r="AC34" s="278"/>
      <c r="AD34" s="278"/>
      <c r="AE34" s="278"/>
      <c r="AF34" s="280"/>
      <c r="AG34" s="279"/>
      <c r="AH34" s="278"/>
      <c r="AI34" s="278"/>
      <c r="AJ34" s="278"/>
      <c r="AK34" s="278"/>
      <c r="AL34" s="278"/>
      <c r="AM34" s="280"/>
      <c r="AN34" s="279"/>
      <c r="AO34" s="278"/>
      <c r="AP34" s="278"/>
      <c r="AQ34" s="278"/>
      <c r="AR34" s="278"/>
      <c r="AS34" s="278"/>
      <c r="AT34" s="280"/>
      <c r="AU34" s="279"/>
      <c r="AV34" s="278"/>
      <c r="AW34" s="278"/>
      <c r="AX34" s="986"/>
      <c r="AY34" s="987"/>
      <c r="AZ34" s="988"/>
      <c r="BA34" s="989"/>
      <c r="BB34" s="855"/>
      <c r="BC34" s="856"/>
      <c r="BD34" s="856"/>
      <c r="BE34" s="856"/>
      <c r="BF34" s="857"/>
    </row>
    <row r="35" spans="2:58" ht="20.25" customHeight="1">
      <c r="B35" s="867"/>
      <c r="C35" s="872"/>
      <c r="D35" s="873"/>
      <c r="E35" s="874"/>
      <c r="F35" s="94"/>
      <c r="G35" s="774"/>
      <c r="H35" s="779"/>
      <c r="I35" s="777"/>
      <c r="J35" s="777"/>
      <c r="K35" s="778"/>
      <c r="L35" s="783"/>
      <c r="M35" s="784"/>
      <c r="N35" s="784"/>
      <c r="O35" s="785"/>
      <c r="P35" s="827" t="s">
        <v>15</v>
      </c>
      <c r="Q35" s="828"/>
      <c r="R35" s="829"/>
      <c r="S35" s="263" t="str">
        <f>IF(S34="","",VLOOKUP(S34,'シフト記号表（勤務時間帯）'!$C$6:$K$35,9,FALSE))</f>
        <v/>
      </c>
      <c r="T35" s="264" t="str">
        <f>IF(T34="","",VLOOKUP(T34,'シフト記号表（勤務時間帯）'!$C$6:$K$35,9,FALSE))</f>
        <v/>
      </c>
      <c r="U35" s="264" t="str">
        <f>IF(U34="","",VLOOKUP(U34,'シフト記号表（勤務時間帯）'!$C$6:$K$35,9,FALSE))</f>
        <v/>
      </c>
      <c r="V35" s="264" t="str">
        <f>IF(V34="","",VLOOKUP(V34,'シフト記号表（勤務時間帯）'!$C$6:$K$35,9,FALSE))</f>
        <v/>
      </c>
      <c r="W35" s="264" t="str">
        <f>IF(W34="","",VLOOKUP(W34,'シフト記号表（勤務時間帯）'!$C$6:$K$35,9,FALSE))</f>
        <v/>
      </c>
      <c r="X35" s="264" t="str">
        <f>IF(X34="","",VLOOKUP(X34,'シフト記号表（勤務時間帯）'!$C$6:$K$35,9,FALSE))</f>
        <v/>
      </c>
      <c r="Y35" s="265" t="str">
        <f>IF(Y34="","",VLOOKUP(Y34,'シフト記号表（勤務時間帯）'!$C$6:$K$35,9,FALSE))</f>
        <v/>
      </c>
      <c r="Z35" s="263" t="str">
        <f>IF(Z34="","",VLOOKUP(Z34,'シフト記号表（勤務時間帯）'!$C$6:$K$35,9,FALSE))</f>
        <v/>
      </c>
      <c r="AA35" s="264" t="str">
        <f>IF(AA34="","",VLOOKUP(AA34,'シフト記号表（勤務時間帯）'!$C$6:$K$35,9,FALSE))</f>
        <v/>
      </c>
      <c r="AB35" s="264" t="str">
        <f>IF(AB34="","",VLOOKUP(AB34,'シフト記号表（勤務時間帯）'!$C$6:$K$35,9,FALSE))</f>
        <v/>
      </c>
      <c r="AC35" s="264" t="str">
        <f>IF(AC34="","",VLOOKUP(AC34,'シフト記号表（勤務時間帯）'!$C$6:$K$35,9,FALSE))</f>
        <v/>
      </c>
      <c r="AD35" s="264" t="str">
        <f>IF(AD34="","",VLOOKUP(AD34,'シフト記号表（勤務時間帯）'!$C$6:$K$35,9,FALSE))</f>
        <v/>
      </c>
      <c r="AE35" s="264" t="str">
        <f>IF(AE34="","",VLOOKUP(AE34,'シフト記号表（勤務時間帯）'!$C$6:$K$35,9,FALSE))</f>
        <v/>
      </c>
      <c r="AF35" s="265" t="str">
        <f>IF(AF34="","",VLOOKUP(AF34,'シフト記号表（勤務時間帯）'!$C$6:$K$35,9,FALSE))</f>
        <v/>
      </c>
      <c r="AG35" s="263" t="str">
        <f>IF(AG34="","",VLOOKUP(AG34,'シフト記号表（勤務時間帯）'!$C$6:$K$35,9,FALSE))</f>
        <v/>
      </c>
      <c r="AH35" s="264" t="str">
        <f>IF(AH34="","",VLOOKUP(AH34,'シフト記号表（勤務時間帯）'!$C$6:$K$35,9,FALSE))</f>
        <v/>
      </c>
      <c r="AI35" s="264" t="str">
        <f>IF(AI34="","",VLOOKUP(AI34,'シフト記号表（勤務時間帯）'!$C$6:$K$35,9,FALSE))</f>
        <v/>
      </c>
      <c r="AJ35" s="264" t="str">
        <f>IF(AJ34="","",VLOOKUP(AJ34,'シフト記号表（勤務時間帯）'!$C$6:$K$35,9,FALSE))</f>
        <v/>
      </c>
      <c r="AK35" s="264" t="str">
        <f>IF(AK34="","",VLOOKUP(AK34,'シフト記号表（勤務時間帯）'!$C$6:$K$35,9,FALSE))</f>
        <v/>
      </c>
      <c r="AL35" s="264" t="str">
        <f>IF(AL34="","",VLOOKUP(AL34,'シフト記号表（勤務時間帯）'!$C$6:$K$35,9,FALSE))</f>
        <v/>
      </c>
      <c r="AM35" s="265" t="str">
        <f>IF(AM34="","",VLOOKUP(AM34,'シフト記号表（勤務時間帯）'!$C$6:$K$35,9,FALSE))</f>
        <v/>
      </c>
      <c r="AN35" s="263" t="str">
        <f>IF(AN34="","",VLOOKUP(AN34,'シフト記号表（勤務時間帯）'!$C$6:$K$35,9,FALSE))</f>
        <v/>
      </c>
      <c r="AO35" s="264" t="str">
        <f>IF(AO34="","",VLOOKUP(AO34,'シフト記号表（勤務時間帯）'!$C$6:$K$35,9,FALSE))</f>
        <v/>
      </c>
      <c r="AP35" s="264" t="str">
        <f>IF(AP34="","",VLOOKUP(AP34,'シフト記号表（勤務時間帯）'!$C$6:$K$35,9,FALSE))</f>
        <v/>
      </c>
      <c r="AQ35" s="264" t="str">
        <f>IF(AQ34="","",VLOOKUP(AQ34,'シフト記号表（勤務時間帯）'!$C$6:$K$35,9,FALSE))</f>
        <v/>
      </c>
      <c r="AR35" s="264" t="str">
        <f>IF(AR34="","",VLOOKUP(AR34,'シフト記号表（勤務時間帯）'!$C$6:$K$35,9,FALSE))</f>
        <v/>
      </c>
      <c r="AS35" s="264" t="str">
        <f>IF(AS34="","",VLOOKUP(AS34,'シフト記号表（勤務時間帯）'!$C$6:$K$35,9,FALSE))</f>
        <v/>
      </c>
      <c r="AT35" s="265" t="str">
        <f>IF(AT34="","",VLOOKUP(AT34,'シフト記号表（勤務時間帯）'!$C$6:$K$35,9,FALSE))</f>
        <v/>
      </c>
      <c r="AU35" s="263" t="str">
        <f>IF(AU34="","",VLOOKUP(AU34,'シフト記号表（勤務時間帯）'!$C$6:$K$35,9,FALSE))</f>
        <v/>
      </c>
      <c r="AV35" s="264" t="str">
        <f>IF(AV34="","",VLOOKUP(AV34,'シフト記号表（勤務時間帯）'!$C$6:$K$35,9,FALSE))</f>
        <v/>
      </c>
      <c r="AW35" s="264" t="str">
        <f>IF(AW34="","",VLOOKUP(AW34,'シフト記号表（勤務時間帯）'!$C$6:$K$35,9,FALSE))</f>
        <v/>
      </c>
      <c r="AX35" s="830">
        <f>IF($BB$3="４週",SUM(S35:AT35),IF($BB$3="暦月",SUM(S35:AW35),""))</f>
        <v>0</v>
      </c>
      <c r="AY35" s="831"/>
      <c r="AZ35" s="832">
        <f>IF($BB$3="４週",AX35/4,IF($BB$3="暦月",'勤務形態（30名）'!AX35/('勤務形態（30名）'!$BB$8/7),""))</f>
        <v>0</v>
      </c>
      <c r="BA35" s="833"/>
      <c r="BB35" s="858"/>
      <c r="BC35" s="859"/>
      <c r="BD35" s="859"/>
      <c r="BE35" s="859"/>
      <c r="BF35" s="860"/>
    </row>
    <row r="36" spans="2:58" ht="20.25" customHeight="1">
      <c r="B36" s="867"/>
      <c r="C36" s="875"/>
      <c r="D36" s="876"/>
      <c r="E36" s="877"/>
      <c r="F36" s="94">
        <f>C34</f>
        <v>0</v>
      </c>
      <c r="G36" s="775"/>
      <c r="H36" s="779"/>
      <c r="I36" s="777"/>
      <c r="J36" s="777"/>
      <c r="K36" s="778"/>
      <c r="L36" s="786"/>
      <c r="M36" s="787"/>
      <c r="N36" s="787"/>
      <c r="O36" s="788"/>
      <c r="P36" s="864" t="s">
        <v>50</v>
      </c>
      <c r="Q36" s="865"/>
      <c r="R36" s="866"/>
      <c r="S36" s="266" t="str">
        <f>IF(S34="","",VLOOKUP(S34,'シフト記号表（勤務時間帯）'!$C$6:$U$35,19,FALSE))</f>
        <v/>
      </c>
      <c r="T36" s="267" t="str">
        <f>IF(T34="","",VLOOKUP(T34,'シフト記号表（勤務時間帯）'!$C$6:$U$35,19,FALSE))</f>
        <v/>
      </c>
      <c r="U36" s="267" t="str">
        <f>IF(U34="","",VLOOKUP(U34,'シフト記号表（勤務時間帯）'!$C$6:$U$35,19,FALSE))</f>
        <v/>
      </c>
      <c r="V36" s="267" t="str">
        <f>IF(V34="","",VLOOKUP(V34,'シフト記号表（勤務時間帯）'!$C$6:$U$35,19,FALSE))</f>
        <v/>
      </c>
      <c r="W36" s="267" t="str">
        <f>IF(W34="","",VLOOKUP(W34,'シフト記号表（勤務時間帯）'!$C$6:$U$35,19,FALSE))</f>
        <v/>
      </c>
      <c r="X36" s="267" t="str">
        <f>IF(X34="","",VLOOKUP(X34,'シフト記号表（勤務時間帯）'!$C$6:$U$35,19,FALSE))</f>
        <v/>
      </c>
      <c r="Y36" s="268" t="str">
        <f>IF(Y34="","",VLOOKUP(Y34,'シフト記号表（勤務時間帯）'!$C$6:$U$35,19,FALSE))</f>
        <v/>
      </c>
      <c r="Z36" s="266" t="str">
        <f>IF(Z34="","",VLOOKUP(Z34,'シフト記号表（勤務時間帯）'!$C$6:$U$35,19,FALSE))</f>
        <v/>
      </c>
      <c r="AA36" s="267" t="str">
        <f>IF(AA34="","",VLOOKUP(AA34,'シフト記号表（勤務時間帯）'!$C$6:$U$35,19,FALSE))</f>
        <v/>
      </c>
      <c r="AB36" s="267" t="str">
        <f>IF(AB34="","",VLOOKUP(AB34,'シフト記号表（勤務時間帯）'!$C$6:$U$35,19,FALSE))</f>
        <v/>
      </c>
      <c r="AC36" s="267" t="str">
        <f>IF(AC34="","",VLOOKUP(AC34,'シフト記号表（勤務時間帯）'!$C$6:$U$35,19,FALSE))</f>
        <v/>
      </c>
      <c r="AD36" s="267" t="str">
        <f>IF(AD34="","",VLOOKUP(AD34,'シフト記号表（勤務時間帯）'!$C$6:$U$35,19,FALSE))</f>
        <v/>
      </c>
      <c r="AE36" s="267" t="str">
        <f>IF(AE34="","",VLOOKUP(AE34,'シフト記号表（勤務時間帯）'!$C$6:$U$35,19,FALSE))</f>
        <v/>
      </c>
      <c r="AF36" s="268" t="str">
        <f>IF(AF34="","",VLOOKUP(AF34,'シフト記号表（勤務時間帯）'!$C$6:$U$35,19,FALSE))</f>
        <v/>
      </c>
      <c r="AG36" s="266" t="str">
        <f>IF(AG34="","",VLOOKUP(AG34,'シフト記号表（勤務時間帯）'!$C$6:$U$35,19,FALSE))</f>
        <v/>
      </c>
      <c r="AH36" s="267" t="str">
        <f>IF(AH34="","",VLOOKUP(AH34,'シフト記号表（勤務時間帯）'!$C$6:$U$35,19,FALSE))</f>
        <v/>
      </c>
      <c r="AI36" s="267" t="str">
        <f>IF(AI34="","",VLOOKUP(AI34,'シフト記号表（勤務時間帯）'!$C$6:$U$35,19,FALSE))</f>
        <v/>
      </c>
      <c r="AJ36" s="267" t="str">
        <f>IF(AJ34="","",VLOOKUP(AJ34,'シフト記号表（勤務時間帯）'!$C$6:$U$35,19,FALSE))</f>
        <v/>
      </c>
      <c r="AK36" s="267" t="str">
        <f>IF(AK34="","",VLOOKUP(AK34,'シフト記号表（勤務時間帯）'!$C$6:$U$35,19,FALSE))</f>
        <v/>
      </c>
      <c r="AL36" s="267" t="str">
        <f>IF(AL34="","",VLOOKUP(AL34,'シフト記号表（勤務時間帯）'!$C$6:$U$35,19,FALSE))</f>
        <v/>
      </c>
      <c r="AM36" s="268" t="str">
        <f>IF(AM34="","",VLOOKUP(AM34,'シフト記号表（勤務時間帯）'!$C$6:$U$35,19,FALSE))</f>
        <v/>
      </c>
      <c r="AN36" s="266" t="str">
        <f>IF(AN34="","",VLOOKUP(AN34,'シフト記号表（勤務時間帯）'!$C$6:$U$35,19,FALSE))</f>
        <v/>
      </c>
      <c r="AO36" s="267" t="str">
        <f>IF(AO34="","",VLOOKUP(AO34,'シフト記号表（勤務時間帯）'!$C$6:$U$35,19,FALSE))</f>
        <v/>
      </c>
      <c r="AP36" s="267" t="str">
        <f>IF(AP34="","",VLOOKUP(AP34,'シフト記号表（勤務時間帯）'!$C$6:$U$35,19,FALSE))</f>
        <v/>
      </c>
      <c r="AQ36" s="267" t="str">
        <f>IF(AQ34="","",VLOOKUP(AQ34,'シフト記号表（勤務時間帯）'!$C$6:$U$35,19,FALSE))</f>
        <v/>
      </c>
      <c r="AR36" s="267" t="str">
        <f>IF(AR34="","",VLOOKUP(AR34,'シフト記号表（勤務時間帯）'!$C$6:$U$35,19,FALSE))</f>
        <v/>
      </c>
      <c r="AS36" s="267" t="str">
        <f>IF(AS34="","",VLOOKUP(AS34,'シフト記号表（勤務時間帯）'!$C$6:$U$35,19,FALSE))</f>
        <v/>
      </c>
      <c r="AT36" s="268" t="str">
        <f>IF(AT34="","",VLOOKUP(AT34,'シフト記号表（勤務時間帯）'!$C$6:$U$35,19,FALSE))</f>
        <v/>
      </c>
      <c r="AU36" s="266" t="str">
        <f>IF(AU34="","",VLOOKUP(AU34,'シフト記号表（勤務時間帯）'!$C$6:$U$35,19,FALSE))</f>
        <v/>
      </c>
      <c r="AV36" s="267" t="str">
        <f>IF(AV34="","",VLOOKUP(AV34,'シフト記号表（勤務時間帯）'!$C$6:$U$35,19,FALSE))</f>
        <v/>
      </c>
      <c r="AW36" s="267" t="str">
        <f>IF(AW34="","",VLOOKUP(AW34,'シフト記号表（勤務時間帯）'!$C$6:$U$35,19,FALSE))</f>
        <v/>
      </c>
      <c r="AX36" s="837">
        <f>IF($BB$3="４週",SUM(S36:AT36),IF($BB$3="暦月",SUM(S36:AW36),""))</f>
        <v>0</v>
      </c>
      <c r="AY36" s="838"/>
      <c r="AZ36" s="839">
        <f>IF($BB$3="４週",AX36/4,IF($BB$3="暦月",'勤務形態（30名）'!AX36/('勤務形態（30名）'!$BB$8/7),""))</f>
        <v>0</v>
      </c>
      <c r="BA36" s="840"/>
      <c r="BB36" s="861"/>
      <c r="BC36" s="862"/>
      <c r="BD36" s="862"/>
      <c r="BE36" s="862"/>
      <c r="BF36" s="863"/>
    </row>
    <row r="37" spans="2:58" ht="20.25" customHeight="1">
      <c r="B37" s="867">
        <f>B34+1</f>
        <v>6</v>
      </c>
      <c r="C37" s="869"/>
      <c r="D37" s="870"/>
      <c r="E37" s="871"/>
      <c r="F37" s="120"/>
      <c r="G37" s="773"/>
      <c r="H37" s="776"/>
      <c r="I37" s="777"/>
      <c r="J37" s="777"/>
      <c r="K37" s="778"/>
      <c r="L37" s="780"/>
      <c r="M37" s="781"/>
      <c r="N37" s="781"/>
      <c r="O37" s="782"/>
      <c r="P37" s="789" t="s">
        <v>49</v>
      </c>
      <c r="Q37" s="790"/>
      <c r="R37" s="791"/>
      <c r="S37" s="279"/>
      <c r="T37" s="278"/>
      <c r="U37" s="278"/>
      <c r="V37" s="278"/>
      <c r="W37" s="278"/>
      <c r="X37" s="278"/>
      <c r="Y37" s="280"/>
      <c r="Z37" s="279"/>
      <c r="AA37" s="278"/>
      <c r="AB37" s="278"/>
      <c r="AC37" s="278"/>
      <c r="AD37" s="278"/>
      <c r="AE37" s="278"/>
      <c r="AF37" s="280"/>
      <c r="AG37" s="279"/>
      <c r="AH37" s="278"/>
      <c r="AI37" s="278"/>
      <c r="AJ37" s="278"/>
      <c r="AK37" s="278"/>
      <c r="AL37" s="278"/>
      <c r="AM37" s="280"/>
      <c r="AN37" s="279"/>
      <c r="AO37" s="278"/>
      <c r="AP37" s="278"/>
      <c r="AQ37" s="278"/>
      <c r="AR37" s="278"/>
      <c r="AS37" s="278"/>
      <c r="AT37" s="280"/>
      <c r="AU37" s="279"/>
      <c r="AV37" s="278"/>
      <c r="AW37" s="278"/>
      <c r="AX37" s="986"/>
      <c r="AY37" s="987"/>
      <c r="AZ37" s="988"/>
      <c r="BA37" s="989"/>
      <c r="BB37" s="855"/>
      <c r="BC37" s="856"/>
      <c r="BD37" s="856"/>
      <c r="BE37" s="856"/>
      <c r="BF37" s="857"/>
    </row>
    <row r="38" spans="2:58" ht="20.25" customHeight="1">
      <c r="B38" s="867"/>
      <c r="C38" s="872"/>
      <c r="D38" s="873"/>
      <c r="E38" s="874"/>
      <c r="F38" s="94"/>
      <c r="G38" s="774"/>
      <c r="H38" s="779"/>
      <c r="I38" s="777"/>
      <c r="J38" s="777"/>
      <c r="K38" s="778"/>
      <c r="L38" s="783"/>
      <c r="M38" s="784"/>
      <c r="N38" s="784"/>
      <c r="O38" s="785"/>
      <c r="P38" s="827" t="s">
        <v>15</v>
      </c>
      <c r="Q38" s="828"/>
      <c r="R38" s="829"/>
      <c r="S38" s="263" t="str">
        <f>IF(S37="","",VLOOKUP(S37,'シフト記号表（勤務時間帯）'!$C$6:$K$35,9,FALSE))</f>
        <v/>
      </c>
      <c r="T38" s="264" t="str">
        <f>IF(T37="","",VLOOKUP(T37,'シフト記号表（勤務時間帯）'!$C$6:$K$35,9,FALSE))</f>
        <v/>
      </c>
      <c r="U38" s="264" t="str">
        <f>IF(U37="","",VLOOKUP(U37,'シフト記号表（勤務時間帯）'!$C$6:$K$35,9,FALSE))</f>
        <v/>
      </c>
      <c r="V38" s="264" t="str">
        <f>IF(V37="","",VLOOKUP(V37,'シフト記号表（勤務時間帯）'!$C$6:$K$35,9,FALSE))</f>
        <v/>
      </c>
      <c r="W38" s="264" t="str">
        <f>IF(W37="","",VLOOKUP(W37,'シフト記号表（勤務時間帯）'!$C$6:$K$35,9,FALSE))</f>
        <v/>
      </c>
      <c r="X38" s="264" t="str">
        <f>IF(X37="","",VLOOKUP(X37,'シフト記号表（勤務時間帯）'!$C$6:$K$35,9,FALSE))</f>
        <v/>
      </c>
      <c r="Y38" s="265" t="str">
        <f>IF(Y37="","",VLOOKUP(Y37,'シフト記号表（勤務時間帯）'!$C$6:$K$35,9,FALSE))</f>
        <v/>
      </c>
      <c r="Z38" s="263" t="str">
        <f>IF(Z37="","",VLOOKUP(Z37,'シフト記号表（勤務時間帯）'!$C$6:$K$35,9,FALSE))</f>
        <v/>
      </c>
      <c r="AA38" s="264" t="str">
        <f>IF(AA37="","",VLOOKUP(AA37,'シフト記号表（勤務時間帯）'!$C$6:$K$35,9,FALSE))</f>
        <v/>
      </c>
      <c r="AB38" s="264" t="str">
        <f>IF(AB37="","",VLOOKUP(AB37,'シフト記号表（勤務時間帯）'!$C$6:$K$35,9,FALSE))</f>
        <v/>
      </c>
      <c r="AC38" s="264" t="str">
        <f>IF(AC37="","",VLOOKUP(AC37,'シフト記号表（勤務時間帯）'!$C$6:$K$35,9,FALSE))</f>
        <v/>
      </c>
      <c r="AD38" s="264" t="str">
        <f>IF(AD37="","",VLOOKUP(AD37,'シフト記号表（勤務時間帯）'!$C$6:$K$35,9,FALSE))</f>
        <v/>
      </c>
      <c r="AE38" s="264" t="str">
        <f>IF(AE37="","",VLOOKUP(AE37,'シフト記号表（勤務時間帯）'!$C$6:$K$35,9,FALSE))</f>
        <v/>
      </c>
      <c r="AF38" s="265" t="str">
        <f>IF(AF37="","",VLOOKUP(AF37,'シフト記号表（勤務時間帯）'!$C$6:$K$35,9,FALSE))</f>
        <v/>
      </c>
      <c r="AG38" s="263" t="str">
        <f>IF(AG37="","",VLOOKUP(AG37,'シフト記号表（勤務時間帯）'!$C$6:$K$35,9,FALSE))</f>
        <v/>
      </c>
      <c r="AH38" s="264" t="str">
        <f>IF(AH37="","",VLOOKUP(AH37,'シフト記号表（勤務時間帯）'!$C$6:$K$35,9,FALSE))</f>
        <v/>
      </c>
      <c r="AI38" s="264" t="str">
        <f>IF(AI37="","",VLOOKUP(AI37,'シフト記号表（勤務時間帯）'!$C$6:$K$35,9,FALSE))</f>
        <v/>
      </c>
      <c r="AJ38" s="264" t="str">
        <f>IF(AJ37="","",VLOOKUP(AJ37,'シフト記号表（勤務時間帯）'!$C$6:$K$35,9,FALSE))</f>
        <v/>
      </c>
      <c r="AK38" s="264" t="str">
        <f>IF(AK37="","",VLOOKUP(AK37,'シフト記号表（勤務時間帯）'!$C$6:$K$35,9,FALSE))</f>
        <v/>
      </c>
      <c r="AL38" s="264" t="str">
        <f>IF(AL37="","",VLOOKUP(AL37,'シフト記号表（勤務時間帯）'!$C$6:$K$35,9,FALSE))</f>
        <v/>
      </c>
      <c r="AM38" s="265" t="str">
        <f>IF(AM37="","",VLOOKUP(AM37,'シフト記号表（勤務時間帯）'!$C$6:$K$35,9,FALSE))</f>
        <v/>
      </c>
      <c r="AN38" s="263" t="str">
        <f>IF(AN37="","",VLOOKUP(AN37,'シフト記号表（勤務時間帯）'!$C$6:$K$35,9,FALSE))</f>
        <v/>
      </c>
      <c r="AO38" s="264" t="str">
        <f>IF(AO37="","",VLOOKUP(AO37,'シフト記号表（勤務時間帯）'!$C$6:$K$35,9,FALSE))</f>
        <v/>
      </c>
      <c r="AP38" s="264" t="str">
        <f>IF(AP37="","",VLOOKUP(AP37,'シフト記号表（勤務時間帯）'!$C$6:$K$35,9,FALSE))</f>
        <v/>
      </c>
      <c r="AQ38" s="264" t="str">
        <f>IF(AQ37="","",VLOOKUP(AQ37,'シフト記号表（勤務時間帯）'!$C$6:$K$35,9,FALSE))</f>
        <v/>
      </c>
      <c r="AR38" s="264" t="str">
        <f>IF(AR37="","",VLOOKUP(AR37,'シフト記号表（勤務時間帯）'!$C$6:$K$35,9,FALSE))</f>
        <v/>
      </c>
      <c r="AS38" s="264" t="str">
        <f>IF(AS37="","",VLOOKUP(AS37,'シフト記号表（勤務時間帯）'!$C$6:$K$35,9,FALSE))</f>
        <v/>
      </c>
      <c r="AT38" s="265" t="str">
        <f>IF(AT37="","",VLOOKUP(AT37,'シフト記号表（勤務時間帯）'!$C$6:$K$35,9,FALSE))</f>
        <v/>
      </c>
      <c r="AU38" s="263" t="str">
        <f>IF(AU37="","",VLOOKUP(AU37,'シフト記号表（勤務時間帯）'!$C$6:$K$35,9,FALSE))</f>
        <v/>
      </c>
      <c r="AV38" s="264" t="str">
        <f>IF(AV37="","",VLOOKUP(AV37,'シフト記号表（勤務時間帯）'!$C$6:$K$35,9,FALSE))</f>
        <v/>
      </c>
      <c r="AW38" s="264" t="str">
        <f>IF(AW37="","",VLOOKUP(AW37,'シフト記号表（勤務時間帯）'!$C$6:$K$35,9,FALSE))</f>
        <v/>
      </c>
      <c r="AX38" s="830">
        <f>IF($BB$3="４週",SUM(S38:AT38),IF($BB$3="暦月",SUM(S38:AW38),""))</f>
        <v>0</v>
      </c>
      <c r="AY38" s="831"/>
      <c r="AZ38" s="832">
        <f>IF($BB$3="４週",AX38/4,IF($BB$3="暦月",'勤務形態（30名）'!AX38/('勤務形態（30名）'!$BB$8/7),""))</f>
        <v>0</v>
      </c>
      <c r="BA38" s="833"/>
      <c r="BB38" s="858"/>
      <c r="BC38" s="859"/>
      <c r="BD38" s="859"/>
      <c r="BE38" s="859"/>
      <c r="BF38" s="860"/>
    </row>
    <row r="39" spans="2:58" ht="20.25" customHeight="1">
      <c r="B39" s="867"/>
      <c r="C39" s="875"/>
      <c r="D39" s="876"/>
      <c r="E39" s="877"/>
      <c r="F39" s="94">
        <f>C37</f>
        <v>0</v>
      </c>
      <c r="G39" s="775"/>
      <c r="H39" s="779"/>
      <c r="I39" s="777"/>
      <c r="J39" s="777"/>
      <c r="K39" s="778"/>
      <c r="L39" s="786"/>
      <c r="M39" s="787"/>
      <c r="N39" s="787"/>
      <c r="O39" s="788"/>
      <c r="P39" s="864" t="s">
        <v>50</v>
      </c>
      <c r="Q39" s="865"/>
      <c r="R39" s="866"/>
      <c r="S39" s="266" t="str">
        <f>IF(S37="","",VLOOKUP(S37,'シフト記号表（勤務時間帯）'!$C$6:$U$35,19,FALSE))</f>
        <v/>
      </c>
      <c r="T39" s="267" t="str">
        <f>IF(T37="","",VLOOKUP(T37,'シフト記号表（勤務時間帯）'!$C$6:$U$35,19,FALSE))</f>
        <v/>
      </c>
      <c r="U39" s="267" t="str">
        <f>IF(U37="","",VLOOKUP(U37,'シフト記号表（勤務時間帯）'!$C$6:$U$35,19,FALSE))</f>
        <v/>
      </c>
      <c r="V39" s="267" t="str">
        <f>IF(V37="","",VLOOKUP(V37,'シフト記号表（勤務時間帯）'!$C$6:$U$35,19,FALSE))</f>
        <v/>
      </c>
      <c r="W39" s="267" t="str">
        <f>IF(W37="","",VLOOKUP(W37,'シフト記号表（勤務時間帯）'!$C$6:$U$35,19,FALSE))</f>
        <v/>
      </c>
      <c r="X39" s="267" t="str">
        <f>IF(X37="","",VLOOKUP(X37,'シフト記号表（勤務時間帯）'!$C$6:$U$35,19,FALSE))</f>
        <v/>
      </c>
      <c r="Y39" s="268" t="str">
        <f>IF(Y37="","",VLOOKUP(Y37,'シフト記号表（勤務時間帯）'!$C$6:$U$35,19,FALSE))</f>
        <v/>
      </c>
      <c r="Z39" s="266" t="str">
        <f>IF(Z37="","",VLOOKUP(Z37,'シフト記号表（勤務時間帯）'!$C$6:$U$35,19,FALSE))</f>
        <v/>
      </c>
      <c r="AA39" s="267" t="str">
        <f>IF(AA37="","",VLOOKUP(AA37,'シフト記号表（勤務時間帯）'!$C$6:$U$35,19,FALSE))</f>
        <v/>
      </c>
      <c r="AB39" s="267" t="str">
        <f>IF(AB37="","",VLOOKUP(AB37,'シフト記号表（勤務時間帯）'!$C$6:$U$35,19,FALSE))</f>
        <v/>
      </c>
      <c r="AC39" s="267" t="str">
        <f>IF(AC37="","",VLOOKUP(AC37,'シフト記号表（勤務時間帯）'!$C$6:$U$35,19,FALSE))</f>
        <v/>
      </c>
      <c r="AD39" s="267" t="str">
        <f>IF(AD37="","",VLOOKUP(AD37,'シフト記号表（勤務時間帯）'!$C$6:$U$35,19,FALSE))</f>
        <v/>
      </c>
      <c r="AE39" s="267" t="str">
        <f>IF(AE37="","",VLOOKUP(AE37,'シフト記号表（勤務時間帯）'!$C$6:$U$35,19,FALSE))</f>
        <v/>
      </c>
      <c r="AF39" s="268" t="str">
        <f>IF(AF37="","",VLOOKUP(AF37,'シフト記号表（勤務時間帯）'!$C$6:$U$35,19,FALSE))</f>
        <v/>
      </c>
      <c r="AG39" s="266" t="str">
        <f>IF(AG37="","",VLOOKUP(AG37,'シフト記号表（勤務時間帯）'!$C$6:$U$35,19,FALSE))</f>
        <v/>
      </c>
      <c r="AH39" s="267" t="str">
        <f>IF(AH37="","",VLOOKUP(AH37,'シフト記号表（勤務時間帯）'!$C$6:$U$35,19,FALSE))</f>
        <v/>
      </c>
      <c r="AI39" s="267" t="str">
        <f>IF(AI37="","",VLOOKUP(AI37,'シフト記号表（勤務時間帯）'!$C$6:$U$35,19,FALSE))</f>
        <v/>
      </c>
      <c r="AJ39" s="267" t="str">
        <f>IF(AJ37="","",VLOOKUP(AJ37,'シフト記号表（勤務時間帯）'!$C$6:$U$35,19,FALSE))</f>
        <v/>
      </c>
      <c r="AK39" s="267" t="str">
        <f>IF(AK37="","",VLOOKUP(AK37,'シフト記号表（勤務時間帯）'!$C$6:$U$35,19,FALSE))</f>
        <v/>
      </c>
      <c r="AL39" s="267" t="str">
        <f>IF(AL37="","",VLOOKUP(AL37,'シフト記号表（勤務時間帯）'!$C$6:$U$35,19,FALSE))</f>
        <v/>
      </c>
      <c r="AM39" s="268" t="str">
        <f>IF(AM37="","",VLOOKUP(AM37,'シフト記号表（勤務時間帯）'!$C$6:$U$35,19,FALSE))</f>
        <v/>
      </c>
      <c r="AN39" s="266" t="str">
        <f>IF(AN37="","",VLOOKUP(AN37,'シフト記号表（勤務時間帯）'!$C$6:$U$35,19,FALSE))</f>
        <v/>
      </c>
      <c r="AO39" s="267" t="str">
        <f>IF(AO37="","",VLOOKUP(AO37,'シフト記号表（勤務時間帯）'!$C$6:$U$35,19,FALSE))</f>
        <v/>
      </c>
      <c r="AP39" s="267" t="str">
        <f>IF(AP37="","",VLOOKUP(AP37,'シフト記号表（勤務時間帯）'!$C$6:$U$35,19,FALSE))</f>
        <v/>
      </c>
      <c r="AQ39" s="267" t="str">
        <f>IF(AQ37="","",VLOOKUP(AQ37,'シフト記号表（勤務時間帯）'!$C$6:$U$35,19,FALSE))</f>
        <v/>
      </c>
      <c r="AR39" s="267" t="str">
        <f>IF(AR37="","",VLOOKUP(AR37,'シフト記号表（勤務時間帯）'!$C$6:$U$35,19,FALSE))</f>
        <v/>
      </c>
      <c r="AS39" s="267" t="str">
        <f>IF(AS37="","",VLOOKUP(AS37,'シフト記号表（勤務時間帯）'!$C$6:$U$35,19,FALSE))</f>
        <v/>
      </c>
      <c r="AT39" s="268" t="str">
        <f>IF(AT37="","",VLOOKUP(AT37,'シフト記号表（勤務時間帯）'!$C$6:$U$35,19,FALSE))</f>
        <v/>
      </c>
      <c r="AU39" s="266" t="str">
        <f>IF(AU37="","",VLOOKUP(AU37,'シフト記号表（勤務時間帯）'!$C$6:$U$35,19,FALSE))</f>
        <v/>
      </c>
      <c r="AV39" s="267" t="str">
        <f>IF(AV37="","",VLOOKUP(AV37,'シフト記号表（勤務時間帯）'!$C$6:$U$35,19,FALSE))</f>
        <v/>
      </c>
      <c r="AW39" s="267" t="str">
        <f>IF(AW37="","",VLOOKUP(AW37,'シフト記号表（勤務時間帯）'!$C$6:$U$35,19,FALSE))</f>
        <v/>
      </c>
      <c r="AX39" s="837">
        <f>IF($BB$3="４週",SUM(S39:AT39),IF($BB$3="暦月",SUM(S39:AW39),""))</f>
        <v>0</v>
      </c>
      <c r="AY39" s="838"/>
      <c r="AZ39" s="839">
        <f>IF($BB$3="４週",AX39/4,IF($BB$3="暦月",'勤務形態（30名）'!AX39/('勤務形態（30名）'!$BB$8/7),""))</f>
        <v>0</v>
      </c>
      <c r="BA39" s="840"/>
      <c r="BB39" s="861"/>
      <c r="BC39" s="862"/>
      <c r="BD39" s="862"/>
      <c r="BE39" s="862"/>
      <c r="BF39" s="863"/>
    </row>
    <row r="40" spans="2:58" ht="20.25" customHeight="1">
      <c r="B40" s="867">
        <f>B37+1</f>
        <v>7</v>
      </c>
      <c r="C40" s="869"/>
      <c r="D40" s="870"/>
      <c r="E40" s="871"/>
      <c r="F40" s="120"/>
      <c r="G40" s="773"/>
      <c r="H40" s="776"/>
      <c r="I40" s="777"/>
      <c r="J40" s="777"/>
      <c r="K40" s="778"/>
      <c r="L40" s="780"/>
      <c r="M40" s="781"/>
      <c r="N40" s="781"/>
      <c r="O40" s="782"/>
      <c r="P40" s="789" t="s">
        <v>49</v>
      </c>
      <c r="Q40" s="790"/>
      <c r="R40" s="791"/>
      <c r="S40" s="279"/>
      <c r="T40" s="278"/>
      <c r="U40" s="278"/>
      <c r="V40" s="278"/>
      <c r="W40" s="278"/>
      <c r="X40" s="278"/>
      <c r="Y40" s="280"/>
      <c r="Z40" s="279"/>
      <c r="AA40" s="278"/>
      <c r="AB40" s="278"/>
      <c r="AC40" s="278"/>
      <c r="AD40" s="278"/>
      <c r="AE40" s="278"/>
      <c r="AF40" s="280"/>
      <c r="AG40" s="279"/>
      <c r="AH40" s="278"/>
      <c r="AI40" s="278"/>
      <c r="AJ40" s="278"/>
      <c r="AK40" s="278"/>
      <c r="AL40" s="278"/>
      <c r="AM40" s="280"/>
      <c r="AN40" s="279"/>
      <c r="AO40" s="278"/>
      <c r="AP40" s="278"/>
      <c r="AQ40" s="278"/>
      <c r="AR40" s="278"/>
      <c r="AS40" s="278"/>
      <c r="AT40" s="280"/>
      <c r="AU40" s="279"/>
      <c r="AV40" s="278"/>
      <c r="AW40" s="278"/>
      <c r="AX40" s="986"/>
      <c r="AY40" s="987"/>
      <c r="AZ40" s="988"/>
      <c r="BA40" s="989"/>
      <c r="BB40" s="855"/>
      <c r="BC40" s="856"/>
      <c r="BD40" s="856"/>
      <c r="BE40" s="856"/>
      <c r="BF40" s="857"/>
    </row>
    <row r="41" spans="2:58" ht="20.25" customHeight="1">
      <c r="B41" s="867"/>
      <c r="C41" s="872"/>
      <c r="D41" s="873"/>
      <c r="E41" s="874"/>
      <c r="F41" s="94"/>
      <c r="G41" s="774"/>
      <c r="H41" s="779"/>
      <c r="I41" s="777"/>
      <c r="J41" s="777"/>
      <c r="K41" s="778"/>
      <c r="L41" s="783"/>
      <c r="M41" s="784"/>
      <c r="N41" s="784"/>
      <c r="O41" s="785"/>
      <c r="P41" s="827" t="s">
        <v>15</v>
      </c>
      <c r="Q41" s="828"/>
      <c r="R41" s="829"/>
      <c r="S41" s="263" t="str">
        <f>IF(S40="","",VLOOKUP(S40,'シフト記号表（勤務時間帯）'!$C$6:$K$35,9,FALSE))</f>
        <v/>
      </c>
      <c r="T41" s="264" t="str">
        <f>IF(T40="","",VLOOKUP(T40,'シフト記号表（勤務時間帯）'!$C$6:$K$35,9,FALSE))</f>
        <v/>
      </c>
      <c r="U41" s="264" t="str">
        <f>IF(U40="","",VLOOKUP(U40,'シフト記号表（勤務時間帯）'!$C$6:$K$35,9,FALSE))</f>
        <v/>
      </c>
      <c r="V41" s="264" t="str">
        <f>IF(V40="","",VLOOKUP(V40,'シフト記号表（勤務時間帯）'!$C$6:$K$35,9,FALSE))</f>
        <v/>
      </c>
      <c r="W41" s="264" t="str">
        <f>IF(W40="","",VLOOKUP(W40,'シフト記号表（勤務時間帯）'!$C$6:$K$35,9,FALSE))</f>
        <v/>
      </c>
      <c r="X41" s="264" t="str">
        <f>IF(X40="","",VLOOKUP(X40,'シフト記号表（勤務時間帯）'!$C$6:$K$35,9,FALSE))</f>
        <v/>
      </c>
      <c r="Y41" s="265" t="str">
        <f>IF(Y40="","",VLOOKUP(Y40,'シフト記号表（勤務時間帯）'!$C$6:$K$35,9,FALSE))</f>
        <v/>
      </c>
      <c r="Z41" s="263" t="str">
        <f>IF(Z40="","",VLOOKUP(Z40,'シフト記号表（勤務時間帯）'!$C$6:$K$35,9,FALSE))</f>
        <v/>
      </c>
      <c r="AA41" s="264" t="str">
        <f>IF(AA40="","",VLOOKUP(AA40,'シフト記号表（勤務時間帯）'!$C$6:$K$35,9,FALSE))</f>
        <v/>
      </c>
      <c r="AB41" s="264" t="str">
        <f>IF(AB40="","",VLOOKUP(AB40,'シフト記号表（勤務時間帯）'!$C$6:$K$35,9,FALSE))</f>
        <v/>
      </c>
      <c r="AC41" s="264" t="str">
        <f>IF(AC40="","",VLOOKUP(AC40,'シフト記号表（勤務時間帯）'!$C$6:$K$35,9,FALSE))</f>
        <v/>
      </c>
      <c r="AD41" s="264" t="str">
        <f>IF(AD40="","",VLOOKUP(AD40,'シフト記号表（勤務時間帯）'!$C$6:$K$35,9,FALSE))</f>
        <v/>
      </c>
      <c r="AE41" s="264" t="str">
        <f>IF(AE40="","",VLOOKUP(AE40,'シフト記号表（勤務時間帯）'!$C$6:$K$35,9,FALSE))</f>
        <v/>
      </c>
      <c r="AF41" s="265" t="str">
        <f>IF(AF40="","",VLOOKUP(AF40,'シフト記号表（勤務時間帯）'!$C$6:$K$35,9,FALSE))</f>
        <v/>
      </c>
      <c r="AG41" s="263" t="str">
        <f>IF(AG40="","",VLOOKUP(AG40,'シフト記号表（勤務時間帯）'!$C$6:$K$35,9,FALSE))</f>
        <v/>
      </c>
      <c r="AH41" s="264" t="str">
        <f>IF(AH40="","",VLOOKUP(AH40,'シフト記号表（勤務時間帯）'!$C$6:$K$35,9,FALSE))</f>
        <v/>
      </c>
      <c r="AI41" s="264" t="str">
        <f>IF(AI40="","",VLOOKUP(AI40,'シフト記号表（勤務時間帯）'!$C$6:$K$35,9,FALSE))</f>
        <v/>
      </c>
      <c r="AJ41" s="264" t="str">
        <f>IF(AJ40="","",VLOOKUP(AJ40,'シフト記号表（勤務時間帯）'!$C$6:$K$35,9,FALSE))</f>
        <v/>
      </c>
      <c r="AK41" s="264" t="str">
        <f>IF(AK40="","",VLOOKUP(AK40,'シフト記号表（勤務時間帯）'!$C$6:$K$35,9,FALSE))</f>
        <v/>
      </c>
      <c r="AL41" s="264" t="str">
        <f>IF(AL40="","",VLOOKUP(AL40,'シフト記号表（勤務時間帯）'!$C$6:$K$35,9,FALSE))</f>
        <v/>
      </c>
      <c r="AM41" s="265" t="str">
        <f>IF(AM40="","",VLOOKUP(AM40,'シフト記号表（勤務時間帯）'!$C$6:$K$35,9,FALSE))</f>
        <v/>
      </c>
      <c r="AN41" s="263" t="str">
        <f>IF(AN40="","",VLOOKUP(AN40,'シフト記号表（勤務時間帯）'!$C$6:$K$35,9,FALSE))</f>
        <v/>
      </c>
      <c r="AO41" s="264" t="str">
        <f>IF(AO40="","",VLOOKUP(AO40,'シフト記号表（勤務時間帯）'!$C$6:$K$35,9,FALSE))</f>
        <v/>
      </c>
      <c r="AP41" s="264" t="str">
        <f>IF(AP40="","",VLOOKUP(AP40,'シフト記号表（勤務時間帯）'!$C$6:$K$35,9,FALSE))</f>
        <v/>
      </c>
      <c r="AQ41" s="264" t="str">
        <f>IF(AQ40="","",VLOOKUP(AQ40,'シフト記号表（勤務時間帯）'!$C$6:$K$35,9,FALSE))</f>
        <v/>
      </c>
      <c r="AR41" s="264" t="str">
        <f>IF(AR40="","",VLOOKUP(AR40,'シフト記号表（勤務時間帯）'!$C$6:$K$35,9,FALSE))</f>
        <v/>
      </c>
      <c r="AS41" s="264" t="str">
        <f>IF(AS40="","",VLOOKUP(AS40,'シフト記号表（勤務時間帯）'!$C$6:$K$35,9,FALSE))</f>
        <v/>
      </c>
      <c r="AT41" s="265" t="str">
        <f>IF(AT40="","",VLOOKUP(AT40,'シフト記号表（勤務時間帯）'!$C$6:$K$35,9,FALSE))</f>
        <v/>
      </c>
      <c r="AU41" s="263" t="str">
        <f>IF(AU40="","",VLOOKUP(AU40,'シフト記号表（勤務時間帯）'!$C$6:$K$35,9,FALSE))</f>
        <v/>
      </c>
      <c r="AV41" s="264" t="str">
        <f>IF(AV40="","",VLOOKUP(AV40,'シフト記号表（勤務時間帯）'!$C$6:$K$35,9,FALSE))</f>
        <v/>
      </c>
      <c r="AW41" s="264" t="str">
        <f>IF(AW40="","",VLOOKUP(AW40,'シフト記号表（勤務時間帯）'!$C$6:$K$35,9,FALSE))</f>
        <v/>
      </c>
      <c r="AX41" s="830">
        <f>IF($BB$3="４週",SUM(S41:AT41),IF($BB$3="暦月",SUM(S41:AW41),""))</f>
        <v>0</v>
      </c>
      <c r="AY41" s="831"/>
      <c r="AZ41" s="832">
        <f>IF($BB$3="４週",AX41/4,IF($BB$3="暦月",'勤務形態（30名）'!AX41/('勤務形態（30名）'!$BB$8/7),""))</f>
        <v>0</v>
      </c>
      <c r="BA41" s="833"/>
      <c r="BB41" s="858"/>
      <c r="BC41" s="859"/>
      <c r="BD41" s="859"/>
      <c r="BE41" s="859"/>
      <c r="BF41" s="860"/>
    </row>
    <row r="42" spans="2:58" ht="20.25" customHeight="1">
      <c r="B42" s="867"/>
      <c r="C42" s="875"/>
      <c r="D42" s="876"/>
      <c r="E42" s="877"/>
      <c r="F42" s="94">
        <f>C40</f>
        <v>0</v>
      </c>
      <c r="G42" s="775"/>
      <c r="H42" s="779"/>
      <c r="I42" s="777"/>
      <c r="J42" s="777"/>
      <c r="K42" s="778"/>
      <c r="L42" s="786"/>
      <c r="M42" s="787"/>
      <c r="N42" s="787"/>
      <c r="O42" s="788"/>
      <c r="P42" s="864" t="s">
        <v>50</v>
      </c>
      <c r="Q42" s="865"/>
      <c r="R42" s="866"/>
      <c r="S42" s="266" t="str">
        <f>IF(S40="","",VLOOKUP(S40,'シフト記号表（勤務時間帯）'!$C$6:$U$35,19,FALSE))</f>
        <v/>
      </c>
      <c r="T42" s="267" t="str">
        <f>IF(T40="","",VLOOKUP(T40,'シフト記号表（勤務時間帯）'!$C$6:$U$35,19,FALSE))</f>
        <v/>
      </c>
      <c r="U42" s="267" t="str">
        <f>IF(U40="","",VLOOKUP(U40,'シフト記号表（勤務時間帯）'!$C$6:$U$35,19,FALSE))</f>
        <v/>
      </c>
      <c r="V42" s="267" t="str">
        <f>IF(V40="","",VLOOKUP(V40,'シフト記号表（勤務時間帯）'!$C$6:$U$35,19,FALSE))</f>
        <v/>
      </c>
      <c r="W42" s="267" t="str">
        <f>IF(W40="","",VLOOKUP(W40,'シフト記号表（勤務時間帯）'!$C$6:$U$35,19,FALSE))</f>
        <v/>
      </c>
      <c r="X42" s="267" t="str">
        <f>IF(X40="","",VLOOKUP(X40,'シフト記号表（勤務時間帯）'!$C$6:$U$35,19,FALSE))</f>
        <v/>
      </c>
      <c r="Y42" s="268" t="str">
        <f>IF(Y40="","",VLOOKUP(Y40,'シフト記号表（勤務時間帯）'!$C$6:$U$35,19,FALSE))</f>
        <v/>
      </c>
      <c r="Z42" s="266" t="str">
        <f>IF(Z40="","",VLOOKUP(Z40,'シフト記号表（勤務時間帯）'!$C$6:$U$35,19,FALSE))</f>
        <v/>
      </c>
      <c r="AA42" s="267" t="str">
        <f>IF(AA40="","",VLOOKUP(AA40,'シフト記号表（勤務時間帯）'!$C$6:$U$35,19,FALSE))</f>
        <v/>
      </c>
      <c r="AB42" s="267" t="str">
        <f>IF(AB40="","",VLOOKUP(AB40,'シフト記号表（勤務時間帯）'!$C$6:$U$35,19,FALSE))</f>
        <v/>
      </c>
      <c r="AC42" s="267" t="str">
        <f>IF(AC40="","",VLOOKUP(AC40,'シフト記号表（勤務時間帯）'!$C$6:$U$35,19,FALSE))</f>
        <v/>
      </c>
      <c r="AD42" s="267" t="str">
        <f>IF(AD40="","",VLOOKUP(AD40,'シフト記号表（勤務時間帯）'!$C$6:$U$35,19,FALSE))</f>
        <v/>
      </c>
      <c r="AE42" s="267" t="str">
        <f>IF(AE40="","",VLOOKUP(AE40,'シフト記号表（勤務時間帯）'!$C$6:$U$35,19,FALSE))</f>
        <v/>
      </c>
      <c r="AF42" s="268" t="str">
        <f>IF(AF40="","",VLOOKUP(AF40,'シフト記号表（勤務時間帯）'!$C$6:$U$35,19,FALSE))</f>
        <v/>
      </c>
      <c r="AG42" s="266" t="str">
        <f>IF(AG40="","",VLOOKUP(AG40,'シフト記号表（勤務時間帯）'!$C$6:$U$35,19,FALSE))</f>
        <v/>
      </c>
      <c r="AH42" s="267" t="str">
        <f>IF(AH40="","",VLOOKUP(AH40,'シフト記号表（勤務時間帯）'!$C$6:$U$35,19,FALSE))</f>
        <v/>
      </c>
      <c r="AI42" s="267" t="str">
        <f>IF(AI40="","",VLOOKUP(AI40,'シフト記号表（勤務時間帯）'!$C$6:$U$35,19,FALSE))</f>
        <v/>
      </c>
      <c r="AJ42" s="267" t="str">
        <f>IF(AJ40="","",VLOOKUP(AJ40,'シフト記号表（勤務時間帯）'!$C$6:$U$35,19,FALSE))</f>
        <v/>
      </c>
      <c r="AK42" s="267" t="str">
        <f>IF(AK40="","",VLOOKUP(AK40,'シフト記号表（勤務時間帯）'!$C$6:$U$35,19,FALSE))</f>
        <v/>
      </c>
      <c r="AL42" s="267" t="str">
        <f>IF(AL40="","",VLOOKUP(AL40,'シフト記号表（勤務時間帯）'!$C$6:$U$35,19,FALSE))</f>
        <v/>
      </c>
      <c r="AM42" s="268" t="str">
        <f>IF(AM40="","",VLOOKUP(AM40,'シフト記号表（勤務時間帯）'!$C$6:$U$35,19,FALSE))</f>
        <v/>
      </c>
      <c r="AN42" s="266" t="str">
        <f>IF(AN40="","",VLOOKUP(AN40,'シフト記号表（勤務時間帯）'!$C$6:$U$35,19,FALSE))</f>
        <v/>
      </c>
      <c r="AO42" s="267" t="str">
        <f>IF(AO40="","",VLOOKUP(AO40,'シフト記号表（勤務時間帯）'!$C$6:$U$35,19,FALSE))</f>
        <v/>
      </c>
      <c r="AP42" s="267" t="str">
        <f>IF(AP40="","",VLOOKUP(AP40,'シフト記号表（勤務時間帯）'!$C$6:$U$35,19,FALSE))</f>
        <v/>
      </c>
      <c r="AQ42" s="267" t="str">
        <f>IF(AQ40="","",VLOOKUP(AQ40,'シフト記号表（勤務時間帯）'!$C$6:$U$35,19,FALSE))</f>
        <v/>
      </c>
      <c r="AR42" s="267" t="str">
        <f>IF(AR40="","",VLOOKUP(AR40,'シフト記号表（勤務時間帯）'!$C$6:$U$35,19,FALSE))</f>
        <v/>
      </c>
      <c r="AS42" s="267" t="str">
        <f>IF(AS40="","",VLOOKUP(AS40,'シフト記号表（勤務時間帯）'!$C$6:$U$35,19,FALSE))</f>
        <v/>
      </c>
      <c r="AT42" s="268" t="str">
        <f>IF(AT40="","",VLOOKUP(AT40,'シフト記号表（勤務時間帯）'!$C$6:$U$35,19,FALSE))</f>
        <v/>
      </c>
      <c r="AU42" s="266" t="str">
        <f>IF(AU40="","",VLOOKUP(AU40,'シフト記号表（勤務時間帯）'!$C$6:$U$35,19,FALSE))</f>
        <v/>
      </c>
      <c r="AV42" s="267" t="str">
        <f>IF(AV40="","",VLOOKUP(AV40,'シフト記号表（勤務時間帯）'!$C$6:$U$35,19,FALSE))</f>
        <v/>
      </c>
      <c r="AW42" s="267" t="str">
        <f>IF(AW40="","",VLOOKUP(AW40,'シフト記号表（勤務時間帯）'!$C$6:$U$35,19,FALSE))</f>
        <v/>
      </c>
      <c r="AX42" s="837">
        <f>IF($BB$3="４週",SUM(S42:AT42),IF($BB$3="暦月",SUM(S42:AW42),""))</f>
        <v>0</v>
      </c>
      <c r="AY42" s="838"/>
      <c r="AZ42" s="839">
        <f>IF($BB$3="４週",AX42/4,IF($BB$3="暦月",'勤務形態（30名）'!AX42/('勤務形態（30名）'!$BB$8/7),""))</f>
        <v>0</v>
      </c>
      <c r="BA42" s="840"/>
      <c r="BB42" s="861"/>
      <c r="BC42" s="862"/>
      <c r="BD42" s="862"/>
      <c r="BE42" s="862"/>
      <c r="BF42" s="863"/>
    </row>
    <row r="43" spans="2:58" ht="20.25" customHeight="1">
      <c r="B43" s="867">
        <f>B40+1</f>
        <v>8</v>
      </c>
      <c r="C43" s="869"/>
      <c r="D43" s="870"/>
      <c r="E43" s="871"/>
      <c r="F43" s="120"/>
      <c r="G43" s="773"/>
      <c r="H43" s="776"/>
      <c r="I43" s="777"/>
      <c r="J43" s="777"/>
      <c r="K43" s="778"/>
      <c r="L43" s="780"/>
      <c r="M43" s="781"/>
      <c r="N43" s="781"/>
      <c r="O43" s="782"/>
      <c r="P43" s="789" t="s">
        <v>49</v>
      </c>
      <c r="Q43" s="790"/>
      <c r="R43" s="791"/>
      <c r="S43" s="279"/>
      <c r="T43" s="278"/>
      <c r="U43" s="278"/>
      <c r="V43" s="278"/>
      <c r="W43" s="278"/>
      <c r="X43" s="278"/>
      <c r="Y43" s="280"/>
      <c r="Z43" s="279"/>
      <c r="AA43" s="278"/>
      <c r="AB43" s="278"/>
      <c r="AC43" s="278"/>
      <c r="AD43" s="278"/>
      <c r="AE43" s="278"/>
      <c r="AF43" s="280"/>
      <c r="AG43" s="279"/>
      <c r="AH43" s="278"/>
      <c r="AI43" s="278"/>
      <c r="AJ43" s="278"/>
      <c r="AK43" s="278"/>
      <c r="AL43" s="278"/>
      <c r="AM43" s="280"/>
      <c r="AN43" s="279"/>
      <c r="AO43" s="278"/>
      <c r="AP43" s="278"/>
      <c r="AQ43" s="278"/>
      <c r="AR43" s="278"/>
      <c r="AS43" s="278"/>
      <c r="AT43" s="280"/>
      <c r="AU43" s="279"/>
      <c r="AV43" s="278"/>
      <c r="AW43" s="278"/>
      <c r="AX43" s="986"/>
      <c r="AY43" s="987"/>
      <c r="AZ43" s="988"/>
      <c r="BA43" s="989"/>
      <c r="BB43" s="855"/>
      <c r="BC43" s="856"/>
      <c r="BD43" s="856"/>
      <c r="BE43" s="856"/>
      <c r="BF43" s="857"/>
    </row>
    <row r="44" spans="2:58" ht="20.25" customHeight="1">
      <c r="B44" s="867"/>
      <c r="C44" s="872"/>
      <c r="D44" s="873"/>
      <c r="E44" s="874"/>
      <c r="F44" s="94"/>
      <c r="G44" s="774"/>
      <c r="H44" s="779"/>
      <c r="I44" s="777"/>
      <c r="J44" s="777"/>
      <c r="K44" s="778"/>
      <c r="L44" s="783"/>
      <c r="M44" s="784"/>
      <c r="N44" s="784"/>
      <c r="O44" s="785"/>
      <c r="P44" s="827" t="s">
        <v>15</v>
      </c>
      <c r="Q44" s="828"/>
      <c r="R44" s="829"/>
      <c r="S44" s="263" t="str">
        <f>IF(S43="","",VLOOKUP(S43,'シフト記号表（勤務時間帯）'!$C$6:$K$35,9,FALSE))</f>
        <v/>
      </c>
      <c r="T44" s="264" t="str">
        <f>IF(T43="","",VLOOKUP(T43,'シフト記号表（勤務時間帯）'!$C$6:$K$35,9,FALSE))</f>
        <v/>
      </c>
      <c r="U44" s="264" t="str">
        <f>IF(U43="","",VLOOKUP(U43,'シフト記号表（勤務時間帯）'!$C$6:$K$35,9,FALSE))</f>
        <v/>
      </c>
      <c r="V44" s="264" t="str">
        <f>IF(V43="","",VLOOKUP(V43,'シフト記号表（勤務時間帯）'!$C$6:$K$35,9,FALSE))</f>
        <v/>
      </c>
      <c r="W44" s="264" t="str">
        <f>IF(W43="","",VLOOKUP(W43,'シフト記号表（勤務時間帯）'!$C$6:$K$35,9,FALSE))</f>
        <v/>
      </c>
      <c r="X44" s="264" t="str">
        <f>IF(X43="","",VLOOKUP(X43,'シフト記号表（勤務時間帯）'!$C$6:$K$35,9,FALSE))</f>
        <v/>
      </c>
      <c r="Y44" s="265" t="str">
        <f>IF(Y43="","",VLOOKUP(Y43,'シフト記号表（勤務時間帯）'!$C$6:$K$35,9,FALSE))</f>
        <v/>
      </c>
      <c r="Z44" s="263" t="str">
        <f>IF(Z43="","",VLOOKUP(Z43,'シフト記号表（勤務時間帯）'!$C$6:$K$35,9,FALSE))</f>
        <v/>
      </c>
      <c r="AA44" s="264" t="str">
        <f>IF(AA43="","",VLOOKUP(AA43,'シフト記号表（勤務時間帯）'!$C$6:$K$35,9,FALSE))</f>
        <v/>
      </c>
      <c r="AB44" s="264" t="str">
        <f>IF(AB43="","",VLOOKUP(AB43,'シフト記号表（勤務時間帯）'!$C$6:$K$35,9,FALSE))</f>
        <v/>
      </c>
      <c r="AC44" s="264" t="str">
        <f>IF(AC43="","",VLOOKUP(AC43,'シフト記号表（勤務時間帯）'!$C$6:$K$35,9,FALSE))</f>
        <v/>
      </c>
      <c r="AD44" s="264" t="str">
        <f>IF(AD43="","",VLOOKUP(AD43,'シフト記号表（勤務時間帯）'!$C$6:$K$35,9,FALSE))</f>
        <v/>
      </c>
      <c r="AE44" s="264" t="str">
        <f>IF(AE43="","",VLOOKUP(AE43,'シフト記号表（勤務時間帯）'!$C$6:$K$35,9,FALSE))</f>
        <v/>
      </c>
      <c r="AF44" s="265" t="str">
        <f>IF(AF43="","",VLOOKUP(AF43,'シフト記号表（勤務時間帯）'!$C$6:$K$35,9,FALSE))</f>
        <v/>
      </c>
      <c r="AG44" s="263" t="str">
        <f>IF(AG43="","",VLOOKUP(AG43,'シフト記号表（勤務時間帯）'!$C$6:$K$35,9,FALSE))</f>
        <v/>
      </c>
      <c r="AH44" s="264" t="str">
        <f>IF(AH43="","",VLOOKUP(AH43,'シフト記号表（勤務時間帯）'!$C$6:$K$35,9,FALSE))</f>
        <v/>
      </c>
      <c r="AI44" s="264" t="str">
        <f>IF(AI43="","",VLOOKUP(AI43,'シフト記号表（勤務時間帯）'!$C$6:$K$35,9,FALSE))</f>
        <v/>
      </c>
      <c r="AJ44" s="264" t="str">
        <f>IF(AJ43="","",VLOOKUP(AJ43,'シフト記号表（勤務時間帯）'!$C$6:$K$35,9,FALSE))</f>
        <v/>
      </c>
      <c r="AK44" s="264" t="str">
        <f>IF(AK43="","",VLOOKUP(AK43,'シフト記号表（勤務時間帯）'!$C$6:$K$35,9,FALSE))</f>
        <v/>
      </c>
      <c r="AL44" s="264" t="str">
        <f>IF(AL43="","",VLOOKUP(AL43,'シフト記号表（勤務時間帯）'!$C$6:$K$35,9,FALSE))</f>
        <v/>
      </c>
      <c r="AM44" s="265" t="str">
        <f>IF(AM43="","",VLOOKUP(AM43,'シフト記号表（勤務時間帯）'!$C$6:$K$35,9,FALSE))</f>
        <v/>
      </c>
      <c r="AN44" s="263" t="str">
        <f>IF(AN43="","",VLOOKUP(AN43,'シフト記号表（勤務時間帯）'!$C$6:$K$35,9,FALSE))</f>
        <v/>
      </c>
      <c r="AO44" s="264" t="str">
        <f>IF(AO43="","",VLOOKUP(AO43,'シフト記号表（勤務時間帯）'!$C$6:$K$35,9,FALSE))</f>
        <v/>
      </c>
      <c r="AP44" s="264" t="str">
        <f>IF(AP43="","",VLOOKUP(AP43,'シフト記号表（勤務時間帯）'!$C$6:$K$35,9,FALSE))</f>
        <v/>
      </c>
      <c r="AQ44" s="264" t="str">
        <f>IF(AQ43="","",VLOOKUP(AQ43,'シフト記号表（勤務時間帯）'!$C$6:$K$35,9,FALSE))</f>
        <v/>
      </c>
      <c r="AR44" s="264" t="str">
        <f>IF(AR43="","",VLOOKUP(AR43,'シフト記号表（勤務時間帯）'!$C$6:$K$35,9,FALSE))</f>
        <v/>
      </c>
      <c r="AS44" s="264" t="str">
        <f>IF(AS43="","",VLOOKUP(AS43,'シフト記号表（勤務時間帯）'!$C$6:$K$35,9,FALSE))</f>
        <v/>
      </c>
      <c r="AT44" s="265" t="str">
        <f>IF(AT43="","",VLOOKUP(AT43,'シフト記号表（勤務時間帯）'!$C$6:$K$35,9,FALSE))</f>
        <v/>
      </c>
      <c r="AU44" s="263" t="str">
        <f>IF(AU43="","",VLOOKUP(AU43,'シフト記号表（勤務時間帯）'!$C$6:$K$35,9,FALSE))</f>
        <v/>
      </c>
      <c r="AV44" s="264" t="str">
        <f>IF(AV43="","",VLOOKUP(AV43,'シフト記号表（勤務時間帯）'!$C$6:$K$35,9,FALSE))</f>
        <v/>
      </c>
      <c r="AW44" s="264" t="str">
        <f>IF(AW43="","",VLOOKUP(AW43,'シフト記号表（勤務時間帯）'!$C$6:$K$35,9,FALSE))</f>
        <v/>
      </c>
      <c r="AX44" s="830">
        <f>IF($BB$3="４週",SUM(S44:AT44),IF($BB$3="暦月",SUM(S44:AW44),""))</f>
        <v>0</v>
      </c>
      <c r="AY44" s="831"/>
      <c r="AZ44" s="832">
        <f>IF($BB$3="４週",AX44/4,IF($BB$3="暦月",'勤務形態（30名）'!AX44/('勤務形態（30名）'!$BB$8/7),""))</f>
        <v>0</v>
      </c>
      <c r="BA44" s="833"/>
      <c r="BB44" s="858"/>
      <c r="BC44" s="859"/>
      <c r="BD44" s="859"/>
      <c r="BE44" s="859"/>
      <c r="BF44" s="860"/>
    </row>
    <row r="45" spans="2:58" ht="20.25" customHeight="1">
      <c r="B45" s="867"/>
      <c r="C45" s="875"/>
      <c r="D45" s="876"/>
      <c r="E45" s="877"/>
      <c r="F45" s="94">
        <f>C43</f>
        <v>0</v>
      </c>
      <c r="G45" s="775"/>
      <c r="H45" s="779"/>
      <c r="I45" s="777"/>
      <c r="J45" s="777"/>
      <c r="K45" s="778"/>
      <c r="L45" s="786"/>
      <c r="M45" s="787"/>
      <c r="N45" s="787"/>
      <c r="O45" s="788"/>
      <c r="P45" s="864" t="s">
        <v>50</v>
      </c>
      <c r="Q45" s="865"/>
      <c r="R45" s="866"/>
      <c r="S45" s="266" t="str">
        <f>IF(S43="","",VLOOKUP(S43,'シフト記号表（勤務時間帯）'!$C$6:$U$35,19,FALSE))</f>
        <v/>
      </c>
      <c r="T45" s="267" t="str">
        <f>IF(T43="","",VLOOKUP(T43,'シフト記号表（勤務時間帯）'!$C$6:$U$35,19,FALSE))</f>
        <v/>
      </c>
      <c r="U45" s="267" t="str">
        <f>IF(U43="","",VLOOKUP(U43,'シフト記号表（勤務時間帯）'!$C$6:$U$35,19,FALSE))</f>
        <v/>
      </c>
      <c r="V45" s="267" t="str">
        <f>IF(V43="","",VLOOKUP(V43,'シフト記号表（勤務時間帯）'!$C$6:$U$35,19,FALSE))</f>
        <v/>
      </c>
      <c r="W45" s="267" t="str">
        <f>IF(W43="","",VLOOKUP(W43,'シフト記号表（勤務時間帯）'!$C$6:$U$35,19,FALSE))</f>
        <v/>
      </c>
      <c r="X45" s="267" t="str">
        <f>IF(X43="","",VLOOKUP(X43,'シフト記号表（勤務時間帯）'!$C$6:$U$35,19,FALSE))</f>
        <v/>
      </c>
      <c r="Y45" s="268" t="str">
        <f>IF(Y43="","",VLOOKUP(Y43,'シフト記号表（勤務時間帯）'!$C$6:$U$35,19,FALSE))</f>
        <v/>
      </c>
      <c r="Z45" s="266" t="str">
        <f>IF(Z43="","",VLOOKUP(Z43,'シフト記号表（勤務時間帯）'!$C$6:$U$35,19,FALSE))</f>
        <v/>
      </c>
      <c r="AA45" s="267" t="str">
        <f>IF(AA43="","",VLOOKUP(AA43,'シフト記号表（勤務時間帯）'!$C$6:$U$35,19,FALSE))</f>
        <v/>
      </c>
      <c r="AB45" s="267" t="str">
        <f>IF(AB43="","",VLOOKUP(AB43,'シフト記号表（勤務時間帯）'!$C$6:$U$35,19,FALSE))</f>
        <v/>
      </c>
      <c r="AC45" s="267" t="str">
        <f>IF(AC43="","",VLOOKUP(AC43,'シフト記号表（勤務時間帯）'!$C$6:$U$35,19,FALSE))</f>
        <v/>
      </c>
      <c r="AD45" s="267" t="str">
        <f>IF(AD43="","",VLOOKUP(AD43,'シフト記号表（勤務時間帯）'!$C$6:$U$35,19,FALSE))</f>
        <v/>
      </c>
      <c r="AE45" s="267" t="str">
        <f>IF(AE43="","",VLOOKUP(AE43,'シフト記号表（勤務時間帯）'!$C$6:$U$35,19,FALSE))</f>
        <v/>
      </c>
      <c r="AF45" s="268" t="str">
        <f>IF(AF43="","",VLOOKUP(AF43,'シフト記号表（勤務時間帯）'!$C$6:$U$35,19,FALSE))</f>
        <v/>
      </c>
      <c r="AG45" s="266" t="str">
        <f>IF(AG43="","",VLOOKUP(AG43,'シフト記号表（勤務時間帯）'!$C$6:$U$35,19,FALSE))</f>
        <v/>
      </c>
      <c r="AH45" s="267" t="str">
        <f>IF(AH43="","",VLOOKUP(AH43,'シフト記号表（勤務時間帯）'!$C$6:$U$35,19,FALSE))</f>
        <v/>
      </c>
      <c r="AI45" s="267" t="str">
        <f>IF(AI43="","",VLOOKUP(AI43,'シフト記号表（勤務時間帯）'!$C$6:$U$35,19,FALSE))</f>
        <v/>
      </c>
      <c r="AJ45" s="267" t="str">
        <f>IF(AJ43="","",VLOOKUP(AJ43,'シフト記号表（勤務時間帯）'!$C$6:$U$35,19,FALSE))</f>
        <v/>
      </c>
      <c r="AK45" s="267" t="str">
        <f>IF(AK43="","",VLOOKUP(AK43,'シフト記号表（勤務時間帯）'!$C$6:$U$35,19,FALSE))</f>
        <v/>
      </c>
      <c r="AL45" s="267" t="str">
        <f>IF(AL43="","",VLOOKUP(AL43,'シフト記号表（勤務時間帯）'!$C$6:$U$35,19,FALSE))</f>
        <v/>
      </c>
      <c r="AM45" s="268" t="str">
        <f>IF(AM43="","",VLOOKUP(AM43,'シフト記号表（勤務時間帯）'!$C$6:$U$35,19,FALSE))</f>
        <v/>
      </c>
      <c r="AN45" s="266" t="str">
        <f>IF(AN43="","",VLOOKUP(AN43,'シフト記号表（勤務時間帯）'!$C$6:$U$35,19,FALSE))</f>
        <v/>
      </c>
      <c r="AO45" s="267" t="str">
        <f>IF(AO43="","",VLOOKUP(AO43,'シフト記号表（勤務時間帯）'!$C$6:$U$35,19,FALSE))</f>
        <v/>
      </c>
      <c r="AP45" s="267" t="str">
        <f>IF(AP43="","",VLOOKUP(AP43,'シフト記号表（勤務時間帯）'!$C$6:$U$35,19,FALSE))</f>
        <v/>
      </c>
      <c r="AQ45" s="267" t="str">
        <f>IF(AQ43="","",VLOOKUP(AQ43,'シフト記号表（勤務時間帯）'!$C$6:$U$35,19,FALSE))</f>
        <v/>
      </c>
      <c r="AR45" s="267" t="str">
        <f>IF(AR43="","",VLOOKUP(AR43,'シフト記号表（勤務時間帯）'!$C$6:$U$35,19,FALSE))</f>
        <v/>
      </c>
      <c r="AS45" s="267" t="str">
        <f>IF(AS43="","",VLOOKUP(AS43,'シフト記号表（勤務時間帯）'!$C$6:$U$35,19,FALSE))</f>
        <v/>
      </c>
      <c r="AT45" s="268" t="str">
        <f>IF(AT43="","",VLOOKUP(AT43,'シフト記号表（勤務時間帯）'!$C$6:$U$35,19,FALSE))</f>
        <v/>
      </c>
      <c r="AU45" s="266" t="str">
        <f>IF(AU43="","",VLOOKUP(AU43,'シフト記号表（勤務時間帯）'!$C$6:$U$35,19,FALSE))</f>
        <v/>
      </c>
      <c r="AV45" s="267" t="str">
        <f>IF(AV43="","",VLOOKUP(AV43,'シフト記号表（勤務時間帯）'!$C$6:$U$35,19,FALSE))</f>
        <v/>
      </c>
      <c r="AW45" s="267" t="str">
        <f>IF(AW43="","",VLOOKUP(AW43,'シフト記号表（勤務時間帯）'!$C$6:$U$35,19,FALSE))</f>
        <v/>
      </c>
      <c r="AX45" s="837">
        <f>IF($BB$3="４週",SUM(S45:AT45),IF($BB$3="暦月",SUM(S45:AW45),""))</f>
        <v>0</v>
      </c>
      <c r="AY45" s="838"/>
      <c r="AZ45" s="839">
        <f>IF($BB$3="４週",AX45/4,IF($BB$3="暦月",'勤務形態（30名）'!AX45/('勤務形態（30名）'!$BB$8/7),""))</f>
        <v>0</v>
      </c>
      <c r="BA45" s="840"/>
      <c r="BB45" s="861"/>
      <c r="BC45" s="862"/>
      <c r="BD45" s="862"/>
      <c r="BE45" s="862"/>
      <c r="BF45" s="863"/>
    </row>
    <row r="46" spans="2:58" ht="20.25" customHeight="1">
      <c r="B46" s="867">
        <f>B43+1</f>
        <v>9</v>
      </c>
      <c r="C46" s="869"/>
      <c r="D46" s="870"/>
      <c r="E46" s="871"/>
      <c r="F46" s="120"/>
      <c r="G46" s="773"/>
      <c r="H46" s="776"/>
      <c r="I46" s="777"/>
      <c r="J46" s="777"/>
      <c r="K46" s="778"/>
      <c r="L46" s="780"/>
      <c r="M46" s="781"/>
      <c r="N46" s="781"/>
      <c r="O46" s="782"/>
      <c r="P46" s="789" t="s">
        <v>49</v>
      </c>
      <c r="Q46" s="790"/>
      <c r="R46" s="791"/>
      <c r="S46" s="279"/>
      <c r="T46" s="278"/>
      <c r="U46" s="278"/>
      <c r="V46" s="278"/>
      <c r="W46" s="278"/>
      <c r="X46" s="278"/>
      <c r="Y46" s="280"/>
      <c r="Z46" s="279"/>
      <c r="AA46" s="278"/>
      <c r="AB46" s="278"/>
      <c r="AC46" s="278"/>
      <c r="AD46" s="278"/>
      <c r="AE46" s="278"/>
      <c r="AF46" s="280"/>
      <c r="AG46" s="279"/>
      <c r="AH46" s="278"/>
      <c r="AI46" s="278"/>
      <c r="AJ46" s="278"/>
      <c r="AK46" s="278"/>
      <c r="AL46" s="278"/>
      <c r="AM46" s="280"/>
      <c r="AN46" s="279"/>
      <c r="AO46" s="278"/>
      <c r="AP46" s="278"/>
      <c r="AQ46" s="278"/>
      <c r="AR46" s="278"/>
      <c r="AS46" s="278"/>
      <c r="AT46" s="280"/>
      <c r="AU46" s="279"/>
      <c r="AV46" s="278"/>
      <c r="AW46" s="278"/>
      <c r="AX46" s="986"/>
      <c r="AY46" s="987"/>
      <c r="AZ46" s="988"/>
      <c r="BA46" s="989"/>
      <c r="BB46" s="855"/>
      <c r="BC46" s="856"/>
      <c r="BD46" s="856"/>
      <c r="BE46" s="856"/>
      <c r="BF46" s="857"/>
    </row>
    <row r="47" spans="2:58" ht="20.25" customHeight="1">
      <c r="B47" s="867"/>
      <c r="C47" s="872"/>
      <c r="D47" s="873"/>
      <c r="E47" s="874"/>
      <c r="F47" s="94"/>
      <c r="G47" s="774"/>
      <c r="H47" s="779"/>
      <c r="I47" s="777"/>
      <c r="J47" s="777"/>
      <c r="K47" s="778"/>
      <c r="L47" s="783"/>
      <c r="M47" s="784"/>
      <c r="N47" s="784"/>
      <c r="O47" s="785"/>
      <c r="P47" s="827" t="s">
        <v>15</v>
      </c>
      <c r="Q47" s="828"/>
      <c r="R47" s="829"/>
      <c r="S47" s="263" t="str">
        <f>IF(S46="","",VLOOKUP(S46,'シフト記号表（勤務時間帯）'!$C$6:$K$35,9,FALSE))</f>
        <v/>
      </c>
      <c r="T47" s="264" t="str">
        <f>IF(T46="","",VLOOKUP(T46,'シフト記号表（勤務時間帯）'!$C$6:$K$35,9,FALSE))</f>
        <v/>
      </c>
      <c r="U47" s="264" t="str">
        <f>IF(U46="","",VLOOKUP(U46,'シフト記号表（勤務時間帯）'!$C$6:$K$35,9,FALSE))</f>
        <v/>
      </c>
      <c r="V47" s="264" t="str">
        <f>IF(V46="","",VLOOKUP(V46,'シフト記号表（勤務時間帯）'!$C$6:$K$35,9,FALSE))</f>
        <v/>
      </c>
      <c r="W47" s="264" t="str">
        <f>IF(W46="","",VLOOKUP(W46,'シフト記号表（勤務時間帯）'!$C$6:$K$35,9,FALSE))</f>
        <v/>
      </c>
      <c r="X47" s="264" t="str">
        <f>IF(X46="","",VLOOKUP(X46,'シフト記号表（勤務時間帯）'!$C$6:$K$35,9,FALSE))</f>
        <v/>
      </c>
      <c r="Y47" s="265" t="str">
        <f>IF(Y46="","",VLOOKUP(Y46,'シフト記号表（勤務時間帯）'!$C$6:$K$35,9,FALSE))</f>
        <v/>
      </c>
      <c r="Z47" s="263" t="str">
        <f>IF(Z46="","",VLOOKUP(Z46,'シフト記号表（勤務時間帯）'!$C$6:$K$35,9,FALSE))</f>
        <v/>
      </c>
      <c r="AA47" s="264" t="str">
        <f>IF(AA46="","",VLOOKUP(AA46,'シフト記号表（勤務時間帯）'!$C$6:$K$35,9,FALSE))</f>
        <v/>
      </c>
      <c r="AB47" s="264" t="str">
        <f>IF(AB46="","",VLOOKUP(AB46,'シフト記号表（勤務時間帯）'!$C$6:$K$35,9,FALSE))</f>
        <v/>
      </c>
      <c r="AC47" s="264" t="str">
        <f>IF(AC46="","",VLOOKUP(AC46,'シフト記号表（勤務時間帯）'!$C$6:$K$35,9,FALSE))</f>
        <v/>
      </c>
      <c r="AD47" s="264" t="str">
        <f>IF(AD46="","",VLOOKUP(AD46,'シフト記号表（勤務時間帯）'!$C$6:$K$35,9,FALSE))</f>
        <v/>
      </c>
      <c r="AE47" s="264" t="str">
        <f>IF(AE46="","",VLOOKUP(AE46,'シフト記号表（勤務時間帯）'!$C$6:$K$35,9,FALSE))</f>
        <v/>
      </c>
      <c r="AF47" s="265" t="str">
        <f>IF(AF46="","",VLOOKUP(AF46,'シフト記号表（勤務時間帯）'!$C$6:$K$35,9,FALSE))</f>
        <v/>
      </c>
      <c r="AG47" s="263" t="str">
        <f>IF(AG46="","",VLOOKUP(AG46,'シフト記号表（勤務時間帯）'!$C$6:$K$35,9,FALSE))</f>
        <v/>
      </c>
      <c r="AH47" s="264" t="str">
        <f>IF(AH46="","",VLOOKUP(AH46,'シフト記号表（勤務時間帯）'!$C$6:$K$35,9,FALSE))</f>
        <v/>
      </c>
      <c r="AI47" s="264" t="str">
        <f>IF(AI46="","",VLOOKUP(AI46,'シフト記号表（勤務時間帯）'!$C$6:$K$35,9,FALSE))</f>
        <v/>
      </c>
      <c r="AJ47" s="264" t="str">
        <f>IF(AJ46="","",VLOOKUP(AJ46,'シフト記号表（勤務時間帯）'!$C$6:$K$35,9,FALSE))</f>
        <v/>
      </c>
      <c r="AK47" s="264" t="str">
        <f>IF(AK46="","",VLOOKUP(AK46,'シフト記号表（勤務時間帯）'!$C$6:$K$35,9,FALSE))</f>
        <v/>
      </c>
      <c r="AL47" s="264" t="str">
        <f>IF(AL46="","",VLOOKUP(AL46,'シフト記号表（勤務時間帯）'!$C$6:$K$35,9,FALSE))</f>
        <v/>
      </c>
      <c r="AM47" s="265" t="str">
        <f>IF(AM46="","",VLOOKUP(AM46,'シフト記号表（勤務時間帯）'!$C$6:$K$35,9,FALSE))</f>
        <v/>
      </c>
      <c r="AN47" s="263" t="str">
        <f>IF(AN46="","",VLOOKUP(AN46,'シフト記号表（勤務時間帯）'!$C$6:$K$35,9,FALSE))</f>
        <v/>
      </c>
      <c r="AO47" s="264" t="str">
        <f>IF(AO46="","",VLOOKUP(AO46,'シフト記号表（勤務時間帯）'!$C$6:$K$35,9,FALSE))</f>
        <v/>
      </c>
      <c r="AP47" s="264" t="str">
        <f>IF(AP46="","",VLOOKUP(AP46,'シフト記号表（勤務時間帯）'!$C$6:$K$35,9,FALSE))</f>
        <v/>
      </c>
      <c r="AQ47" s="264" t="str">
        <f>IF(AQ46="","",VLOOKUP(AQ46,'シフト記号表（勤務時間帯）'!$C$6:$K$35,9,FALSE))</f>
        <v/>
      </c>
      <c r="AR47" s="264" t="str">
        <f>IF(AR46="","",VLOOKUP(AR46,'シフト記号表（勤務時間帯）'!$C$6:$K$35,9,FALSE))</f>
        <v/>
      </c>
      <c r="AS47" s="264" t="str">
        <f>IF(AS46="","",VLOOKUP(AS46,'シフト記号表（勤務時間帯）'!$C$6:$K$35,9,FALSE))</f>
        <v/>
      </c>
      <c r="AT47" s="265" t="str">
        <f>IF(AT46="","",VLOOKUP(AT46,'シフト記号表（勤務時間帯）'!$C$6:$K$35,9,FALSE))</f>
        <v/>
      </c>
      <c r="AU47" s="263" t="str">
        <f>IF(AU46="","",VLOOKUP(AU46,'シフト記号表（勤務時間帯）'!$C$6:$K$35,9,FALSE))</f>
        <v/>
      </c>
      <c r="AV47" s="264" t="str">
        <f>IF(AV46="","",VLOOKUP(AV46,'シフト記号表（勤務時間帯）'!$C$6:$K$35,9,FALSE))</f>
        <v/>
      </c>
      <c r="AW47" s="264" t="str">
        <f>IF(AW46="","",VLOOKUP(AW46,'シフト記号表（勤務時間帯）'!$C$6:$K$35,9,FALSE))</f>
        <v/>
      </c>
      <c r="AX47" s="830">
        <f>IF($BB$3="４週",SUM(S47:AT47),IF($BB$3="暦月",SUM(S47:AW47),""))</f>
        <v>0</v>
      </c>
      <c r="AY47" s="831"/>
      <c r="AZ47" s="832">
        <f>IF($BB$3="４週",AX47/4,IF($BB$3="暦月",'勤務形態（30名）'!AX47/('勤務形態（30名）'!$BB$8/7),""))</f>
        <v>0</v>
      </c>
      <c r="BA47" s="833"/>
      <c r="BB47" s="858"/>
      <c r="BC47" s="859"/>
      <c r="BD47" s="859"/>
      <c r="BE47" s="859"/>
      <c r="BF47" s="860"/>
    </row>
    <row r="48" spans="2:58" ht="20.25" customHeight="1">
      <c r="B48" s="867"/>
      <c r="C48" s="875"/>
      <c r="D48" s="876"/>
      <c r="E48" s="877"/>
      <c r="F48" s="94">
        <f>C46</f>
        <v>0</v>
      </c>
      <c r="G48" s="775"/>
      <c r="H48" s="779"/>
      <c r="I48" s="777"/>
      <c r="J48" s="777"/>
      <c r="K48" s="778"/>
      <c r="L48" s="786"/>
      <c r="M48" s="787"/>
      <c r="N48" s="787"/>
      <c r="O48" s="788"/>
      <c r="P48" s="864" t="s">
        <v>50</v>
      </c>
      <c r="Q48" s="865"/>
      <c r="R48" s="866"/>
      <c r="S48" s="266" t="str">
        <f>IF(S46="","",VLOOKUP(S46,'シフト記号表（勤務時間帯）'!$C$6:$U$35,19,FALSE))</f>
        <v/>
      </c>
      <c r="T48" s="267" t="str">
        <f>IF(T46="","",VLOOKUP(T46,'シフト記号表（勤務時間帯）'!$C$6:$U$35,19,FALSE))</f>
        <v/>
      </c>
      <c r="U48" s="267" t="str">
        <f>IF(U46="","",VLOOKUP(U46,'シフト記号表（勤務時間帯）'!$C$6:$U$35,19,FALSE))</f>
        <v/>
      </c>
      <c r="V48" s="267" t="str">
        <f>IF(V46="","",VLOOKUP(V46,'シフト記号表（勤務時間帯）'!$C$6:$U$35,19,FALSE))</f>
        <v/>
      </c>
      <c r="W48" s="267" t="str">
        <f>IF(W46="","",VLOOKUP(W46,'シフト記号表（勤務時間帯）'!$C$6:$U$35,19,FALSE))</f>
        <v/>
      </c>
      <c r="X48" s="267" t="str">
        <f>IF(X46="","",VLOOKUP(X46,'シフト記号表（勤務時間帯）'!$C$6:$U$35,19,FALSE))</f>
        <v/>
      </c>
      <c r="Y48" s="268" t="str">
        <f>IF(Y46="","",VLOOKUP(Y46,'シフト記号表（勤務時間帯）'!$C$6:$U$35,19,FALSE))</f>
        <v/>
      </c>
      <c r="Z48" s="266" t="str">
        <f>IF(Z46="","",VLOOKUP(Z46,'シフト記号表（勤務時間帯）'!$C$6:$U$35,19,FALSE))</f>
        <v/>
      </c>
      <c r="AA48" s="267" t="str">
        <f>IF(AA46="","",VLOOKUP(AA46,'シフト記号表（勤務時間帯）'!$C$6:$U$35,19,FALSE))</f>
        <v/>
      </c>
      <c r="AB48" s="267" t="str">
        <f>IF(AB46="","",VLOOKUP(AB46,'シフト記号表（勤務時間帯）'!$C$6:$U$35,19,FALSE))</f>
        <v/>
      </c>
      <c r="AC48" s="267" t="str">
        <f>IF(AC46="","",VLOOKUP(AC46,'シフト記号表（勤務時間帯）'!$C$6:$U$35,19,FALSE))</f>
        <v/>
      </c>
      <c r="AD48" s="267" t="str">
        <f>IF(AD46="","",VLOOKUP(AD46,'シフト記号表（勤務時間帯）'!$C$6:$U$35,19,FALSE))</f>
        <v/>
      </c>
      <c r="AE48" s="267" t="str">
        <f>IF(AE46="","",VLOOKUP(AE46,'シフト記号表（勤務時間帯）'!$C$6:$U$35,19,FALSE))</f>
        <v/>
      </c>
      <c r="AF48" s="268" t="str">
        <f>IF(AF46="","",VLOOKUP(AF46,'シフト記号表（勤務時間帯）'!$C$6:$U$35,19,FALSE))</f>
        <v/>
      </c>
      <c r="AG48" s="266" t="str">
        <f>IF(AG46="","",VLOOKUP(AG46,'シフト記号表（勤務時間帯）'!$C$6:$U$35,19,FALSE))</f>
        <v/>
      </c>
      <c r="AH48" s="267" t="str">
        <f>IF(AH46="","",VLOOKUP(AH46,'シフト記号表（勤務時間帯）'!$C$6:$U$35,19,FALSE))</f>
        <v/>
      </c>
      <c r="AI48" s="267" t="str">
        <f>IF(AI46="","",VLOOKUP(AI46,'シフト記号表（勤務時間帯）'!$C$6:$U$35,19,FALSE))</f>
        <v/>
      </c>
      <c r="AJ48" s="267" t="str">
        <f>IF(AJ46="","",VLOOKUP(AJ46,'シフト記号表（勤務時間帯）'!$C$6:$U$35,19,FALSE))</f>
        <v/>
      </c>
      <c r="AK48" s="267" t="str">
        <f>IF(AK46="","",VLOOKUP(AK46,'シフト記号表（勤務時間帯）'!$C$6:$U$35,19,FALSE))</f>
        <v/>
      </c>
      <c r="AL48" s="267" t="str">
        <f>IF(AL46="","",VLOOKUP(AL46,'シフト記号表（勤務時間帯）'!$C$6:$U$35,19,FALSE))</f>
        <v/>
      </c>
      <c r="AM48" s="268" t="str">
        <f>IF(AM46="","",VLOOKUP(AM46,'シフト記号表（勤務時間帯）'!$C$6:$U$35,19,FALSE))</f>
        <v/>
      </c>
      <c r="AN48" s="266" t="str">
        <f>IF(AN46="","",VLOOKUP(AN46,'シフト記号表（勤務時間帯）'!$C$6:$U$35,19,FALSE))</f>
        <v/>
      </c>
      <c r="AO48" s="267" t="str">
        <f>IF(AO46="","",VLOOKUP(AO46,'シフト記号表（勤務時間帯）'!$C$6:$U$35,19,FALSE))</f>
        <v/>
      </c>
      <c r="AP48" s="267" t="str">
        <f>IF(AP46="","",VLOOKUP(AP46,'シフト記号表（勤務時間帯）'!$C$6:$U$35,19,FALSE))</f>
        <v/>
      </c>
      <c r="AQ48" s="267" t="str">
        <f>IF(AQ46="","",VLOOKUP(AQ46,'シフト記号表（勤務時間帯）'!$C$6:$U$35,19,FALSE))</f>
        <v/>
      </c>
      <c r="AR48" s="267" t="str">
        <f>IF(AR46="","",VLOOKUP(AR46,'シフト記号表（勤務時間帯）'!$C$6:$U$35,19,FALSE))</f>
        <v/>
      </c>
      <c r="AS48" s="267" t="str">
        <f>IF(AS46="","",VLOOKUP(AS46,'シフト記号表（勤務時間帯）'!$C$6:$U$35,19,FALSE))</f>
        <v/>
      </c>
      <c r="AT48" s="268" t="str">
        <f>IF(AT46="","",VLOOKUP(AT46,'シフト記号表（勤務時間帯）'!$C$6:$U$35,19,FALSE))</f>
        <v/>
      </c>
      <c r="AU48" s="266" t="str">
        <f>IF(AU46="","",VLOOKUP(AU46,'シフト記号表（勤務時間帯）'!$C$6:$U$35,19,FALSE))</f>
        <v/>
      </c>
      <c r="AV48" s="267" t="str">
        <f>IF(AV46="","",VLOOKUP(AV46,'シフト記号表（勤務時間帯）'!$C$6:$U$35,19,FALSE))</f>
        <v/>
      </c>
      <c r="AW48" s="267" t="str">
        <f>IF(AW46="","",VLOOKUP(AW46,'シフト記号表（勤務時間帯）'!$C$6:$U$35,19,FALSE))</f>
        <v/>
      </c>
      <c r="AX48" s="837">
        <f>IF($BB$3="４週",SUM(S48:AT48),IF($BB$3="暦月",SUM(S48:AW48),""))</f>
        <v>0</v>
      </c>
      <c r="AY48" s="838"/>
      <c r="AZ48" s="839">
        <f>IF($BB$3="４週",AX48/4,IF($BB$3="暦月",'勤務形態（30名）'!AX48/('勤務形態（30名）'!$BB$8/7),""))</f>
        <v>0</v>
      </c>
      <c r="BA48" s="840"/>
      <c r="BB48" s="861"/>
      <c r="BC48" s="862"/>
      <c r="BD48" s="862"/>
      <c r="BE48" s="862"/>
      <c r="BF48" s="863"/>
    </row>
    <row r="49" spans="2:58" ht="20.25" customHeight="1">
      <c r="B49" s="867">
        <f>B46+1</f>
        <v>10</v>
      </c>
      <c r="C49" s="869"/>
      <c r="D49" s="870"/>
      <c r="E49" s="871"/>
      <c r="F49" s="120"/>
      <c r="G49" s="773"/>
      <c r="H49" s="776"/>
      <c r="I49" s="777"/>
      <c r="J49" s="777"/>
      <c r="K49" s="778"/>
      <c r="L49" s="780"/>
      <c r="M49" s="781"/>
      <c r="N49" s="781"/>
      <c r="O49" s="782"/>
      <c r="P49" s="789" t="s">
        <v>49</v>
      </c>
      <c r="Q49" s="790"/>
      <c r="R49" s="791"/>
      <c r="S49" s="279"/>
      <c r="T49" s="278"/>
      <c r="U49" s="278"/>
      <c r="V49" s="278"/>
      <c r="W49" s="278"/>
      <c r="X49" s="278"/>
      <c r="Y49" s="280"/>
      <c r="Z49" s="279"/>
      <c r="AA49" s="278"/>
      <c r="AB49" s="278"/>
      <c r="AC49" s="278"/>
      <c r="AD49" s="278"/>
      <c r="AE49" s="278"/>
      <c r="AF49" s="280"/>
      <c r="AG49" s="279"/>
      <c r="AH49" s="278"/>
      <c r="AI49" s="278"/>
      <c r="AJ49" s="278"/>
      <c r="AK49" s="278"/>
      <c r="AL49" s="278"/>
      <c r="AM49" s="280"/>
      <c r="AN49" s="279"/>
      <c r="AO49" s="278"/>
      <c r="AP49" s="278"/>
      <c r="AQ49" s="278"/>
      <c r="AR49" s="278"/>
      <c r="AS49" s="278"/>
      <c r="AT49" s="280"/>
      <c r="AU49" s="279"/>
      <c r="AV49" s="278"/>
      <c r="AW49" s="278"/>
      <c r="AX49" s="986"/>
      <c r="AY49" s="987"/>
      <c r="AZ49" s="988"/>
      <c r="BA49" s="989"/>
      <c r="BB49" s="855"/>
      <c r="BC49" s="856"/>
      <c r="BD49" s="856"/>
      <c r="BE49" s="856"/>
      <c r="BF49" s="857"/>
    </row>
    <row r="50" spans="2:58" ht="20.25" customHeight="1">
      <c r="B50" s="867"/>
      <c r="C50" s="872"/>
      <c r="D50" s="873"/>
      <c r="E50" s="874"/>
      <c r="F50" s="94"/>
      <c r="G50" s="774"/>
      <c r="H50" s="779"/>
      <c r="I50" s="777"/>
      <c r="J50" s="777"/>
      <c r="K50" s="778"/>
      <c r="L50" s="783"/>
      <c r="M50" s="784"/>
      <c r="N50" s="784"/>
      <c r="O50" s="785"/>
      <c r="P50" s="827" t="s">
        <v>15</v>
      </c>
      <c r="Q50" s="828"/>
      <c r="R50" s="829"/>
      <c r="S50" s="263" t="str">
        <f>IF(S49="","",VLOOKUP(S49,'シフト記号表（勤務時間帯）'!$C$6:$K$35,9,FALSE))</f>
        <v/>
      </c>
      <c r="T50" s="264" t="str">
        <f>IF(T49="","",VLOOKUP(T49,'シフト記号表（勤務時間帯）'!$C$6:$K$35,9,FALSE))</f>
        <v/>
      </c>
      <c r="U50" s="264" t="str">
        <f>IF(U49="","",VLOOKUP(U49,'シフト記号表（勤務時間帯）'!$C$6:$K$35,9,FALSE))</f>
        <v/>
      </c>
      <c r="V50" s="264" t="str">
        <f>IF(V49="","",VLOOKUP(V49,'シフト記号表（勤務時間帯）'!$C$6:$K$35,9,FALSE))</f>
        <v/>
      </c>
      <c r="W50" s="264" t="str">
        <f>IF(W49="","",VLOOKUP(W49,'シフト記号表（勤務時間帯）'!$C$6:$K$35,9,FALSE))</f>
        <v/>
      </c>
      <c r="X50" s="264" t="str">
        <f>IF(X49="","",VLOOKUP(X49,'シフト記号表（勤務時間帯）'!$C$6:$K$35,9,FALSE))</f>
        <v/>
      </c>
      <c r="Y50" s="265" t="str">
        <f>IF(Y49="","",VLOOKUP(Y49,'シフト記号表（勤務時間帯）'!$C$6:$K$35,9,FALSE))</f>
        <v/>
      </c>
      <c r="Z50" s="263" t="str">
        <f>IF(Z49="","",VLOOKUP(Z49,'シフト記号表（勤務時間帯）'!$C$6:$K$35,9,FALSE))</f>
        <v/>
      </c>
      <c r="AA50" s="264" t="str">
        <f>IF(AA49="","",VLOOKUP(AA49,'シフト記号表（勤務時間帯）'!$C$6:$K$35,9,FALSE))</f>
        <v/>
      </c>
      <c r="AB50" s="264" t="str">
        <f>IF(AB49="","",VLOOKUP(AB49,'シフト記号表（勤務時間帯）'!$C$6:$K$35,9,FALSE))</f>
        <v/>
      </c>
      <c r="AC50" s="264" t="str">
        <f>IF(AC49="","",VLOOKUP(AC49,'シフト記号表（勤務時間帯）'!$C$6:$K$35,9,FALSE))</f>
        <v/>
      </c>
      <c r="AD50" s="264" t="str">
        <f>IF(AD49="","",VLOOKUP(AD49,'シフト記号表（勤務時間帯）'!$C$6:$K$35,9,FALSE))</f>
        <v/>
      </c>
      <c r="AE50" s="264" t="str">
        <f>IF(AE49="","",VLOOKUP(AE49,'シフト記号表（勤務時間帯）'!$C$6:$K$35,9,FALSE))</f>
        <v/>
      </c>
      <c r="AF50" s="265" t="str">
        <f>IF(AF49="","",VLOOKUP(AF49,'シフト記号表（勤務時間帯）'!$C$6:$K$35,9,FALSE))</f>
        <v/>
      </c>
      <c r="AG50" s="263" t="str">
        <f>IF(AG49="","",VLOOKUP(AG49,'シフト記号表（勤務時間帯）'!$C$6:$K$35,9,FALSE))</f>
        <v/>
      </c>
      <c r="AH50" s="264" t="str">
        <f>IF(AH49="","",VLOOKUP(AH49,'シフト記号表（勤務時間帯）'!$C$6:$K$35,9,FALSE))</f>
        <v/>
      </c>
      <c r="AI50" s="264" t="str">
        <f>IF(AI49="","",VLOOKUP(AI49,'シフト記号表（勤務時間帯）'!$C$6:$K$35,9,FALSE))</f>
        <v/>
      </c>
      <c r="AJ50" s="264" t="str">
        <f>IF(AJ49="","",VLOOKUP(AJ49,'シフト記号表（勤務時間帯）'!$C$6:$K$35,9,FALSE))</f>
        <v/>
      </c>
      <c r="AK50" s="264" t="str">
        <f>IF(AK49="","",VLOOKUP(AK49,'シフト記号表（勤務時間帯）'!$C$6:$K$35,9,FALSE))</f>
        <v/>
      </c>
      <c r="AL50" s="264" t="str">
        <f>IF(AL49="","",VLOOKUP(AL49,'シフト記号表（勤務時間帯）'!$C$6:$K$35,9,FALSE))</f>
        <v/>
      </c>
      <c r="AM50" s="265" t="str">
        <f>IF(AM49="","",VLOOKUP(AM49,'シフト記号表（勤務時間帯）'!$C$6:$K$35,9,FALSE))</f>
        <v/>
      </c>
      <c r="AN50" s="263" t="str">
        <f>IF(AN49="","",VLOOKUP(AN49,'シフト記号表（勤務時間帯）'!$C$6:$K$35,9,FALSE))</f>
        <v/>
      </c>
      <c r="AO50" s="264" t="str">
        <f>IF(AO49="","",VLOOKUP(AO49,'シフト記号表（勤務時間帯）'!$C$6:$K$35,9,FALSE))</f>
        <v/>
      </c>
      <c r="AP50" s="264" t="str">
        <f>IF(AP49="","",VLOOKUP(AP49,'シフト記号表（勤務時間帯）'!$C$6:$K$35,9,FALSE))</f>
        <v/>
      </c>
      <c r="AQ50" s="264" t="str">
        <f>IF(AQ49="","",VLOOKUP(AQ49,'シフト記号表（勤務時間帯）'!$C$6:$K$35,9,FALSE))</f>
        <v/>
      </c>
      <c r="AR50" s="264" t="str">
        <f>IF(AR49="","",VLOOKUP(AR49,'シフト記号表（勤務時間帯）'!$C$6:$K$35,9,FALSE))</f>
        <v/>
      </c>
      <c r="AS50" s="264" t="str">
        <f>IF(AS49="","",VLOOKUP(AS49,'シフト記号表（勤務時間帯）'!$C$6:$K$35,9,FALSE))</f>
        <v/>
      </c>
      <c r="AT50" s="265" t="str">
        <f>IF(AT49="","",VLOOKUP(AT49,'シフト記号表（勤務時間帯）'!$C$6:$K$35,9,FALSE))</f>
        <v/>
      </c>
      <c r="AU50" s="263" t="str">
        <f>IF(AU49="","",VLOOKUP(AU49,'シフト記号表（勤務時間帯）'!$C$6:$K$35,9,FALSE))</f>
        <v/>
      </c>
      <c r="AV50" s="264" t="str">
        <f>IF(AV49="","",VLOOKUP(AV49,'シフト記号表（勤務時間帯）'!$C$6:$K$35,9,FALSE))</f>
        <v/>
      </c>
      <c r="AW50" s="264" t="str">
        <f>IF(AW49="","",VLOOKUP(AW49,'シフト記号表（勤務時間帯）'!$C$6:$K$35,9,FALSE))</f>
        <v/>
      </c>
      <c r="AX50" s="830">
        <f>IF($BB$3="４週",SUM(S50:AT50),IF($BB$3="暦月",SUM(S50:AW50),""))</f>
        <v>0</v>
      </c>
      <c r="AY50" s="831"/>
      <c r="AZ50" s="832">
        <f>IF($BB$3="４週",AX50/4,IF($BB$3="暦月",'勤務形態（30名）'!AX50/('勤務形態（30名）'!$BB$8/7),""))</f>
        <v>0</v>
      </c>
      <c r="BA50" s="833"/>
      <c r="BB50" s="858"/>
      <c r="BC50" s="859"/>
      <c r="BD50" s="859"/>
      <c r="BE50" s="859"/>
      <c r="BF50" s="860"/>
    </row>
    <row r="51" spans="2:58" ht="20.25" customHeight="1">
      <c r="B51" s="867"/>
      <c r="C51" s="875"/>
      <c r="D51" s="876"/>
      <c r="E51" s="877"/>
      <c r="F51" s="94">
        <f>C49</f>
        <v>0</v>
      </c>
      <c r="G51" s="775"/>
      <c r="H51" s="779"/>
      <c r="I51" s="777"/>
      <c r="J51" s="777"/>
      <c r="K51" s="778"/>
      <c r="L51" s="786"/>
      <c r="M51" s="787"/>
      <c r="N51" s="787"/>
      <c r="O51" s="788"/>
      <c r="P51" s="864" t="s">
        <v>50</v>
      </c>
      <c r="Q51" s="865"/>
      <c r="R51" s="866"/>
      <c r="S51" s="266" t="str">
        <f>IF(S49="","",VLOOKUP(S49,'シフト記号表（勤務時間帯）'!$C$6:$U$35,19,FALSE))</f>
        <v/>
      </c>
      <c r="T51" s="267" t="str">
        <f>IF(T49="","",VLOOKUP(T49,'シフト記号表（勤務時間帯）'!$C$6:$U$35,19,FALSE))</f>
        <v/>
      </c>
      <c r="U51" s="267" t="str">
        <f>IF(U49="","",VLOOKUP(U49,'シフト記号表（勤務時間帯）'!$C$6:$U$35,19,FALSE))</f>
        <v/>
      </c>
      <c r="V51" s="267" t="str">
        <f>IF(V49="","",VLOOKUP(V49,'シフト記号表（勤務時間帯）'!$C$6:$U$35,19,FALSE))</f>
        <v/>
      </c>
      <c r="W51" s="267" t="str">
        <f>IF(W49="","",VLOOKUP(W49,'シフト記号表（勤務時間帯）'!$C$6:$U$35,19,FALSE))</f>
        <v/>
      </c>
      <c r="X51" s="267" t="str">
        <f>IF(X49="","",VLOOKUP(X49,'シフト記号表（勤務時間帯）'!$C$6:$U$35,19,FALSE))</f>
        <v/>
      </c>
      <c r="Y51" s="268" t="str">
        <f>IF(Y49="","",VLOOKUP(Y49,'シフト記号表（勤務時間帯）'!$C$6:$U$35,19,FALSE))</f>
        <v/>
      </c>
      <c r="Z51" s="266" t="str">
        <f>IF(Z49="","",VLOOKUP(Z49,'シフト記号表（勤務時間帯）'!$C$6:$U$35,19,FALSE))</f>
        <v/>
      </c>
      <c r="AA51" s="267" t="str">
        <f>IF(AA49="","",VLOOKUP(AA49,'シフト記号表（勤務時間帯）'!$C$6:$U$35,19,FALSE))</f>
        <v/>
      </c>
      <c r="AB51" s="267" t="str">
        <f>IF(AB49="","",VLOOKUP(AB49,'シフト記号表（勤務時間帯）'!$C$6:$U$35,19,FALSE))</f>
        <v/>
      </c>
      <c r="AC51" s="267" t="str">
        <f>IF(AC49="","",VLOOKUP(AC49,'シフト記号表（勤務時間帯）'!$C$6:$U$35,19,FALSE))</f>
        <v/>
      </c>
      <c r="AD51" s="267" t="str">
        <f>IF(AD49="","",VLOOKUP(AD49,'シフト記号表（勤務時間帯）'!$C$6:$U$35,19,FALSE))</f>
        <v/>
      </c>
      <c r="AE51" s="267" t="str">
        <f>IF(AE49="","",VLOOKUP(AE49,'シフト記号表（勤務時間帯）'!$C$6:$U$35,19,FALSE))</f>
        <v/>
      </c>
      <c r="AF51" s="268" t="str">
        <f>IF(AF49="","",VLOOKUP(AF49,'シフト記号表（勤務時間帯）'!$C$6:$U$35,19,FALSE))</f>
        <v/>
      </c>
      <c r="AG51" s="266" t="str">
        <f>IF(AG49="","",VLOOKUP(AG49,'シフト記号表（勤務時間帯）'!$C$6:$U$35,19,FALSE))</f>
        <v/>
      </c>
      <c r="AH51" s="267" t="str">
        <f>IF(AH49="","",VLOOKUP(AH49,'シフト記号表（勤務時間帯）'!$C$6:$U$35,19,FALSE))</f>
        <v/>
      </c>
      <c r="AI51" s="267" t="str">
        <f>IF(AI49="","",VLOOKUP(AI49,'シフト記号表（勤務時間帯）'!$C$6:$U$35,19,FALSE))</f>
        <v/>
      </c>
      <c r="AJ51" s="267" t="str">
        <f>IF(AJ49="","",VLOOKUP(AJ49,'シフト記号表（勤務時間帯）'!$C$6:$U$35,19,FALSE))</f>
        <v/>
      </c>
      <c r="AK51" s="267" t="str">
        <f>IF(AK49="","",VLOOKUP(AK49,'シフト記号表（勤務時間帯）'!$C$6:$U$35,19,FALSE))</f>
        <v/>
      </c>
      <c r="AL51" s="267" t="str">
        <f>IF(AL49="","",VLOOKUP(AL49,'シフト記号表（勤務時間帯）'!$C$6:$U$35,19,FALSE))</f>
        <v/>
      </c>
      <c r="AM51" s="268" t="str">
        <f>IF(AM49="","",VLOOKUP(AM49,'シフト記号表（勤務時間帯）'!$C$6:$U$35,19,FALSE))</f>
        <v/>
      </c>
      <c r="AN51" s="266" t="str">
        <f>IF(AN49="","",VLOOKUP(AN49,'シフト記号表（勤務時間帯）'!$C$6:$U$35,19,FALSE))</f>
        <v/>
      </c>
      <c r="AO51" s="267" t="str">
        <f>IF(AO49="","",VLOOKUP(AO49,'シフト記号表（勤務時間帯）'!$C$6:$U$35,19,FALSE))</f>
        <v/>
      </c>
      <c r="AP51" s="267" t="str">
        <f>IF(AP49="","",VLOOKUP(AP49,'シフト記号表（勤務時間帯）'!$C$6:$U$35,19,FALSE))</f>
        <v/>
      </c>
      <c r="AQ51" s="267" t="str">
        <f>IF(AQ49="","",VLOOKUP(AQ49,'シフト記号表（勤務時間帯）'!$C$6:$U$35,19,FALSE))</f>
        <v/>
      </c>
      <c r="AR51" s="267" t="str">
        <f>IF(AR49="","",VLOOKUP(AR49,'シフト記号表（勤務時間帯）'!$C$6:$U$35,19,FALSE))</f>
        <v/>
      </c>
      <c r="AS51" s="267" t="str">
        <f>IF(AS49="","",VLOOKUP(AS49,'シフト記号表（勤務時間帯）'!$C$6:$U$35,19,FALSE))</f>
        <v/>
      </c>
      <c r="AT51" s="268" t="str">
        <f>IF(AT49="","",VLOOKUP(AT49,'シフト記号表（勤務時間帯）'!$C$6:$U$35,19,FALSE))</f>
        <v/>
      </c>
      <c r="AU51" s="266" t="str">
        <f>IF(AU49="","",VLOOKUP(AU49,'シフト記号表（勤務時間帯）'!$C$6:$U$35,19,FALSE))</f>
        <v/>
      </c>
      <c r="AV51" s="267" t="str">
        <f>IF(AV49="","",VLOOKUP(AV49,'シフト記号表（勤務時間帯）'!$C$6:$U$35,19,FALSE))</f>
        <v/>
      </c>
      <c r="AW51" s="267" t="str">
        <f>IF(AW49="","",VLOOKUP(AW49,'シフト記号表（勤務時間帯）'!$C$6:$U$35,19,FALSE))</f>
        <v/>
      </c>
      <c r="AX51" s="837">
        <f>IF($BB$3="４週",SUM(S51:AT51),IF($BB$3="暦月",SUM(S51:AW51),""))</f>
        <v>0</v>
      </c>
      <c r="AY51" s="838"/>
      <c r="AZ51" s="839">
        <f>IF($BB$3="４週",AX51/4,IF($BB$3="暦月",'勤務形態（30名）'!AX51/('勤務形態（30名）'!$BB$8/7),""))</f>
        <v>0</v>
      </c>
      <c r="BA51" s="840"/>
      <c r="BB51" s="861"/>
      <c r="BC51" s="862"/>
      <c r="BD51" s="862"/>
      <c r="BE51" s="862"/>
      <c r="BF51" s="863"/>
    </row>
    <row r="52" spans="2:58" ht="20.25" customHeight="1">
      <c r="B52" s="867">
        <f>B49+1</f>
        <v>11</v>
      </c>
      <c r="C52" s="869"/>
      <c r="D52" s="870"/>
      <c r="E52" s="871"/>
      <c r="F52" s="120"/>
      <c r="G52" s="773"/>
      <c r="H52" s="776"/>
      <c r="I52" s="777"/>
      <c r="J52" s="777"/>
      <c r="K52" s="778"/>
      <c r="L52" s="780"/>
      <c r="M52" s="781"/>
      <c r="N52" s="781"/>
      <c r="O52" s="782"/>
      <c r="P52" s="789" t="s">
        <v>49</v>
      </c>
      <c r="Q52" s="790"/>
      <c r="R52" s="791"/>
      <c r="S52" s="279"/>
      <c r="T52" s="278"/>
      <c r="U52" s="278"/>
      <c r="V52" s="278"/>
      <c r="W52" s="278"/>
      <c r="X52" s="278"/>
      <c r="Y52" s="280"/>
      <c r="Z52" s="279"/>
      <c r="AA52" s="278"/>
      <c r="AB52" s="278"/>
      <c r="AC52" s="278"/>
      <c r="AD52" s="278"/>
      <c r="AE52" s="278"/>
      <c r="AF52" s="280"/>
      <c r="AG52" s="279"/>
      <c r="AH52" s="278"/>
      <c r="AI52" s="278"/>
      <c r="AJ52" s="278"/>
      <c r="AK52" s="278"/>
      <c r="AL52" s="278"/>
      <c r="AM52" s="280"/>
      <c r="AN52" s="279"/>
      <c r="AO52" s="278"/>
      <c r="AP52" s="278"/>
      <c r="AQ52" s="278"/>
      <c r="AR52" s="278"/>
      <c r="AS52" s="278"/>
      <c r="AT52" s="280"/>
      <c r="AU52" s="279"/>
      <c r="AV52" s="278"/>
      <c r="AW52" s="278"/>
      <c r="AX52" s="986"/>
      <c r="AY52" s="987"/>
      <c r="AZ52" s="988"/>
      <c r="BA52" s="989"/>
      <c r="BB52" s="855"/>
      <c r="BC52" s="856"/>
      <c r="BD52" s="856"/>
      <c r="BE52" s="856"/>
      <c r="BF52" s="857"/>
    </row>
    <row r="53" spans="2:58" ht="20.25" customHeight="1">
      <c r="B53" s="867"/>
      <c r="C53" s="872"/>
      <c r="D53" s="873"/>
      <c r="E53" s="874"/>
      <c r="F53" s="94"/>
      <c r="G53" s="774"/>
      <c r="H53" s="779"/>
      <c r="I53" s="777"/>
      <c r="J53" s="777"/>
      <c r="K53" s="778"/>
      <c r="L53" s="783"/>
      <c r="M53" s="784"/>
      <c r="N53" s="784"/>
      <c r="O53" s="785"/>
      <c r="P53" s="827" t="s">
        <v>15</v>
      </c>
      <c r="Q53" s="828"/>
      <c r="R53" s="829"/>
      <c r="S53" s="263" t="str">
        <f>IF(S52="","",VLOOKUP(S52,'シフト記号表（勤務時間帯）'!$C$6:$K$35,9,FALSE))</f>
        <v/>
      </c>
      <c r="T53" s="264" t="str">
        <f>IF(T52="","",VLOOKUP(T52,'シフト記号表（勤務時間帯）'!$C$6:$K$35,9,FALSE))</f>
        <v/>
      </c>
      <c r="U53" s="264" t="str">
        <f>IF(U52="","",VLOOKUP(U52,'シフト記号表（勤務時間帯）'!$C$6:$K$35,9,FALSE))</f>
        <v/>
      </c>
      <c r="V53" s="264" t="str">
        <f>IF(V52="","",VLOOKUP(V52,'シフト記号表（勤務時間帯）'!$C$6:$K$35,9,FALSE))</f>
        <v/>
      </c>
      <c r="W53" s="264" t="str">
        <f>IF(W52="","",VLOOKUP(W52,'シフト記号表（勤務時間帯）'!$C$6:$K$35,9,FALSE))</f>
        <v/>
      </c>
      <c r="X53" s="264" t="str">
        <f>IF(X52="","",VLOOKUP(X52,'シフト記号表（勤務時間帯）'!$C$6:$K$35,9,FALSE))</f>
        <v/>
      </c>
      <c r="Y53" s="265" t="str">
        <f>IF(Y52="","",VLOOKUP(Y52,'シフト記号表（勤務時間帯）'!$C$6:$K$35,9,FALSE))</f>
        <v/>
      </c>
      <c r="Z53" s="263" t="str">
        <f>IF(Z52="","",VLOOKUP(Z52,'シフト記号表（勤務時間帯）'!$C$6:$K$35,9,FALSE))</f>
        <v/>
      </c>
      <c r="AA53" s="264" t="str">
        <f>IF(AA52="","",VLOOKUP(AA52,'シフト記号表（勤務時間帯）'!$C$6:$K$35,9,FALSE))</f>
        <v/>
      </c>
      <c r="AB53" s="264" t="str">
        <f>IF(AB52="","",VLOOKUP(AB52,'シフト記号表（勤務時間帯）'!$C$6:$K$35,9,FALSE))</f>
        <v/>
      </c>
      <c r="AC53" s="264" t="str">
        <f>IF(AC52="","",VLOOKUP(AC52,'シフト記号表（勤務時間帯）'!$C$6:$K$35,9,FALSE))</f>
        <v/>
      </c>
      <c r="AD53" s="264" t="str">
        <f>IF(AD52="","",VLOOKUP(AD52,'シフト記号表（勤務時間帯）'!$C$6:$K$35,9,FALSE))</f>
        <v/>
      </c>
      <c r="AE53" s="264" t="str">
        <f>IF(AE52="","",VLOOKUP(AE52,'シフト記号表（勤務時間帯）'!$C$6:$K$35,9,FALSE))</f>
        <v/>
      </c>
      <c r="AF53" s="265" t="str">
        <f>IF(AF52="","",VLOOKUP(AF52,'シフト記号表（勤務時間帯）'!$C$6:$K$35,9,FALSE))</f>
        <v/>
      </c>
      <c r="AG53" s="263" t="str">
        <f>IF(AG52="","",VLOOKUP(AG52,'シフト記号表（勤務時間帯）'!$C$6:$K$35,9,FALSE))</f>
        <v/>
      </c>
      <c r="AH53" s="264" t="str">
        <f>IF(AH52="","",VLOOKUP(AH52,'シフト記号表（勤務時間帯）'!$C$6:$K$35,9,FALSE))</f>
        <v/>
      </c>
      <c r="AI53" s="264" t="str">
        <f>IF(AI52="","",VLOOKUP(AI52,'シフト記号表（勤務時間帯）'!$C$6:$K$35,9,FALSE))</f>
        <v/>
      </c>
      <c r="AJ53" s="264" t="str">
        <f>IF(AJ52="","",VLOOKUP(AJ52,'シフト記号表（勤務時間帯）'!$C$6:$K$35,9,FALSE))</f>
        <v/>
      </c>
      <c r="AK53" s="264" t="str">
        <f>IF(AK52="","",VLOOKUP(AK52,'シフト記号表（勤務時間帯）'!$C$6:$K$35,9,FALSE))</f>
        <v/>
      </c>
      <c r="AL53" s="264" t="str">
        <f>IF(AL52="","",VLOOKUP(AL52,'シフト記号表（勤務時間帯）'!$C$6:$K$35,9,FALSE))</f>
        <v/>
      </c>
      <c r="AM53" s="265" t="str">
        <f>IF(AM52="","",VLOOKUP(AM52,'シフト記号表（勤務時間帯）'!$C$6:$K$35,9,FALSE))</f>
        <v/>
      </c>
      <c r="AN53" s="263" t="str">
        <f>IF(AN52="","",VLOOKUP(AN52,'シフト記号表（勤務時間帯）'!$C$6:$K$35,9,FALSE))</f>
        <v/>
      </c>
      <c r="AO53" s="264" t="str">
        <f>IF(AO52="","",VLOOKUP(AO52,'シフト記号表（勤務時間帯）'!$C$6:$K$35,9,FALSE))</f>
        <v/>
      </c>
      <c r="AP53" s="264" t="str">
        <f>IF(AP52="","",VLOOKUP(AP52,'シフト記号表（勤務時間帯）'!$C$6:$K$35,9,FALSE))</f>
        <v/>
      </c>
      <c r="AQ53" s="264" t="str">
        <f>IF(AQ52="","",VLOOKUP(AQ52,'シフト記号表（勤務時間帯）'!$C$6:$K$35,9,FALSE))</f>
        <v/>
      </c>
      <c r="AR53" s="264" t="str">
        <f>IF(AR52="","",VLOOKUP(AR52,'シフト記号表（勤務時間帯）'!$C$6:$K$35,9,FALSE))</f>
        <v/>
      </c>
      <c r="AS53" s="264" t="str">
        <f>IF(AS52="","",VLOOKUP(AS52,'シフト記号表（勤務時間帯）'!$C$6:$K$35,9,FALSE))</f>
        <v/>
      </c>
      <c r="AT53" s="265" t="str">
        <f>IF(AT52="","",VLOOKUP(AT52,'シフト記号表（勤務時間帯）'!$C$6:$K$35,9,FALSE))</f>
        <v/>
      </c>
      <c r="AU53" s="263" t="str">
        <f>IF(AU52="","",VLOOKUP(AU52,'シフト記号表（勤務時間帯）'!$C$6:$K$35,9,FALSE))</f>
        <v/>
      </c>
      <c r="AV53" s="264" t="str">
        <f>IF(AV52="","",VLOOKUP(AV52,'シフト記号表（勤務時間帯）'!$C$6:$K$35,9,FALSE))</f>
        <v/>
      </c>
      <c r="AW53" s="264" t="str">
        <f>IF(AW52="","",VLOOKUP(AW52,'シフト記号表（勤務時間帯）'!$C$6:$K$35,9,FALSE))</f>
        <v/>
      </c>
      <c r="AX53" s="830">
        <f>IF($BB$3="４週",SUM(S53:AT53),IF($BB$3="暦月",SUM(S53:AW53),""))</f>
        <v>0</v>
      </c>
      <c r="AY53" s="831"/>
      <c r="AZ53" s="832">
        <f>IF($BB$3="４週",AX53/4,IF($BB$3="暦月",'勤務形態（30名）'!AX53/('勤務形態（30名）'!$BB$8/7),""))</f>
        <v>0</v>
      </c>
      <c r="BA53" s="833"/>
      <c r="BB53" s="858"/>
      <c r="BC53" s="859"/>
      <c r="BD53" s="859"/>
      <c r="BE53" s="859"/>
      <c r="BF53" s="860"/>
    </row>
    <row r="54" spans="2:58" ht="20.25" customHeight="1">
      <c r="B54" s="867"/>
      <c r="C54" s="875"/>
      <c r="D54" s="876"/>
      <c r="E54" s="877"/>
      <c r="F54" s="94">
        <f>C52</f>
        <v>0</v>
      </c>
      <c r="G54" s="775"/>
      <c r="H54" s="779"/>
      <c r="I54" s="777"/>
      <c r="J54" s="777"/>
      <c r="K54" s="778"/>
      <c r="L54" s="786"/>
      <c r="M54" s="787"/>
      <c r="N54" s="787"/>
      <c r="O54" s="788"/>
      <c r="P54" s="864" t="s">
        <v>50</v>
      </c>
      <c r="Q54" s="865"/>
      <c r="R54" s="866"/>
      <c r="S54" s="266" t="str">
        <f>IF(S52="","",VLOOKUP(S52,'シフト記号表（勤務時間帯）'!$C$6:$U$35,19,FALSE))</f>
        <v/>
      </c>
      <c r="T54" s="267" t="str">
        <f>IF(T52="","",VLOOKUP(T52,'シフト記号表（勤務時間帯）'!$C$6:$U$35,19,FALSE))</f>
        <v/>
      </c>
      <c r="U54" s="267" t="str">
        <f>IF(U52="","",VLOOKUP(U52,'シフト記号表（勤務時間帯）'!$C$6:$U$35,19,FALSE))</f>
        <v/>
      </c>
      <c r="V54" s="267" t="str">
        <f>IF(V52="","",VLOOKUP(V52,'シフト記号表（勤務時間帯）'!$C$6:$U$35,19,FALSE))</f>
        <v/>
      </c>
      <c r="W54" s="267" t="str">
        <f>IF(W52="","",VLOOKUP(W52,'シフト記号表（勤務時間帯）'!$C$6:$U$35,19,FALSE))</f>
        <v/>
      </c>
      <c r="X54" s="267" t="str">
        <f>IF(X52="","",VLOOKUP(X52,'シフト記号表（勤務時間帯）'!$C$6:$U$35,19,FALSE))</f>
        <v/>
      </c>
      <c r="Y54" s="268" t="str">
        <f>IF(Y52="","",VLOOKUP(Y52,'シフト記号表（勤務時間帯）'!$C$6:$U$35,19,FALSE))</f>
        <v/>
      </c>
      <c r="Z54" s="266" t="str">
        <f>IF(Z52="","",VLOOKUP(Z52,'シフト記号表（勤務時間帯）'!$C$6:$U$35,19,FALSE))</f>
        <v/>
      </c>
      <c r="AA54" s="267" t="str">
        <f>IF(AA52="","",VLOOKUP(AA52,'シフト記号表（勤務時間帯）'!$C$6:$U$35,19,FALSE))</f>
        <v/>
      </c>
      <c r="AB54" s="267" t="str">
        <f>IF(AB52="","",VLOOKUP(AB52,'シフト記号表（勤務時間帯）'!$C$6:$U$35,19,FALSE))</f>
        <v/>
      </c>
      <c r="AC54" s="267" t="str">
        <f>IF(AC52="","",VLOOKUP(AC52,'シフト記号表（勤務時間帯）'!$C$6:$U$35,19,FALSE))</f>
        <v/>
      </c>
      <c r="AD54" s="267" t="str">
        <f>IF(AD52="","",VLOOKUP(AD52,'シフト記号表（勤務時間帯）'!$C$6:$U$35,19,FALSE))</f>
        <v/>
      </c>
      <c r="AE54" s="267" t="str">
        <f>IF(AE52="","",VLOOKUP(AE52,'シフト記号表（勤務時間帯）'!$C$6:$U$35,19,FALSE))</f>
        <v/>
      </c>
      <c r="AF54" s="268" t="str">
        <f>IF(AF52="","",VLOOKUP(AF52,'シフト記号表（勤務時間帯）'!$C$6:$U$35,19,FALSE))</f>
        <v/>
      </c>
      <c r="AG54" s="266" t="str">
        <f>IF(AG52="","",VLOOKUP(AG52,'シフト記号表（勤務時間帯）'!$C$6:$U$35,19,FALSE))</f>
        <v/>
      </c>
      <c r="AH54" s="267" t="str">
        <f>IF(AH52="","",VLOOKUP(AH52,'シフト記号表（勤務時間帯）'!$C$6:$U$35,19,FALSE))</f>
        <v/>
      </c>
      <c r="AI54" s="267" t="str">
        <f>IF(AI52="","",VLOOKUP(AI52,'シフト記号表（勤務時間帯）'!$C$6:$U$35,19,FALSE))</f>
        <v/>
      </c>
      <c r="AJ54" s="267" t="str">
        <f>IF(AJ52="","",VLOOKUP(AJ52,'シフト記号表（勤務時間帯）'!$C$6:$U$35,19,FALSE))</f>
        <v/>
      </c>
      <c r="AK54" s="267" t="str">
        <f>IF(AK52="","",VLOOKUP(AK52,'シフト記号表（勤務時間帯）'!$C$6:$U$35,19,FALSE))</f>
        <v/>
      </c>
      <c r="AL54" s="267" t="str">
        <f>IF(AL52="","",VLOOKUP(AL52,'シフト記号表（勤務時間帯）'!$C$6:$U$35,19,FALSE))</f>
        <v/>
      </c>
      <c r="AM54" s="268" t="str">
        <f>IF(AM52="","",VLOOKUP(AM52,'シフト記号表（勤務時間帯）'!$C$6:$U$35,19,FALSE))</f>
        <v/>
      </c>
      <c r="AN54" s="266" t="str">
        <f>IF(AN52="","",VLOOKUP(AN52,'シフト記号表（勤務時間帯）'!$C$6:$U$35,19,FALSE))</f>
        <v/>
      </c>
      <c r="AO54" s="267" t="str">
        <f>IF(AO52="","",VLOOKUP(AO52,'シフト記号表（勤務時間帯）'!$C$6:$U$35,19,FALSE))</f>
        <v/>
      </c>
      <c r="AP54" s="267" t="str">
        <f>IF(AP52="","",VLOOKUP(AP52,'シフト記号表（勤務時間帯）'!$C$6:$U$35,19,FALSE))</f>
        <v/>
      </c>
      <c r="AQ54" s="267" t="str">
        <f>IF(AQ52="","",VLOOKUP(AQ52,'シフト記号表（勤務時間帯）'!$C$6:$U$35,19,FALSE))</f>
        <v/>
      </c>
      <c r="AR54" s="267" t="str">
        <f>IF(AR52="","",VLOOKUP(AR52,'シフト記号表（勤務時間帯）'!$C$6:$U$35,19,FALSE))</f>
        <v/>
      </c>
      <c r="AS54" s="267" t="str">
        <f>IF(AS52="","",VLOOKUP(AS52,'シフト記号表（勤務時間帯）'!$C$6:$U$35,19,FALSE))</f>
        <v/>
      </c>
      <c r="AT54" s="268" t="str">
        <f>IF(AT52="","",VLOOKUP(AT52,'シフト記号表（勤務時間帯）'!$C$6:$U$35,19,FALSE))</f>
        <v/>
      </c>
      <c r="AU54" s="266" t="str">
        <f>IF(AU52="","",VLOOKUP(AU52,'シフト記号表（勤務時間帯）'!$C$6:$U$35,19,FALSE))</f>
        <v/>
      </c>
      <c r="AV54" s="267" t="str">
        <f>IF(AV52="","",VLOOKUP(AV52,'シフト記号表（勤務時間帯）'!$C$6:$U$35,19,FALSE))</f>
        <v/>
      </c>
      <c r="AW54" s="267" t="str">
        <f>IF(AW52="","",VLOOKUP(AW52,'シフト記号表（勤務時間帯）'!$C$6:$U$35,19,FALSE))</f>
        <v/>
      </c>
      <c r="AX54" s="837">
        <f>IF($BB$3="４週",SUM(S54:AT54),IF($BB$3="暦月",SUM(S54:AW54),""))</f>
        <v>0</v>
      </c>
      <c r="AY54" s="838"/>
      <c r="AZ54" s="839">
        <f>IF($BB$3="４週",AX54/4,IF($BB$3="暦月",'勤務形態（30名）'!AX54/('勤務形態（30名）'!$BB$8/7),""))</f>
        <v>0</v>
      </c>
      <c r="BA54" s="840"/>
      <c r="BB54" s="861"/>
      <c r="BC54" s="862"/>
      <c r="BD54" s="862"/>
      <c r="BE54" s="862"/>
      <c r="BF54" s="863"/>
    </row>
    <row r="55" spans="2:58" ht="20.25" customHeight="1">
      <c r="B55" s="867">
        <f>B52+1</f>
        <v>12</v>
      </c>
      <c r="C55" s="869"/>
      <c r="D55" s="870"/>
      <c r="E55" s="871"/>
      <c r="F55" s="120"/>
      <c r="G55" s="773"/>
      <c r="H55" s="776"/>
      <c r="I55" s="777"/>
      <c r="J55" s="777"/>
      <c r="K55" s="778"/>
      <c r="L55" s="780"/>
      <c r="M55" s="781"/>
      <c r="N55" s="781"/>
      <c r="O55" s="782"/>
      <c r="P55" s="789" t="s">
        <v>49</v>
      </c>
      <c r="Q55" s="790"/>
      <c r="R55" s="791"/>
      <c r="S55" s="279"/>
      <c r="T55" s="278"/>
      <c r="U55" s="278"/>
      <c r="V55" s="278"/>
      <c r="W55" s="278"/>
      <c r="X55" s="278"/>
      <c r="Y55" s="280"/>
      <c r="Z55" s="279"/>
      <c r="AA55" s="278"/>
      <c r="AB55" s="278"/>
      <c r="AC55" s="278"/>
      <c r="AD55" s="278"/>
      <c r="AE55" s="278"/>
      <c r="AF55" s="280"/>
      <c r="AG55" s="279"/>
      <c r="AH55" s="278"/>
      <c r="AI55" s="278"/>
      <c r="AJ55" s="278"/>
      <c r="AK55" s="278"/>
      <c r="AL55" s="278"/>
      <c r="AM55" s="280"/>
      <c r="AN55" s="279"/>
      <c r="AO55" s="278"/>
      <c r="AP55" s="278"/>
      <c r="AQ55" s="278"/>
      <c r="AR55" s="278"/>
      <c r="AS55" s="278"/>
      <c r="AT55" s="280"/>
      <c r="AU55" s="279"/>
      <c r="AV55" s="278"/>
      <c r="AW55" s="278"/>
      <c r="AX55" s="986"/>
      <c r="AY55" s="987"/>
      <c r="AZ55" s="988"/>
      <c r="BA55" s="989"/>
      <c r="BB55" s="822"/>
      <c r="BC55" s="781"/>
      <c r="BD55" s="781"/>
      <c r="BE55" s="781"/>
      <c r="BF55" s="782"/>
    </row>
    <row r="56" spans="2:58" ht="20.25" customHeight="1">
      <c r="B56" s="867"/>
      <c r="C56" s="872"/>
      <c r="D56" s="873"/>
      <c r="E56" s="874"/>
      <c r="F56" s="94"/>
      <c r="G56" s="774"/>
      <c r="H56" s="779"/>
      <c r="I56" s="777"/>
      <c r="J56" s="777"/>
      <c r="K56" s="778"/>
      <c r="L56" s="783"/>
      <c r="M56" s="784"/>
      <c r="N56" s="784"/>
      <c r="O56" s="785"/>
      <c r="P56" s="827" t="s">
        <v>15</v>
      </c>
      <c r="Q56" s="828"/>
      <c r="R56" s="829"/>
      <c r="S56" s="263" t="str">
        <f>IF(S55="","",VLOOKUP(S55,'シフト記号表（勤務時間帯）'!$C$6:$K$35,9,FALSE))</f>
        <v/>
      </c>
      <c r="T56" s="264" t="str">
        <f>IF(T55="","",VLOOKUP(T55,'シフト記号表（勤務時間帯）'!$C$6:$K$35,9,FALSE))</f>
        <v/>
      </c>
      <c r="U56" s="264" t="str">
        <f>IF(U55="","",VLOOKUP(U55,'シフト記号表（勤務時間帯）'!$C$6:$K$35,9,FALSE))</f>
        <v/>
      </c>
      <c r="V56" s="264" t="str">
        <f>IF(V55="","",VLOOKUP(V55,'シフト記号表（勤務時間帯）'!$C$6:$K$35,9,FALSE))</f>
        <v/>
      </c>
      <c r="W56" s="264" t="str">
        <f>IF(W55="","",VLOOKUP(W55,'シフト記号表（勤務時間帯）'!$C$6:$K$35,9,FALSE))</f>
        <v/>
      </c>
      <c r="X56" s="264" t="str">
        <f>IF(X55="","",VLOOKUP(X55,'シフト記号表（勤務時間帯）'!$C$6:$K$35,9,FALSE))</f>
        <v/>
      </c>
      <c r="Y56" s="265" t="str">
        <f>IF(Y55="","",VLOOKUP(Y55,'シフト記号表（勤務時間帯）'!$C$6:$K$35,9,FALSE))</f>
        <v/>
      </c>
      <c r="Z56" s="263" t="str">
        <f>IF(Z55="","",VLOOKUP(Z55,'シフト記号表（勤務時間帯）'!$C$6:$K$35,9,FALSE))</f>
        <v/>
      </c>
      <c r="AA56" s="264" t="str">
        <f>IF(AA55="","",VLOOKUP(AA55,'シフト記号表（勤務時間帯）'!$C$6:$K$35,9,FALSE))</f>
        <v/>
      </c>
      <c r="AB56" s="264" t="str">
        <f>IF(AB55="","",VLOOKUP(AB55,'シフト記号表（勤務時間帯）'!$C$6:$K$35,9,FALSE))</f>
        <v/>
      </c>
      <c r="AC56" s="264" t="str">
        <f>IF(AC55="","",VLOOKUP(AC55,'シフト記号表（勤務時間帯）'!$C$6:$K$35,9,FALSE))</f>
        <v/>
      </c>
      <c r="AD56" s="264" t="str">
        <f>IF(AD55="","",VLOOKUP(AD55,'シフト記号表（勤務時間帯）'!$C$6:$K$35,9,FALSE))</f>
        <v/>
      </c>
      <c r="AE56" s="264" t="str">
        <f>IF(AE55="","",VLOOKUP(AE55,'シフト記号表（勤務時間帯）'!$C$6:$K$35,9,FALSE))</f>
        <v/>
      </c>
      <c r="AF56" s="265" t="str">
        <f>IF(AF55="","",VLOOKUP(AF55,'シフト記号表（勤務時間帯）'!$C$6:$K$35,9,FALSE))</f>
        <v/>
      </c>
      <c r="AG56" s="263" t="str">
        <f>IF(AG55="","",VLOOKUP(AG55,'シフト記号表（勤務時間帯）'!$C$6:$K$35,9,FALSE))</f>
        <v/>
      </c>
      <c r="AH56" s="264" t="str">
        <f>IF(AH55="","",VLOOKUP(AH55,'シフト記号表（勤務時間帯）'!$C$6:$K$35,9,FALSE))</f>
        <v/>
      </c>
      <c r="AI56" s="264" t="str">
        <f>IF(AI55="","",VLOOKUP(AI55,'シフト記号表（勤務時間帯）'!$C$6:$K$35,9,FALSE))</f>
        <v/>
      </c>
      <c r="AJ56" s="264" t="str">
        <f>IF(AJ55="","",VLOOKUP(AJ55,'シフト記号表（勤務時間帯）'!$C$6:$K$35,9,FALSE))</f>
        <v/>
      </c>
      <c r="AK56" s="264" t="str">
        <f>IF(AK55="","",VLOOKUP(AK55,'シフト記号表（勤務時間帯）'!$C$6:$K$35,9,FALSE))</f>
        <v/>
      </c>
      <c r="AL56" s="264" t="str">
        <f>IF(AL55="","",VLOOKUP(AL55,'シフト記号表（勤務時間帯）'!$C$6:$K$35,9,FALSE))</f>
        <v/>
      </c>
      <c r="AM56" s="265" t="str">
        <f>IF(AM55="","",VLOOKUP(AM55,'シフト記号表（勤務時間帯）'!$C$6:$K$35,9,FALSE))</f>
        <v/>
      </c>
      <c r="AN56" s="263" t="str">
        <f>IF(AN55="","",VLOOKUP(AN55,'シフト記号表（勤務時間帯）'!$C$6:$K$35,9,FALSE))</f>
        <v/>
      </c>
      <c r="AO56" s="264" t="str">
        <f>IF(AO55="","",VLOOKUP(AO55,'シフト記号表（勤務時間帯）'!$C$6:$K$35,9,FALSE))</f>
        <v/>
      </c>
      <c r="AP56" s="264" t="str">
        <f>IF(AP55="","",VLOOKUP(AP55,'シフト記号表（勤務時間帯）'!$C$6:$K$35,9,FALSE))</f>
        <v/>
      </c>
      <c r="AQ56" s="264" t="str">
        <f>IF(AQ55="","",VLOOKUP(AQ55,'シフト記号表（勤務時間帯）'!$C$6:$K$35,9,FALSE))</f>
        <v/>
      </c>
      <c r="AR56" s="264" t="str">
        <f>IF(AR55="","",VLOOKUP(AR55,'シフト記号表（勤務時間帯）'!$C$6:$K$35,9,FALSE))</f>
        <v/>
      </c>
      <c r="AS56" s="264" t="str">
        <f>IF(AS55="","",VLOOKUP(AS55,'シフト記号表（勤務時間帯）'!$C$6:$K$35,9,FALSE))</f>
        <v/>
      </c>
      <c r="AT56" s="265" t="str">
        <f>IF(AT55="","",VLOOKUP(AT55,'シフト記号表（勤務時間帯）'!$C$6:$K$35,9,FALSE))</f>
        <v/>
      </c>
      <c r="AU56" s="263" t="str">
        <f>IF(AU55="","",VLOOKUP(AU55,'シフト記号表（勤務時間帯）'!$C$6:$K$35,9,FALSE))</f>
        <v/>
      </c>
      <c r="AV56" s="264" t="str">
        <f>IF(AV55="","",VLOOKUP(AV55,'シフト記号表（勤務時間帯）'!$C$6:$K$35,9,FALSE))</f>
        <v/>
      </c>
      <c r="AW56" s="264" t="str">
        <f>IF(AW55="","",VLOOKUP(AW55,'シフト記号表（勤務時間帯）'!$C$6:$K$35,9,FALSE))</f>
        <v/>
      </c>
      <c r="AX56" s="830">
        <f>IF($BB$3="４週",SUM(S56:AT56),IF($BB$3="暦月",SUM(S56:AW56),""))</f>
        <v>0</v>
      </c>
      <c r="AY56" s="831"/>
      <c r="AZ56" s="832">
        <f>IF($BB$3="４週",AX56/4,IF($BB$3="暦月",'勤務形態（30名）'!AX56/('勤務形態（30名）'!$BB$8/7),""))</f>
        <v>0</v>
      </c>
      <c r="BA56" s="833"/>
      <c r="BB56" s="823"/>
      <c r="BC56" s="784"/>
      <c r="BD56" s="784"/>
      <c r="BE56" s="784"/>
      <c r="BF56" s="785"/>
    </row>
    <row r="57" spans="2:58" ht="20.25" customHeight="1">
      <c r="B57" s="867"/>
      <c r="C57" s="875"/>
      <c r="D57" s="876"/>
      <c r="E57" s="877"/>
      <c r="F57" s="94">
        <f>C55</f>
        <v>0</v>
      </c>
      <c r="G57" s="775"/>
      <c r="H57" s="779"/>
      <c r="I57" s="777"/>
      <c r="J57" s="777"/>
      <c r="K57" s="778"/>
      <c r="L57" s="786"/>
      <c r="M57" s="787"/>
      <c r="N57" s="787"/>
      <c r="O57" s="788"/>
      <c r="P57" s="864" t="s">
        <v>50</v>
      </c>
      <c r="Q57" s="865"/>
      <c r="R57" s="866"/>
      <c r="S57" s="266" t="str">
        <f>IF(S55="","",VLOOKUP(S55,'シフト記号表（勤務時間帯）'!$C$6:$U$35,19,FALSE))</f>
        <v/>
      </c>
      <c r="T57" s="267" t="str">
        <f>IF(T55="","",VLOOKUP(T55,'シフト記号表（勤務時間帯）'!$C$6:$U$35,19,FALSE))</f>
        <v/>
      </c>
      <c r="U57" s="267" t="str">
        <f>IF(U55="","",VLOOKUP(U55,'シフト記号表（勤務時間帯）'!$C$6:$U$35,19,FALSE))</f>
        <v/>
      </c>
      <c r="V57" s="267" t="str">
        <f>IF(V55="","",VLOOKUP(V55,'シフト記号表（勤務時間帯）'!$C$6:$U$35,19,FALSE))</f>
        <v/>
      </c>
      <c r="W57" s="267" t="str">
        <f>IF(W55="","",VLOOKUP(W55,'シフト記号表（勤務時間帯）'!$C$6:$U$35,19,FALSE))</f>
        <v/>
      </c>
      <c r="X57" s="267" t="str">
        <f>IF(X55="","",VLOOKUP(X55,'シフト記号表（勤務時間帯）'!$C$6:$U$35,19,FALSE))</f>
        <v/>
      </c>
      <c r="Y57" s="268" t="str">
        <f>IF(Y55="","",VLOOKUP(Y55,'シフト記号表（勤務時間帯）'!$C$6:$U$35,19,FALSE))</f>
        <v/>
      </c>
      <c r="Z57" s="266" t="str">
        <f>IF(Z55="","",VLOOKUP(Z55,'シフト記号表（勤務時間帯）'!$C$6:$U$35,19,FALSE))</f>
        <v/>
      </c>
      <c r="AA57" s="267" t="str">
        <f>IF(AA55="","",VLOOKUP(AA55,'シフト記号表（勤務時間帯）'!$C$6:$U$35,19,FALSE))</f>
        <v/>
      </c>
      <c r="AB57" s="267" t="str">
        <f>IF(AB55="","",VLOOKUP(AB55,'シフト記号表（勤務時間帯）'!$C$6:$U$35,19,FALSE))</f>
        <v/>
      </c>
      <c r="AC57" s="267" t="str">
        <f>IF(AC55="","",VLOOKUP(AC55,'シフト記号表（勤務時間帯）'!$C$6:$U$35,19,FALSE))</f>
        <v/>
      </c>
      <c r="AD57" s="267" t="str">
        <f>IF(AD55="","",VLOOKUP(AD55,'シフト記号表（勤務時間帯）'!$C$6:$U$35,19,FALSE))</f>
        <v/>
      </c>
      <c r="AE57" s="267" t="str">
        <f>IF(AE55="","",VLOOKUP(AE55,'シフト記号表（勤務時間帯）'!$C$6:$U$35,19,FALSE))</f>
        <v/>
      </c>
      <c r="AF57" s="268" t="str">
        <f>IF(AF55="","",VLOOKUP(AF55,'シフト記号表（勤務時間帯）'!$C$6:$U$35,19,FALSE))</f>
        <v/>
      </c>
      <c r="AG57" s="266" t="str">
        <f>IF(AG55="","",VLOOKUP(AG55,'シフト記号表（勤務時間帯）'!$C$6:$U$35,19,FALSE))</f>
        <v/>
      </c>
      <c r="AH57" s="267" t="str">
        <f>IF(AH55="","",VLOOKUP(AH55,'シフト記号表（勤務時間帯）'!$C$6:$U$35,19,FALSE))</f>
        <v/>
      </c>
      <c r="AI57" s="267" t="str">
        <f>IF(AI55="","",VLOOKUP(AI55,'シフト記号表（勤務時間帯）'!$C$6:$U$35,19,FALSE))</f>
        <v/>
      </c>
      <c r="AJ57" s="267" t="str">
        <f>IF(AJ55="","",VLOOKUP(AJ55,'シフト記号表（勤務時間帯）'!$C$6:$U$35,19,FALSE))</f>
        <v/>
      </c>
      <c r="AK57" s="267" t="str">
        <f>IF(AK55="","",VLOOKUP(AK55,'シフト記号表（勤務時間帯）'!$C$6:$U$35,19,FALSE))</f>
        <v/>
      </c>
      <c r="AL57" s="267" t="str">
        <f>IF(AL55="","",VLOOKUP(AL55,'シフト記号表（勤務時間帯）'!$C$6:$U$35,19,FALSE))</f>
        <v/>
      </c>
      <c r="AM57" s="268" t="str">
        <f>IF(AM55="","",VLOOKUP(AM55,'シフト記号表（勤務時間帯）'!$C$6:$U$35,19,FALSE))</f>
        <v/>
      </c>
      <c r="AN57" s="266" t="str">
        <f>IF(AN55="","",VLOOKUP(AN55,'シフト記号表（勤務時間帯）'!$C$6:$U$35,19,FALSE))</f>
        <v/>
      </c>
      <c r="AO57" s="267" t="str">
        <f>IF(AO55="","",VLOOKUP(AO55,'シフト記号表（勤務時間帯）'!$C$6:$U$35,19,FALSE))</f>
        <v/>
      </c>
      <c r="AP57" s="267" t="str">
        <f>IF(AP55="","",VLOOKUP(AP55,'シフト記号表（勤務時間帯）'!$C$6:$U$35,19,FALSE))</f>
        <v/>
      </c>
      <c r="AQ57" s="267" t="str">
        <f>IF(AQ55="","",VLOOKUP(AQ55,'シフト記号表（勤務時間帯）'!$C$6:$U$35,19,FALSE))</f>
        <v/>
      </c>
      <c r="AR57" s="267" t="str">
        <f>IF(AR55="","",VLOOKUP(AR55,'シフト記号表（勤務時間帯）'!$C$6:$U$35,19,FALSE))</f>
        <v/>
      </c>
      <c r="AS57" s="267" t="str">
        <f>IF(AS55="","",VLOOKUP(AS55,'シフト記号表（勤務時間帯）'!$C$6:$U$35,19,FALSE))</f>
        <v/>
      </c>
      <c r="AT57" s="268" t="str">
        <f>IF(AT55="","",VLOOKUP(AT55,'シフト記号表（勤務時間帯）'!$C$6:$U$35,19,FALSE))</f>
        <v/>
      </c>
      <c r="AU57" s="266" t="str">
        <f>IF(AU55="","",VLOOKUP(AU55,'シフト記号表（勤務時間帯）'!$C$6:$U$35,19,FALSE))</f>
        <v/>
      </c>
      <c r="AV57" s="267" t="str">
        <f>IF(AV55="","",VLOOKUP(AV55,'シフト記号表（勤務時間帯）'!$C$6:$U$35,19,FALSE))</f>
        <v/>
      </c>
      <c r="AW57" s="267" t="str">
        <f>IF(AW55="","",VLOOKUP(AW55,'シフト記号表（勤務時間帯）'!$C$6:$U$35,19,FALSE))</f>
        <v/>
      </c>
      <c r="AX57" s="837">
        <f>IF($BB$3="４週",SUM(S57:AT57),IF($BB$3="暦月",SUM(S57:AW57),""))</f>
        <v>0</v>
      </c>
      <c r="AY57" s="838"/>
      <c r="AZ57" s="839">
        <f>IF($BB$3="４週",AX57/4,IF($BB$3="暦月",'勤務形態（30名）'!AX57/('勤務形態（30名）'!$BB$8/7),""))</f>
        <v>0</v>
      </c>
      <c r="BA57" s="840"/>
      <c r="BB57" s="883"/>
      <c r="BC57" s="787"/>
      <c r="BD57" s="787"/>
      <c r="BE57" s="787"/>
      <c r="BF57" s="788"/>
    </row>
    <row r="58" spans="2:58" ht="20.25" customHeight="1">
      <c r="B58" s="867">
        <f>B55+1</f>
        <v>13</v>
      </c>
      <c r="C58" s="869"/>
      <c r="D58" s="870"/>
      <c r="E58" s="871"/>
      <c r="F58" s="120"/>
      <c r="G58" s="773"/>
      <c r="H58" s="776"/>
      <c r="I58" s="777"/>
      <c r="J58" s="777"/>
      <c r="K58" s="778"/>
      <c r="L58" s="780"/>
      <c r="M58" s="781"/>
      <c r="N58" s="781"/>
      <c r="O58" s="782"/>
      <c r="P58" s="789" t="s">
        <v>49</v>
      </c>
      <c r="Q58" s="790"/>
      <c r="R58" s="791"/>
      <c r="S58" s="279"/>
      <c r="T58" s="278"/>
      <c r="U58" s="278"/>
      <c r="V58" s="278"/>
      <c r="W58" s="278"/>
      <c r="X58" s="278"/>
      <c r="Y58" s="280"/>
      <c r="Z58" s="279"/>
      <c r="AA58" s="278"/>
      <c r="AB58" s="278"/>
      <c r="AC58" s="278"/>
      <c r="AD58" s="278"/>
      <c r="AE58" s="278"/>
      <c r="AF58" s="280"/>
      <c r="AG58" s="279"/>
      <c r="AH58" s="278"/>
      <c r="AI58" s="278"/>
      <c r="AJ58" s="278"/>
      <c r="AK58" s="278"/>
      <c r="AL58" s="278"/>
      <c r="AM58" s="280"/>
      <c r="AN58" s="279"/>
      <c r="AO58" s="278"/>
      <c r="AP58" s="278"/>
      <c r="AQ58" s="278"/>
      <c r="AR58" s="278"/>
      <c r="AS58" s="278"/>
      <c r="AT58" s="280"/>
      <c r="AU58" s="279"/>
      <c r="AV58" s="278"/>
      <c r="AW58" s="278"/>
      <c r="AX58" s="986"/>
      <c r="AY58" s="987"/>
      <c r="AZ58" s="988"/>
      <c r="BA58" s="989"/>
      <c r="BB58" s="822"/>
      <c r="BC58" s="781"/>
      <c r="BD58" s="781"/>
      <c r="BE58" s="781"/>
      <c r="BF58" s="782"/>
    </row>
    <row r="59" spans="2:58" ht="20.25" customHeight="1">
      <c r="B59" s="867"/>
      <c r="C59" s="872"/>
      <c r="D59" s="873"/>
      <c r="E59" s="874"/>
      <c r="F59" s="94"/>
      <c r="G59" s="774"/>
      <c r="H59" s="779"/>
      <c r="I59" s="777"/>
      <c r="J59" s="777"/>
      <c r="K59" s="778"/>
      <c r="L59" s="783"/>
      <c r="M59" s="784"/>
      <c r="N59" s="784"/>
      <c r="O59" s="785"/>
      <c r="P59" s="827" t="s">
        <v>15</v>
      </c>
      <c r="Q59" s="828"/>
      <c r="R59" s="829"/>
      <c r="S59" s="263" t="str">
        <f>IF(S58="","",VLOOKUP(S58,'シフト記号表（勤務時間帯）'!$C$6:$K$35,9,FALSE))</f>
        <v/>
      </c>
      <c r="T59" s="264" t="str">
        <f>IF(T58="","",VLOOKUP(T58,'シフト記号表（勤務時間帯）'!$C$6:$K$35,9,FALSE))</f>
        <v/>
      </c>
      <c r="U59" s="264" t="str">
        <f>IF(U58="","",VLOOKUP(U58,'シフト記号表（勤務時間帯）'!$C$6:$K$35,9,FALSE))</f>
        <v/>
      </c>
      <c r="V59" s="264" t="str">
        <f>IF(V58="","",VLOOKUP(V58,'シフト記号表（勤務時間帯）'!$C$6:$K$35,9,FALSE))</f>
        <v/>
      </c>
      <c r="W59" s="264" t="str">
        <f>IF(W58="","",VLOOKUP(W58,'シフト記号表（勤務時間帯）'!$C$6:$K$35,9,FALSE))</f>
        <v/>
      </c>
      <c r="X59" s="264" t="str">
        <f>IF(X58="","",VLOOKUP(X58,'シフト記号表（勤務時間帯）'!$C$6:$K$35,9,FALSE))</f>
        <v/>
      </c>
      <c r="Y59" s="265" t="str">
        <f>IF(Y58="","",VLOOKUP(Y58,'シフト記号表（勤務時間帯）'!$C$6:$K$35,9,FALSE))</f>
        <v/>
      </c>
      <c r="Z59" s="263" t="str">
        <f>IF(Z58="","",VLOOKUP(Z58,'シフト記号表（勤務時間帯）'!$C$6:$K$35,9,FALSE))</f>
        <v/>
      </c>
      <c r="AA59" s="264" t="str">
        <f>IF(AA58="","",VLOOKUP(AA58,'シフト記号表（勤務時間帯）'!$C$6:$K$35,9,FALSE))</f>
        <v/>
      </c>
      <c r="AB59" s="264" t="str">
        <f>IF(AB58="","",VLOOKUP(AB58,'シフト記号表（勤務時間帯）'!$C$6:$K$35,9,FALSE))</f>
        <v/>
      </c>
      <c r="AC59" s="264" t="str">
        <f>IF(AC58="","",VLOOKUP(AC58,'シフト記号表（勤務時間帯）'!$C$6:$K$35,9,FALSE))</f>
        <v/>
      </c>
      <c r="AD59" s="264" t="str">
        <f>IF(AD58="","",VLOOKUP(AD58,'シフト記号表（勤務時間帯）'!$C$6:$K$35,9,FALSE))</f>
        <v/>
      </c>
      <c r="AE59" s="264" t="str">
        <f>IF(AE58="","",VLOOKUP(AE58,'シフト記号表（勤務時間帯）'!$C$6:$K$35,9,FALSE))</f>
        <v/>
      </c>
      <c r="AF59" s="265" t="str">
        <f>IF(AF58="","",VLOOKUP(AF58,'シフト記号表（勤務時間帯）'!$C$6:$K$35,9,FALSE))</f>
        <v/>
      </c>
      <c r="AG59" s="263" t="str">
        <f>IF(AG58="","",VLOOKUP(AG58,'シフト記号表（勤務時間帯）'!$C$6:$K$35,9,FALSE))</f>
        <v/>
      </c>
      <c r="AH59" s="264" t="str">
        <f>IF(AH58="","",VLOOKUP(AH58,'シフト記号表（勤務時間帯）'!$C$6:$K$35,9,FALSE))</f>
        <v/>
      </c>
      <c r="AI59" s="264" t="str">
        <f>IF(AI58="","",VLOOKUP(AI58,'シフト記号表（勤務時間帯）'!$C$6:$K$35,9,FALSE))</f>
        <v/>
      </c>
      <c r="AJ59" s="264" t="str">
        <f>IF(AJ58="","",VLOOKUP(AJ58,'シフト記号表（勤務時間帯）'!$C$6:$K$35,9,FALSE))</f>
        <v/>
      </c>
      <c r="AK59" s="264" t="str">
        <f>IF(AK58="","",VLOOKUP(AK58,'シフト記号表（勤務時間帯）'!$C$6:$K$35,9,FALSE))</f>
        <v/>
      </c>
      <c r="AL59" s="264" t="str">
        <f>IF(AL58="","",VLOOKUP(AL58,'シフト記号表（勤務時間帯）'!$C$6:$K$35,9,FALSE))</f>
        <v/>
      </c>
      <c r="AM59" s="265" t="str">
        <f>IF(AM58="","",VLOOKUP(AM58,'シフト記号表（勤務時間帯）'!$C$6:$K$35,9,FALSE))</f>
        <v/>
      </c>
      <c r="AN59" s="263" t="str">
        <f>IF(AN58="","",VLOOKUP(AN58,'シフト記号表（勤務時間帯）'!$C$6:$K$35,9,FALSE))</f>
        <v/>
      </c>
      <c r="AO59" s="264" t="str">
        <f>IF(AO58="","",VLOOKUP(AO58,'シフト記号表（勤務時間帯）'!$C$6:$K$35,9,FALSE))</f>
        <v/>
      </c>
      <c r="AP59" s="264" t="str">
        <f>IF(AP58="","",VLOOKUP(AP58,'シフト記号表（勤務時間帯）'!$C$6:$K$35,9,FALSE))</f>
        <v/>
      </c>
      <c r="AQ59" s="264" t="str">
        <f>IF(AQ58="","",VLOOKUP(AQ58,'シフト記号表（勤務時間帯）'!$C$6:$K$35,9,FALSE))</f>
        <v/>
      </c>
      <c r="AR59" s="264" t="str">
        <f>IF(AR58="","",VLOOKUP(AR58,'シフト記号表（勤務時間帯）'!$C$6:$K$35,9,FALSE))</f>
        <v/>
      </c>
      <c r="AS59" s="264" t="str">
        <f>IF(AS58="","",VLOOKUP(AS58,'シフト記号表（勤務時間帯）'!$C$6:$K$35,9,FALSE))</f>
        <v/>
      </c>
      <c r="AT59" s="265" t="str">
        <f>IF(AT58="","",VLOOKUP(AT58,'シフト記号表（勤務時間帯）'!$C$6:$K$35,9,FALSE))</f>
        <v/>
      </c>
      <c r="AU59" s="263" t="str">
        <f>IF(AU58="","",VLOOKUP(AU58,'シフト記号表（勤務時間帯）'!$C$6:$K$35,9,FALSE))</f>
        <v/>
      </c>
      <c r="AV59" s="264" t="str">
        <f>IF(AV58="","",VLOOKUP(AV58,'シフト記号表（勤務時間帯）'!$C$6:$K$35,9,FALSE))</f>
        <v/>
      </c>
      <c r="AW59" s="264" t="str">
        <f>IF(AW58="","",VLOOKUP(AW58,'シフト記号表（勤務時間帯）'!$C$6:$K$35,9,FALSE))</f>
        <v/>
      </c>
      <c r="AX59" s="830">
        <f>IF($BB$3="４週",SUM(S59:AT59),IF($BB$3="暦月",SUM(S59:AW59),""))</f>
        <v>0</v>
      </c>
      <c r="AY59" s="831"/>
      <c r="AZ59" s="832">
        <f>IF($BB$3="４週",AX59/4,IF($BB$3="暦月",'勤務形態（30名）'!AX59/('勤務形態（30名）'!$BB$8/7),""))</f>
        <v>0</v>
      </c>
      <c r="BA59" s="833"/>
      <c r="BB59" s="823"/>
      <c r="BC59" s="784"/>
      <c r="BD59" s="784"/>
      <c r="BE59" s="784"/>
      <c r="BF59" s="785"/>
    </row>
    <row r="60" spans="2:58" ht="20.25" customHeight="1">
      <c r="B60" s="867"/>
      <c r="C60" s="875"/>
      <c r="D60" s="876"/>
      <c r="E60" s="877"/>
      <c r="F60" s="123">
        <f>C58</f>
        <v>0</v>
      </c>
      <c r="G60" s="775"/>
      <c r="H60" s="779"/>
      <c r="I60" s="777"/>
      <c r="J60" s="777"/>
      <c r="K60" s="778"/>
      <c r="L60" s="786"/>
      <c r="M60" s="787"/>
      <c r="N60" s="787"/>
      <c r="O60" s="788"/>
      <c r="P60" s="864" t="s">
        <v>50</v>
      </c>
      <c r="Q60" s="865"/>
      <c r="R60" s="866"/>
      <c r="S60" s="266" t="str">
        <f>IF(S58="","",VLOOKUP(S58,'シフト記号表（勤務時間帯）'!$C$6:$U$35,19,FALSE))</f>
        <v/>
      </c>
      <c r="T60" s="267" t="str">
        <f>IF(T58="","",VLOOKUP(T58,'シフト記号表（勤務時間帯）'!$C$6:$U$35,19,FALSE))</f>
        <v/>
      </c>
      <c r="U60" s="267" t="str">
        <f>IF(U58="","",VLOOKUP(U58,'シフト記号表（勤務時間帯）'!$C$6:$U$35,19,FALSE))</f>
        <v/>
      </c>
      <c r="V60" s="267" t="str">
        <f>IF(V58="","",VLOOKUP(V58,'シフト記号表（勤務時間帯）'!$C$6:$U$35,19,FALSE))</f>
        <v/>
      </c>
      <c r="W60" s="267" t="str">
        <f>IF(W58="","",VLOOKUP(W58,'シフト記号表（勤務時間帯）'!$C$6:$U$35,19,FALSE))</f>
        <v/>
      </c>
      <c r="X60" s="267" t="str">
        <f>IF(X58="","",VLOOKUP(X58,'シフト記号表（勤務時間帯）'!$C$6:$U$35,19,FALSE))</f>
        <v/>
      </c>
      <c r="Y60" s="268" t="str">
        <f>IF(Y58="","",VLOOKUP(Y58,'シフト記号表（勤務時間帯）'!$C$6:$U$35,19,FALSE))</f>
        <v/>
      </c>
      <c r="Z60" s="266" t="str">
        <f>IF(Z58="","",VLOOKUP(Z58,'シフト記号表（勤務時間帯）'!$C$6:$U$35,19,FALSE))</f>
        <v/>
      </c>
      <c r="AA60" s="267" t="str">
        <f>IF(AA58="","",VLOOKUP(AA58,'シフト記号表（勤務時間帯）'!$C$6:$U$35,19,FALSE))</f>
        <v/>
      </c>
      <c r="AB60" s="267" t="str">
        <f>IF(AB58="","",VLOOKUP(AB58,'シフト記号表（勤務時間帯）'!$C$6:$U$35,19,FALSE))</f>
        <v/>
      </c>
      <c r="AC60" s="267" t="str">
        <f>IF(AC58="","",VLOOKUP(AC58,'シフト記号表（勤務時間帯）'!$C$6:$U$35,19,FALSE))</f>
        <v/>
      </c>
      <c r="AD60" s="267" t="str">
        <f>IF(AD58="","",VLOOKUP(AD58,'シフト記号表（勤務時間帯）'!$C$6:$U$35,19,FALSE))</f>
        <v/>
      </c>
      <c r="AE60" s="267" t="str">
        <f>IF(AE58="","",VLOOKUP(AE58,'シフト記号表（勤務時間帯）'!$C$6:$U$35,19,FALSE))</f>
        <v/>
      </c>
      <c r="AF60" s="268" t="str">
        <f>IF(AF58="","",VLOOKUP(AF58,'シフト記号表（勤務時間帯）'!$C$6:$U$35,19,FALSE))</f>
        <v/>
      </c>
      <c r="AG60" s="266" t="str">
        <f>IF(AG58="","",VLOOKUP(AG58,'シフト記号表（勤務時間帯）'!$C$6:$U$35,19,FALSE))</f>
        <v/>
      </c>
      <c r="AH60" s="267" t="str">
        <f>IF(AH58="","",VLOOKUP(AH58,'シフト記号表（勤務時間帯）'!$C$6:$U$35,19,FALSE))</f>
        <v/>
      </c>
      <c r="AI60" s="267" t="str">
        <f>IF(AI58="","",VLOOKUP(AI58,'シフト記号表（勤務時間帯）'!$C$6:$U$35,19,FALSE))</f>
        <v/>
      </c>
      <c r="AJ60" s="267" t="str">
        <f>IF(AJ58="","",VLOOKUP(AJ58,'シフト記号表（勤務時間帯）'!$C$6:$U$35,19,FALSE))</f>
        <v/>
      </c>
      <c r="AK60" s="267" t="str">
        <f>IF(AK58="","",VLOOKUP(AK58,'シフト記号表（勤務時間帯）'!$C$6:$U$35,19,FALSE))</f>
        <v/>
      </c>
      <c r="AL60" s="267" t="str">
        <f>IF(AL58="","",VLOOKUP(AL58,'シフト記号表（勤務時間帯）'!$C$6:$U$35,19,FALSE))</f>
        <v/>
      </c>
      <c r="AM60" s="268" t="str">
        <f>IF(AM58="","",VLOOKUP(AM58,'シフト記号表（勤務時間帯）'!$C$6:$U$35,19,FALSE))</f>
        <v/>
      </c>
      <c r="AN60" s="266" t="str">
        <f>IF(AN58="","",VLOOKUP(AN58,'シフト記号表（勤務時間帯）'!$C$6:$U$35,19,FALSE))</f>
        <v/>
      </c>
      <c r="AO60" s="267" t="str">
        <f>IF(AO58="","",VLOOKUP(AO58,'シフト記号表（勤務時間帯）'!$C$6:$U$35,19,FALSE))</f>
        <v/>
      </c>
      <c r="AP60" s="267" t="str">
        <f>IF(AP58="","",VLOOKUP(AP58,'シフト記号表（勤務時間帯）'!$C$6:$U$35,19,FALSE))</f>
        <v/>
      </c>
      <c r="AQ60" s="267" t="str">
        <f>IF(AQ58="","",VLOOKUP(AQ58,'シフト記号表（勤務時間帯）'!$C$6:$U$35,19,FALSE))</f>
        <v/>
      </c>
      <c r="AR60" s="267" t="str">
        <f>IF(AR58="","",VLOOKUP(AR58,'シフト記号表（勤務時間帯）'!$C$6:$U$35,19,FALSE))</f>
        <v/>
      </c>
      <c r="AS60" s="267" t="str">
        <f>IF(AS58="","",VLOOKUP(AS58,'シフト記号表（勤務時間帯）'!$C$6:$U$35,19,FALSE))</f>
        <v/>
      </c>
      <c r="AT60" s="268" t="str">
        <f>IF(AT58="","",VLOOKUP(AT58,'シフト記号表（勤務時間帯）'!$C$6:$U$35,19,FALSE))</f>
        <v/>
      </c>
      <c r="AU60" s="266" t="str">
        <f>IF(AU58="","",VLOOKUP(AU58,'シフト記号表（勤務時間帯）'!$C$6:$U$35,19,FALSE))</f>
        <v/>
      </c>
      <c r="AV60" s="267" t="str">
        <f>IF(AV58="","",VLOOKUP(AV58,'シフト記号表（勤務時間帯）'!$C$6:$U$35,19,FALSE))</f>
        <v/>
      </c>
      <c r="AW60" s="267" t="str">
        <f>IF(AW58="","",VLOOKUP(AW58,'シフト記号表（勤務時間帯）'!$C$6:$U$35,19,FALSE))</f>
        <v/>
      </c>
      <c r="AX60" s="837">
        <f>IF($BB$3="４週",SUM(S60:AT60),IF($BB$3="暦月",SUM(S60:AW60),""))</f>
        <v>0</v>
      </c>
      <c r="AY60" s="838"/>
      <c r="AZ60" s="839">
        <f>IF($BB$3="４週",AX60/4,IF($BB$3="暦月",'勤務形態（30名）'!AX60/('勤務形態（30名）'!$BB$8/7),""))</f>
        <v>0</v>
      </c>
      <c r="BA60" s="840"/>
      <c r="BB60" s="883"/>
      <c r="BC60" s="787"/>
      <c r="BD60" s="787"/>
      <c r="BE60" s="787"/>
      <c r="BF60" s="788"/>
    </row>
    <row r="61" spans="2:58" ht="20.25" customHeight="1">
      <c r="B61" s="990">
        <f>B58+1</f>
        <v>14</v>
      </c>
      <c r="C61" s="872"/>
      <c r="D61" s="873"/>
      <c r="E61" s="874"/>
      <c r="F61" s="122"/>
      <c r="G61" s="991"/>
      <c r="H61" s="992"/>
      <c r="I61" s="993"/>
      <c r="J61" s="993"/>
      <c r="K61" s="994"/>
      <c r="L61" s="783"/>
      <c r="M61" s="784"/>
      <c r="N61" s="784"/>
      <c r="O61" s="785"/>
      <c r="P61" s="995" t="s">
        <v>49</v>
      </c>
      <c r="Q61" s="996"/>
      <c r="R61" s="997"/>
      <c r="S61" s="279"/>
      <c r="T61" s="278"/>
      <c r="U61" s="278"/>
      <c r="V61" s="278"/>
      <c r="W61" s="278"/>
      <c r="X61" s="278"/>
      <c r="Y61" s="280"/>
      <c r="Z61" s="279"/>
      <c r="AA61" s="278"/>
      <c r="AB61" s="278"/>
      <c r="AC61" s="278"/>
      <c r="AD61" s="278"/>
      <c r="AE61" s="278"/>
      <c r="AF61" s="280"/>
      <c r="AG61" s="279"/>
      <c r="AH61" s="278"/>
      <c r="AI61" s="278"/>
      <c r="AJ61" s="278"/>
      <c r="AK61" s="278"/>
      <c r="AL61" s="278"/>
      <c r="AM61" s="280"/>
      <c r="AN61" s="279"/>
      <c r="AO61" s="278"/>
      <c r="AP61" s="278"/>
      <c r="AQ61" s="278"/>
      <c r="AR61" s="278"/>
      <c r="AS61" s="278"/>
      <c r="AT61" s="280"/>
      <c r="AU61" s="279"/>
      <c r="AV61" s="278"/>
      <c r="AW61" s="278"/>
      <c r="AX61" s="998"/>
      <c r="AY61" s="999"/>
      <c r="AZ61" s="1000"/>
      <c r="BA61" s="1001"/>
      <c r="BB61" s="823"/>
      <c r="BC61" s="784"/>
      <c r="BD61" s="784"/>
      <c r="BE61" s="784"/>
      <c r="BF61" s="785"/>
    </row>
    <row r="62" spans="2:58" ht="20.25" customHeight="1">
      <c r="B62" s="867"/>
      <c r="C62" s="872"/>
      <c r="D62" s="873"/>
      <c r="E62" s="874"/>
      <c r="F62" s="94"/>
      <c r="G62" s="774"/>
      <c r="H62" s="779"/>
      <c r="I62" s="777"/>
      <c r="J62" s="777"/>
      <c r="K62" s="778"/>
      <c r="L62" s="783"/>
      <c r="M62" s="784"/>
      <c r="N62" s="784"/>
      <c r="O62" s="785"/>
      <c r="P62" s="827" t="s">
        <v>15</v>
      </c>
      <c r="Q62" s="828"/>
      <c r="R62" s="829"/>
      <c r="S62" s="263" t="str">
        <f>IF(S61="","",VLOOKUP(S61,'シフト記号表（勤務時間帯）'!$C$6:$K$35,9,FALSE))</f>
        <v/>
      </c>
      <c r="T62" s="264" t="str">
        <f>IF(T61="","",VLOOKUP(T61,'シフト記号表（勤務時間帯）'!$C$6:$K$35,9,FALSE))</f>
        <v/>
      </c>
      <c r="U62" s="264" t="str">
        <f>IF(U61="","",VLOOKUP(U61,'シフト記号表（勤務時間帯）'!$C$6:$K$35,9,FALSE))</f>
        <v/>
      </c>
      <c r="V62" s="264" t="str">
        <f>IF(V61="","",VLOOKUP(V61,'シフト記号表（勤務時間帯）'!$C$6:$K$35,9,FALSE))</f>
        <v/>
      </c>
      <c r="W62" s="264" t="str">
        <f>IF(W61="","",VLOOKUP(W61,'シフト記号表（勤務時間帯）'!$C$6:$K$35,9,FALSE))</f>
        <v/>
      </c>
      <c r="X62" s="264" t="str">
        <f>IF(X61="","",VLOOKUP(X61,'シフト記号表（勤務時間帯）'!$C$6:$K$35,9,FALSE))</f>
        <v/>
      </c>
      <c r="Y62" s="265" t="str">
        <f>IF(Y61="","",VLOOKUP(Y61,'シフト記号表（勤務時間帯）'!$C$6:$K$35,9,FALSE))</f>
        <v/>
      </c>
      <c r="Z62" s="263" t="str">
        <f>IF(Z61="","",VLOOKUP(Z61,'シフト記号表（勤務時間帯）'!$C$6:$K$35,9,FALSE))</f>
        <v/>
      </c>
      <c r="AA62" s="264" t="str">
        <f>IF(AA61="","",VLOOKUP(AA61,'シフト記号表（勤務時間帯）'!$C$6:$K$35,9,FALSE))</f>
        <v/>
      </c>
      <c r="AB62" s="264" t="str">
        <f>IF(AB61="","",VLOOKUP(AB61,'シフト記号表（勤務時間帯）'!$C$6:$K$35,9,FALSE))</f>
        <v/>
      </c>
      <c r="AC62" s="264" t="str">
        <f>IF(AC61="","",VLOOKUP(AC61,'シフト記号表（勤務時間帯）'!$C$6:$K$35,9,FALSE))</f>
        <v/>
      </c>
      <c r="AD62" s="264" t="str">
        <f>IF(AD61="","",VLOOKUP(AD61,'シフト記号表（勤務時間帯）'!$C$6:$K$35,9,FALSE))</f>
        <v/>
      </c>
      <c r="AE62" s="264" t="str">
        <f>IF(AE61="","",VLOOKUP(AE61,'シフト記号表（勤務時間帯）'!$C$6:$K$35,9,FALSE))</f>
        <v/>
      </c>
      <c r="AF62" s="265" t="str">
        <f>IF(AF61="","",VLOOKUP(AF61,'シフト記号表（勤務時間帯）'!$C$6:$K$35,9,FALSE))</f>
        <v/>
      </c>
      <c r="AG62" s="263" t="str">
        <f>IF(AG61="","",VLOOKUP(AG61,'シフト記号表（勤務時間帯）'!$C$6:$K$35,9,FALSE))</f>
        <v/>
      </c>
      <c r="AH62" s="264" t="str">
        <f>IF(AH61="","",VLOOKUP(AH61,'シフト記号表（勤務時間帯）'!$C$6:$K$35,9,FALSE))</f>
        <v/>
      </c>
      <c r="AI62" s="264" t="str">
        <f>IF(AI61="","",VLOOKUP(AI61,'シフト記号表（勤務時間帯）'!$C$6:$K$35,9,FALSE))</f>
        <v/>
      </c>
      <c r="AJ62" s="264" t="str">
        <f>IF(AJ61="","",VLOOKUP(AJ61,'シフト記号表（勤務時間帯）'!$C$6:$K$35,9,FALSE))</f>
        <v/>
      </c>
      <c r="AK62" s="264" t="str">
        <f>IF(AK61="","",VLOOKUP(AK61,'シフト記号表（勤務時間帯）'!$C$6:$K$35,9,FALSE))</f>
        <v/>
      </c>
      <c r="AL62" s="264" t="str">
        <f>IF(AL61="","",VLOOKUP(AL61,'シフト記号表（勤務時間帯）'!$C$6:$K$35,9,FALSE))</f>
        <v/>
      </c>
      <c r="AM62" s="265" t="str">
        <f>IF(AM61="","",VLOOKUP(AM61,'シフト記号表（勤務時間帯）'!$C$6:$K$35,9,FALSE))</f>
        <v/>
      </c>
      <c r="AN62" s="263" t="str">
        <f>IF(AN61="","",VLOOKUP(AN61,'シフト記号表（勤務時間帯）'!$C$6:$K$35,9,FALSE))</f>
        <v/>
      </c>
      <c r="AO62" s="264" t="str">
        <f>IF(AO61="","",VLOOKUP(AO61,'シフト記号表（勤務時間帯）'!$C$6:$K$35,9,FALSE))</f>
        <v/>
      </c>
      <c r="AP62" s="264" t="str">
        <f>IF(AP61="","",VLOOKUP(AP61,'シフト記号表（勤務時間帯）'!$C$6:$K$35,9,FALSE))</f>
        <v/>
      </c>
      <c r="AQ62" s="264" t="str">
        <f>IF(AQ61="","",VLOOKUP(AQ61,'シフト記号表（勤務時間帯）'!$C$6:$K$35,9,FALSE))</f>
        <v/>
      </c>
      <c r="AR62" s="264" t="str">
        <f>IF(AR61="","",VLOOKUP(AR61,'シフト記号表（勤務時間帯）'!$C$6:$K$35,9,FALSE))</f>
        <v/>
      </c>
      <c r="AS62" s="264" t="str">
        <f>IF(AS61="","",VLOOKUP(AS61,'シフト記号表（勤務時間帯）'!$C$6:$K$35,9,FALSE))</f>
        <v/>
      </c>
      <c r="AT62" s="265" t="str">
        <f>IF(AT61="","",VLOOKUP(AT61,'シフト記号表（勤務時間帯）'!$C$6:$K$35,9,FALSE))</f>
        <v/>
      </c>
      <c r="AU62" s="263" t="str">
        <f>IF(AU61="","",VLOOKUP(AU61,'シフト記号表（勤務時間帯）'!$C$6:$K$35,9,FALSE))</f>
        <v/>
      </c>
      <c r="AV62" s="264" t="str">
        <f>IF(AV61="","",VLOOKUP(AV61,'シフト記号表（勤務時間帯）'!$C$6:$K$35,9,FALSE))</f>
        <v/>
      </c>
      <c r="AW62" s="264" t="str">
        <f>IF(AW61="","",VLOOKUP(AW61,'シフト記号表（勤務時間帯）'!$C$6:$K$35,9,FALSE))</f>
        <v/>
      </c>
      <c r="AX62" s="830">
        <f>IF($BB$3="４週",SUM(S62:AT62),IF($BB$3="暦月",SUM(S62:AW62),""))</f>
        <v>0</v>
      </c>
      <c r="AY62" s="831"/>
      <c r="AZ62" s="832">
        <f>IF($BB$3="４週",AX62/4,IF($BB$3="暦月",'勤務形態（30名）'!AX62/('勤務形態（30名）'!$BB$8/7),""))</f>
        <v>0</v>
      </c>
      <c r="BA62" s="833"/>
      <c r="BB62" s="823"/>
      <c r="BC62" s="784"/>
      <c r="BD62" s="784"/>
      <c r="BE62" s="784"/>
      <c r="BF62" s="785"/>
    </row>
    <row r="63" spans="2:58" ht="20.25" customHeight="1">
      <c r="B63" s="867"/>
      <c r="C63" s="875"/>
      <c r="D63" s="876"/>
      <c r="E63" s="877"/>
      <c r="F63" s="123">
        <f>C61</f>
        <v>0</v>
      </c>
      <c r="G63" s="775"/>
      <c r="H63" s="779"/>
      <c r="I63" s="777"/>
      <c r="J63" s="777"/>
      <c r="K63" s="778"/>
      <c r="L63" s="786"/>
      <c r="M63" s="787"/>
      <c r="N63" s="787"/>
      <c r="O63" s="788"/>
      <c r="P63" s="864" t="s">
        <v>50</v>
      </c>
      <c r="Q63" s="865"/>
      <c r="R63" s="866"/>
      <c r="S63" s="266" t="str">
        <f>IF(S61="","",VLOOKUP(S61,'シフト記号表（勤務時間帯）'!$C$6:$U$35,19,FALSE))</f>
        <v/>
      </c>
      <c r="T63" s="267" t="str">
        <f>IF(T61="","",VLOOKUP(T61,'シフト記号表（勤務時間帯）'!$C$6:$U$35,19,FALSE))</f>
        <v/>
      </c>
      <c r="U63" s="267" t="str">
        <f>IF(U61="","",VLOOKUP(U61,'シフト記号表（勤務時間帯）'!$C$6:$U$35,19,FALSE))</f>
        <v/>
      </c>
      <c r="V63" s="267" t="str">
        <f>IF(V61="","",VLOOKUP(V61,'シフト記号表（勤務時間帯）'!$C$6:$U$35,19,FALSE))</f>
        <v/>
      </c>
      <c r="W63" s="267" t="str">
        <f>IF(W61="","",VLOOKUP(W61,'シフト記号表（勤務時間帯）'!$C$6:$U$35,19,FALSE))</f>
        <v/>
      </c>
      <c r="X63" s="267" t="str">
        <f>IF(X61="","",VLOOKUP(X61,'シフト記号表（勤務時間帯）'!$C$6:$U$35,19,FALSE))</f>
        <v/>
      </c>
      <c r="Y63" s="268" t="str">
        <f>IF(Y61="","",VLOOKUP(Y61,'シフト記号表（勤務時間帯）'!$C$6:$U$35,19,FALSE))</f>
        <v/>
      </c>
      <c r="Z63" s="266" t="str">
        <f>IF(Z61="","",VLOOKUP(Z61,'シフト記号表（勤務時間帯）'!$C$6:$U$35,19,FALSE))</f>
        <v/>
      </c>
      <c r="AA63" s="267" t="str">
        <f>IF(AA61="","",VLOOKUP(AA61,'シフト記号表（勤務時間帯）'!$C$6:$U$35,19,FALSE))</f>
        <v/>
      </c>
      <c r="AB63" s="267" t="str">
        <f>IF(AB61="","",VLOOKUP(AB61,'シフト記号表（勤務時間帯）'!$C$6:$U$35,19,FALSE))</f>
        <v/>
      </c>
      <c r="AC63" s="267" t="str">
        <f>IF(AC61="","",VLOOKUP(AC61,'シフト記号表（勤務時間帯）'!$C$6:$U$35,19,FALSE))</f>
        <v/>
      </c>
      <c r="AD63" s="267" t="str">
        <f>IF(AD61="","",VLOOKUP(AD61,'シフト記号表（勤務時間帯）'!$C$6:$U$35,19,FALSE))</f>
        <v/>
      </c>
      <c r="AE63" s="267" t="str">
        <f>IF(AE61="","",VLOOKUP(AE61,'シフト記号表（勤務時間帯）'!$C$6:$U$35,19,FALSE))</f>
        <v/>
      </c>
      <c r="AF63" s="268" t="str">
        <f>IF(AF61="","",VLOOKUP(AF61,'シフト記号表（勤務時間帯）'!$C$6:$U$35,19,FALSE))</f>
        <v/>
      </c>
      <c r="AG63" s="266" t="str">
        <f>IF(AG61="","",VLOOKUP(AG61,'シフト記号表（勤務時間帯）'!$C$6:$U$35,19,FALSE))</f>
        <v/>
      </c>
      <c r="AH63" s="267" t="str">
        <f>IF(AH61="","",VLOOKUP(AH61,'シフト記号表（勤務時間帯）'!$C$6:$U$35,19,FALSE))</f>
        <v/>
      </c>
      <c r="AI63" s="267" t="str">
        <f>IF(AI61="","",VLOOKUP(AI61,'シフト記号表（勤務時間帯）'!$C$6:$U$35,19,FALSE))</f>
        <v/>
      </c>
      <c r="AJ63" s="267" t="str">
        <f>IF(AJ61="","",VLOOKUP(AJ61,'シフト記号表（勤務時間帯）'!$C$6:$U$35,19,FALSE))</f>
        <v/>
      </c>
      <c r="AK63" s="267" t="str">
        <f>IF(AK61="","",VLOOKUP(AK61,'シフト記号表（勤務時間帯）'!$C$6:$U$35,19,FALSE))</f>
        <v/>
      </c>
      <c r="AL63" s="267" t="str">
        <f>IF(AL61="","",VLOOKUP(AL61,'シフト記号表（勤務時間帯）'!$C$6:$U$35,19,FALSE))</f>
        <v/>
      </c>
      <c r="AM63" s="268" t="str">
        <f>IF(AM61="","",VLOOKUP(AM61,'シフト記号表（勤務時間帯）'!$C$6:$U$35,19,FALSE))</f>
        <v/>
      </c>
      <c r="AN63" s="266" t="str">
        <f>IF(AN61="","",VLOOKUP(AN61,'シフト記号表（勤務時間帯）'!$C$6:$U$35,19,FALSE))</f>
        <v/>
      </c>
      <c r="AO63" s="267" t="str">
        <f>IF(AO61="","",VLOOKUP(AO61,'シフト記号表（勤務時間帯）'!$C$6:$U$35,19,FALSE))</f>
        <v/>
      </c>
      <c r="AP63" s="267" t="str">
        <f>IF(AP61="","",VLOOKUP(AP61,'シフト記号表（勤務時間帯）'!$C$6:$U$35,19,FALSE))</f>
        <v/>
      </c>
      <c r="AQ63" s="267" t="str">
        <f>IF(AQ61="","",VLOOKUP(AQ61,'シフト記号表（勤務時間帯）'!$C$6:$U$35,19,FALSE))</f>
        <v/>
      </c>
      <c r="AR63" s="267" t="str">
        <f>IF(AR61="","",VLOOKUP(AR61,'シフト記号表（勤務時間帯）'!$C$6:$U$35,19,FALSE))</f>
        <v/>
      </c>
      <c r="AS63" s="267" t="str">
        <f>IF(AS61="","",VLOOKUP(AS61,'シフト記号表（勤務時間帯）'!$C$6:$U$35,19,FALSE))</f>
        <v/>
      </c>
      <c r="AT63" s="268" t="str">
        <f>IF(AT61="","",VLOOKUP(AT61,'シフト記号表（勤務時間帯）'!$C$6:$U$35,19,FALSE))</f>
        <v/>
      </c>
      <c r="AU63" s="266" t="str">
        <f>IF(AU61="","",VLOOKUP(AU61,'シフト記号表（勤務時間帯）'!$C$6:$U$35,19,FALSE))</f>
        <v/>
      </c>
      <c r="AV63" s="267" t="str">
        <f>IF(AV61="","",VLOOKUP(AV61,'シフト記号表（勤務時間帯）'!$C$6:$U$35,19,FALSE))</f>
        <v/>
      </c>
      <c r="AW63" s="267" t="str">
        <f>IF(AW61="","",VLOOKUP(AW61,'シフト記号表（勤務時間帯）'!$C$6:$U$35,19,FALSE))</f>
        <v/>
      </c>
      <c r="AX63" s="837">
        <f>IF($BB$3="４週",SUM(S63:AT63),IF($BB$3="暦月",SUM(S63:AW63),""))</f>
        <v>0</v>
      </c>
      <c r="AY63" s="838"/>
      <c r="AZ63" s="839">
        <f>IF($BB$3="４週",AX63/4,IF($BB$3="暦月",'勤務形態（30名）'!AX63/('勤務形態（30名）'!$BB$8/7),""))</f>
        <v>0</v>
      </c>
      <c r="BA63" s="840"/>
      <c r="BB63" s="883"/>
      <c r="BC63" s="787"/>
      <c r="BD63" s="787"/>
      <c r="BE63" s="787"/>
      <c r="BF63" s="788"/>
    </row>
    <row r="64" spans="2:58" ht="20.25" customHeight="1">
      <c r="B64" s="867">
        <f>B61+1</f>
        <v>15</v>
      </c>
      <c r="C64" s="869"/>
      <c r="D64" s="870"/>
      <c r="E64" s="871"/>
      <c r="F64" s="120"/>
      <c r="G64" s="773"/>
      <c r="H64" s="776"/>
      <c r="I64" s="777"/>
      <c r="J64" s="777"/>
      <c r="K64" s="778"/>
      <c r="L64" s="780"/>
      <c r="M64" s="781"/>
      <c r="N64" s="781"/>
      <c r="O64" s="782"/>
      <c r="P64" s="789" t="s">
        <v>49</v>
      </c>
      <c r="Q64" s="790"/>
      <c r="R64" s="791"/>
      <c r="S64" s="279"/>
      <c r="T64" s="278"/>
      <c r="U64" s="278"/>
      <c r="V64" s="278"/>
      <c r="W64" s="278"/>
      <c r="X64" s="278"/>
      <c r="Y64" s="280"/>
      <c r="Z64" s="279"/>
      <c r="AA64" s="278"/>
      <c r="AB64" s="278"/>
      <c r="AC64" s="278"/>
      <c r="AD64" s="278"/>
      <c r="AE64" s="278"/>
      <c r="AF64" s="280"/>
      <c r="AG64" s="279"/>
      <c r="AH64" s="278"/>
      <c r="AI64" s="278"/>
      <c r="AJ64" s="278"/>
      <c r="AK64" s="278"/>
      <c r="AL64" s="278"/>
      <c r="AM64" s="280"/>
      <c r="AN64" s="279"/>
      <c r="AO64" s="278"/>
      <c r="AP64" s="278"/>
      <c r="AQ64" s="278"/>
      <c r="AR64" s="278"/>
      <c r="AS64" s="278"/>
      <c r="AT64" s="280"/>
      <c r="AU64" s="279"/>
      <c r="AV64" s="278"/>
      <c r="AW64" s="278"/>
      <c r="AX64" s="986"/>
      <c r="AY64" s="987"/>
      <c r="AZ64" s="988"/>
      <c r="BA64" s="989"/>
      <c r="BB64" s="822"/>
      <c r="BC64" s="781"/>
      <c r="BD64" s="781"/>
      <c r="BE64" s="781"/>
      <c r="BF64" s="782"/>
    </row>
    <row r="65" spans="2:58" ht="20.25" customHeight="1">
      <c r="B65" s="867"/>
      <c r="C65" s="872"/>
      <c r="D65" s="873"/>
      <c r="E65" s="874"/>
      <c r="F65" s="94"/>
      <c r="G65" s="774"/>
      <c r="H65" s="779"/>
      <c r="I65" s="777"/>
      <c r="J65" s="777"/>
      <c r="K65" s="778"/>
      <c r="L65" s="783"/>
      <c r="M65" s="784"/>
      <c r="N65" s="784"/>
      <c r="O65" s="785"/>
      <c r="P65" s="827" t="s">
        <v>15</v>
      </c>
      <c r="Q65" s="828"/>
      <c r="R65" s="829"/>
      <c r="S65" s="263" t="str">
        <f>IF(S64="","",VLOOKUP(S64,'シフト記号表（勤務時間帯）'!$C$6:$K$35,9,FALSE))</f>
        <v/>
      </c>
      <c r="T65" s="264" t="str">
        <f>IF(T64="","",VLOOKUP(T64,'シフト記号表（勤務時間帯）'!$C$6:$K$35,9,FALSE))</f>
        <v/>
      </c>
      <c r="U65" s="264" t="str">
        <f>IF(U64="","",VLOOKUP(U64,'シフト記号表（勤務時間帯）'!$C$6:$K$35,9,FALSE))</f>
        <v/>
      </c>
      <c r="V65" s="264" t="str">
        <f>IF(V64="","",VLOOKUP(V64,'シフト記号表（勤務時間帯）'!$C$6:$K$35,9,FALSE))</f>
        <v/>
      </c>
      <c r="W65" s="264" t="str">
        <f>IF(W64="","",VLOOKUP(W64,'シフト記号表（勤務時間帯）'!$C$6:$K$35,9,FALSE))</f>
        <v/>
      </c>
      <c r="X65" s="264" t="str">
        <f>IF(X64="","",VLOOKUP(X64,'シフト記号表（勤務時間帯）'!$C$6:$K$35,9,FALSE))</f>
        <v/>
      </c>
      <c r="Y65" s="265" t="str">
        <f>IF(Y64="","",VLOOKUP(Y64,'シフト記号表（勤務時間帯）'!$C$6:$K$35,9,FALSE))</f>
        <v/>
      </c>
      <c r="Z65" s="263" t="str">
        <f>IF(Z64="","",VLOOKUP(Z64,'シフト記号表（勤務時間帯）'!$C$6:$K$35,9,FALSE))</f>
        <v/>
      </c>
      <c r="AA65" s="264" t="str">
        <f>IF(AA64="","",VLOOKUP(AA64,'シフト記号表（勤務時間帯）'!$C$6:$K$35,9,FALSE))</f>
        <v/>
      </c>
      <c r="AB65" s="264" t="str">
        <f>IF(AB64="","",VLOOKUP(AB64,'シフト記号表（勤務時間帯）'!$C$6:$K$35,9,FALSE))</f>
        <v/>
      </c>
      <c r="AC65" s="264" t="str">
        <f>IF(AC64="","",VLOOKUP(AC64,'シフト記号表（勤務時間帯）'!$C$6:$K$35,9,FALSE))</f>
        <v/>
      </c>
      <c r="AD65" s="264" t="str">
        <f>IF(AD64="","",VLOOKUP(AD64,'シフト記号表（勤務時間帯）'!$C$6:$K$35,9,FALSE))</f>
        <v/>
      </c>
      <c r="AE65" s="264" t="str">
        <f>IF(AE64="","",VLOOKUP(AE64,'シフト記号表（勤務時間帯）'!$C$6:$K$35,9,FALSE))</f>
        <v/>
      </c>
      <c r="AF65" s="265" t="str">
        <f>IF(AF64="","",VLOOKUP(AF64,'シフト記号表（勤務時間帯）'!$C$6:$K$35,9,FALSE))</f>
        <v/>
      </c>
      <c r="AG65" s="263" t="str">
        <f>IF(AG64="","",VLOOKUP(AG64,'シフト記号表（勤務時間帯）'!$C$6:$K$35,9,FALSE))</f>
        <v/>
      </c>
      <c r="AH65" s="264" t="str">
        <f>IF(AH64="","",VLOOKUP(AH64,'シフト記号表（勤務時間帯）'!$C$6:$K$35,9,FALSE))</f>
        <v/>
      </c>
      <c r="AI65" s="264" t="str">
        <f>IF(AI64="","",VLOOKUP(AI64,'シフト記号表（勤務時間帯）'!$C$6:$K$35,9,FALSE))</f>
        <v/>
      </c>
      <c r="AJ65" s="264" t="str">
        <f>IF(AJ64="","",VLOOKUP(AJ64,'シフト記号表（勤務時間帯）'!$C$6:$K$35,9,FALSE))</f>
        <v/>
      </c>
      <c r="AK65" s="264" t="str">
        <f>IF(AK64="","",VLOOKUP(AK64,'シフト記号表（勤務時間帯）'!$C$6:$K$35,9,FALSE))</f>
        <v/>
      </c>
      <c r="AL65" s="264" t="str">
        <f>IF(AL64="","",VLOOKUP(AL64,'シフト記号表（勤務時間帯）'!$C$6:$K$35,9,FALSE))</f>
        <v/>
      </c>
      <c r="AM65" s="265" t="str">
        <f>IF(AM64="","",VLOOKUP(AM64,'シフト記号表（勤務時間帯）'!$C$6:$K$35,9,FALSE))</f>
        <v/>
      </c>
      <c r="AN65" s="263" t="str">
        <f>IF(AN64="","",VLOOKUP(AN64,'シフト記号表（勤務時間帯）'!$C$6:$K$35,9,FALSE))</f>
        <v/>
      </c>
      <c r="AO65" s="264" t="str">
        <f>IF(AO64="","",VLOOKUP(AO64,'シフト記号表（勤務時間帯）'!$C$6:$K$35,9,FALSE))</f>
        <v/>
      </c>
      <c r="AP65" s="264" t="str">
        <f>IF(AP64="","",VLOOKUP(AP64,'シフト記号表（勤務時間帯）'!$C$6:$K$35,9,FALSE))</f>
        <v/>
      </c>
      <c r="AQ65" s="264" t="str">
        <f>IF(AQ64="","",VLOOKUP(AQ64,'シフト記号表（勤務時間帯）'!$C$6:$K$35,9,FALSE))</f>
        <v/>
      </c>
      <c r="AR65" s="264" t="str">
        <f>IF(AR64="","",VLOOKUP(AR64,'シフト記号表（勤務時間帯）'!$C$6:$K$35,9,FALSE))</f>
        <v/>
      </c>
      <c r="AS65" s="264" t="str">
        <f>IF(AS64="","",VLOOKUP(AS64,'シフト記号表（勤務時間帯）'!$C$6:$K$35,9,FALSE))</f>
        <v/>
      </c>
      <c r="AT65" s="265" t="str">
        <f>IF(AT64="","",VLOOKUP(AT64,'シフト記号表（勤務時間帯）'!$C$6:$K$35,9,FALSE))</f>
        <v/>
      </c>
      <c r="AU65" s="263" t="str">
        <f>IF(AU64="","",VLOOKUP(AU64,'シフト記号表（勤務時間帯）'!$C$6:$K$35,9,FALSE))</f>
        <v/>
      </c>
      <c r="AV65" s="264" t="str">
        <f>IF(AV64="","",VLOOKUP(AV64,'シフト記号表（勤務時間帯）'!$C$6:$K$35,9,FALSE))</f>
        <v/>
      </c>
      <c r="AW65" s="264" t="str">
        <f>IF(AW64="","",VLOOKUP(AW64,'シフト記号表（勤務時間帯）'!$C$6:$K$35,9,FALSE))</f>
        <v/>
      </c>
      <c r="AX65" s="830">
        <f>IF($BB$3="４週",SUM(S65:AT65),IF($BB$3="暦月",SUM(S65:AW65),""))</f>
        <v>0</v>
      </c>
      <c r="AY65" s="831"/>
      <c r="AZ65" s="832">
        <f>IF($BB$3="４週",AX65/4,IF($BB$3="暦月",'勤務形態（30名）'!AX65/('勤務形態（30名）'!$BB$8/7),""))</f>
        <v>0</v>
      </c>
      <c r="BA65" s="833"/>
      <c r="BB65" s="823"/>
      <c r="BC65" s="784"/>
      <c r="BD65" s="784"/>
      <c r="BE65" s="784"/>
      <c r="BF65" s="785"/>
    </row>
    <row r="66" spans="2:58" ht="20.25" customHeight="1">
      <c r="B66" s="867"/>
      <c r="C66" s="875"/>
      <c r="D66" s="876"/>
      <c r="E66" s="877"/>
      <c r="F66" s="123">
        <f>C64</f>
        <v>0</v>
      </c>
      <c r="G66" s="775"/>
      <c r="H66" s="779"/>
      <c r="I66" s="777"/>
      <c r="J66" s="777"/>
      <c r="K66" s="778"/>
      <c r="L66" s="786"/>
      <c r="M66" s="787"/>
      <c r="N66" s="787"/>
      <c r="O66" s="788"/>
      <c r="P66" s="864" t="s">
        <v>50</v>
      </c>
      <c r="Q66" s="865"/>
      <c r="R66" s="866"/>
      <c r="S66" s="266" t="str">
        <f>IF(S64="","",VLOOKUP(S64,'シフト記号表（勤務時間帯）'!$C$6:$U$35,19,FALSE))</f>
        <v/>
      </c>
      <c r="T66" s="267" t="str">
        <f>IF(T64="","",VLOOKUP(T64,'シフト記号表（勤務時間帯）'!$C$6:$U$35,19,FALSE))</f>
        <v/>
      </c>
      <c r="U66" s="267" t="str">
        <f>IF(U64="","",VLOOKUP(U64,'シフト記号表（勤務時間帯）'!$C$6:$U$35,19,FALSE))</f>
        <v/>
      </c>
      <c r="V66" s="267" t="str">
        <f>IF(V64="","",VLOOKUP(V64,'シフト記号表（勤務時間帯）'!$C$6:$U$35,19,FALSE))</f>
        <v/>
      </c>
      <c r="W66" s="267" t="str">
        <f>IF(W64="","",VLOOKUP(W64,'シフト記号表（勤務時間帯）'!$C$6:$U$35,19,FALSE))</f>
        <v/>
      </c>
      <c r="X66" s="267" t="str">
        <f>IF(X64="","",VLOOKUP(X64,'シフト記号表（勤務時間帯）'!$C$6:$U$35,19,FALSE))</f>
        <v/>
      </c>
      <c r="Y66" s="268" t="str">
        <f>IF(Y64="","",VLOOKUP(Y64,'シフト記号表（勤務時間帯）'!$C$6:$U$35,19,FALSE))</f>
        <v/>
      </c>
      <c r="Z66" s="266" t="str">
        <f>IF(Z64="","",VLOOKUP(Z64,'シフト記号表（勤務時間帯）'!$C$6:$U$35,19,FALSE))</f>
        <v/>
      </c>
      <c r="AA66" s="267" t="str">
        <f>IF(AA64="","",VLOOKUP(AA64,'シフト記号表（勤務時間帯）'!$C$6:$U$35,19,FALSE))</f>
        <v/>
      </c>
      <c r="AB66" s="267" t="str">
        <f>IF(AB64="","",VLOOKUP(AB64,'シフト記号表（勤務時間帯）'!$C$6:$U$35,19,FALSE))</f>
        <v/>
      </c>
      <c r="AC66" s="267" t="str">
        <f>IF(AC64="","",VLOOKUP(AC64,'シフト記号表（勤務時間帯）'!$C$6:$U$35,19,FALSE))</f>
        <v/>
      </c>
      <c r="AD66" s="267" t="str">
        <f>IF(AD64="","",VLOOKUP(AD64,'シフト記号表（勤務時間帯）'!$C$6:$U$35,19,FALSE))</f>
        <v/>
      </c>
      <c r="AE66" s="267" t="str">
        <f>IF(AE64="","",VLOOKUP(AE64,'シフト記号表（勤務時間帯）'!$C$6:$U$35,19,FALSE))</f>
        <v/>
      </c>
      <c r="AF66" s="268" t="str">
        <f>IF(AF64="","",VLOOKUP(AF64,'シフト記号表（勤務時間帯）'!$C$6:$U$35,19,FALSE))</f>
        <v/>
      </c>
      <c r="AG66" s="266" t="str">
        <f>IF(AG64="","",VLOOKUP(AG64,'シフト記号表（勤務時間帯）'!$C$6:$U$35,19,FALSE))</f>
        <v/>
      </c>
      <c r="AH66" s="267" t="str">
        <f>IF(AH64="","",VLOOKUP(AH64,'シフト記号表（勤務時間帯）'!$C$6:$U$35,19,FALSE))</f>
        <v/>
      </c>
      <c r="AI66" s="267" t="str">
        <f>IF(AI64="","",VLOOKUP(AI64,'シフト記号表（勤務時間帯）'!$C$6:$U$35,19,FALSE))</f>
        <v/>
      </c>
      <c r="AJ66" s="267" t="str">
        <f>IF(AJ64="","",VLOOKUP(AJ64,'シフト記号表（勤務時間帯）'!$C$6:$U$35,19,FALSE))</f>
        <v/>
      </c>
      <c r="AK66" s="267" t="str">
        <f>IF(AK64="","",VLOOKUP(AK64,'シフト記号表（勤務時間帯）'!$C$6:$U$35,19,FALSE))</f>
        <v/>
      </c>
      <c r="AL66" s="267" t="str">
        <f>IF(AL64="","",VLOOKUP(AL64,'シフト記号表（勤務時間帯）'!$C$6:$U$35,19,FALSE))</f>
        <v/>
      </c>
      <c r="AM66" s="268" t="str">
        <f>IF(AM64="","",VLOOKUP(AM64,'シフト記号表（勤務時間帯）'!$C$6:$U$35,19,FALSE))</f>
        <v/>
      </c>
      <c r="AN66" s="266" t="str">
        <f>IF(AN64="","",VLOOKUP(AN64,'シフト記号表（勤務時間帯）'!$C$6:$U$35,19,FALSE))</f>
        <v/>
      </c>
      <c r="AO66" s="267" t="str">
        <f>IF(AO64="","",VLOOKUP(AO64,'シフト記号表（勤務時間帯）'!$C$6:$U$35,19,FALSE))</f>
        <v/>
      </c>
      <c r="AP66" s="267" t="str">
        <f>IF(AP64="","",VLOOKUP(AP64,'シフト記号表（勤務時間帯）'!$C$6:$U$35,19,FALSE))</f>
        <v/>
      </c>
      <c r="AQ66" s="267" t="str">
        <f>IF(AQ64="","",VLOOKUP(AQ64,'シフト記号表（勤務時間帯）'!$C$6:$U$35,19,FALSE))</f>
        <v/>
      </c>
      <c r="AR66" s="267" t="str">
        <f>IF(AR64="","",VLOOKUP(AR64,'シフト記号表（勤務時間帯）'!$C$6:$U$35,19,FALSE))</f>
        <v/>
      </c>
      <c r="AS66" s="267" t="str">
        <f>IF(AS64="","",VLOOKUP(AS64,'シフト記号表（勤務時間帯）'!$C$6:$U$35,19,FALSE))</f>
        <v/>
      </c>
      <c r="AT66" s="268" t="str">
        <f>IF(AT64="","",VLOOKUP(AT64,'シフト記号表（勤務時間帯）'!$C$6:$U$35,19,FALSE))</f>
        <v/>
      </c>
      <c r="AU66" s="266" t="str">
        <f>IF(AU64="","",VLOOKUP(AU64,'シフト記号表（勤務時間帯）'!$C$6:$U$35,19,FALSE))</f>
        <v/>
      </c>
      <c r="AV66" s="267" t="str">
        <f>IF(AV64="","",VLOOKUP(AV64,'シフト記号表（勤務時間帯）'!$C$6:$U$35,19,FALSE))</f>
        <v/>
      </c>
      <c r="AW66" s="267" t="str">
        <f>IF(AW64="","",VLOOKUP(AW64,'シフト記号表（勤務時間帯）'!$C$6:$U$35,19,FALSE))</f>
        <v/>
      </c>
      <c r="AX66" s="837">
        <f>IF($BB$3="４週",SUM(S66:AT66),IF($BB$3="暦月",SUM(S66:AW66),""))</f>
        <v>0</v>
      </c>
      <c r="AY66" s="838"/>
      <c r="AZ66" s="839">
        <f>IF($BB$3="４週",AX66/4,IF($BB$3="暦月",'勤務形態（30名）'!AX66/('勤務形態（30名）'!$BB$8/7),""))</f>
        <v>0</v>
      </c>
      <c r="BA66" s="840"/>
      <c r="BB66" s="883"/>
      <c r="BC66" s="787"/>
      <c r="BD66" s="787"/>
      <c r="BE66" s="787"/>
      <c r="BF66" s="788"/>
    </row>
    <row r="67" spans="2:58" ht="20.25" customHeight="1">
      <c r="B67" s="867">
        <f>B64+1</f>
        <v>16</v>
      </c>
      <c r="C67" s="869"/>
      <c r="D67" s="870"/>
      <c r="E67" s="871"/>
      <c r="F67" s="120"/>
      <c r="G67" s="773"/>
      <c r="H67" s="776"/>
      <c r="I67" s="777"/>
      <c r="J67" s="777"/>
      <c r="K67" s="778"/>
      <c r="L67" s="780"/>
      <c r="M67" s="781"/>
      <c r="N67" s="781"/>
      <c r="O67" s="782"/>
      <c r="P67" s="789" t="s">
        <v>49</v>
      </c>
      <c r="Q67" s="790"/>
      <c r="R67" s="791"/>
      <c r="S67" s="279"/>
      <c r="T67" s="278"/>
      <c r="U67" s="278"/>
      <c r="V67" s="278"/>
      <c r="W67" s="278"/>
      <c r="X67" s="278"/>
      <c r="Y67" s="280"/>
      <c r="Z67" s="279"/>
      <c r="AA67" s="278"/>
      <c r="AB67" s="278"/>
      <c r="AC67" s="278"/>
      <c r="AD67" s="278"/>
      <c r="AE67" s="278"/>
      <c r="AF67" s="280"/>
      <c r="AG67" s="279"/>
      <c r="AH67" s="278"/>
      <c r="AI67" s="278"/>
      <c r="AJ67" s="278"/>
      <c r="AK67" s="278"/>
      <c r="AL67" s="278"/>
      <c r="AM67" s="280"/>
      <c r="AN67" s="279"/>
      <c r="AO67" s="278"/>
      <c r="AP67" s="278"/>
      <c r="AQ67" s="278"/>
      <c r="AR67" s="278"/>
      <c r="AS67" s="278"/>
      <c r="AT67" s="280"/>
      <c r="AU67" s="279"/>
      <c r="AV67" s="278"/>
      <c r="AW67" s="278"/>
      <c r="AX67" s="986"/>
      <c r="AY67" s="987"/>
      <c r="AZ67" s="988"/>
      <c r="BA67" s="989"/>
      <c r="BB67" s="822"/>
      <c r="BC67" s="781"/>
      <c r="BD67" s="781"/>
      <c r="BE67" s="781"/>
      <c r="BF67" s="782"/>
    </row>
    <row r="68" spans="2:58" ht="20.25" customHeight="1">
      <c r="B68" s="867"/>
      <c r="C68" s="872"/>
      <c r="D68" s="873"/>
      <c r="E68" s="874"/>
      <c r="F68" s="94"/>
      <c r="G68" s="774"/>
      <c r="H68" s="779"/>
      <c r="I68" s="777"/>
      <c r="J68" s="777"/>
      <c r="K68" s="778"/>
      <c r="L68" s="783"/>
      <c r="M68" s="784"/>
      <c r="N68" s="784"/>
      <c r="O68" s="785"/>
      <c r="P68" s="827" t="s">
        <v>15</v>
      </c>
      <c r="Q68" s="828"/>
      <c r="R68" s="829"/>
      <c r="S68" s="263" t="str">
        <f>IF(S67="","",VLOOKUP(S67,'シフト記号表（勤務時間帯）'!$C$6:$K$35,9,FALSE))</f>
        <v/>
      </c>
      <c r="T68" s="264" t="str">
        <f>IF(T67="","",VLOOKUP(T67,'シフト記号表（勤務時間帯）'!$C$6:$K$35,9,FALSE))</f>
        <v/>
      </c>
      <c r="U68" s="264" t="str">
        <f>IF(U67="","",VLOOKUP(U67,'シフト記号表（勤務時間帯）'!$C$6:$K$35,9,FALSE))</f>
        <v/>
      </c>
      <c r="V68" s="264" t="str">
        <f>IF(V67="","",VLOOKUP(V67,'シフト記号表（勤務時間帯）'!$C$6:$K$35,9,FALSE))</f>
        <v/>
      </c>
      <c r="W68" s="264" t="str">
        <f>IF(W67="","",VLOOKUP(W67,'シフト記号表（勤務時間帯）'!$C$6:$K$35,9,FALSE))</f>
        <v/>
      </c>
      <c r="X68" s="264" t="str">
        <f>IF(X67="","",VLOOKUP(X67,'シフト記号表（勤務時間帯）'!$C$6:$K$35,9,FALSE))</f>
        <v/>
      </c>
      <c r="Y68" s="265" t="str">
        <f>IF(Y67="","",VLOOKUP(Y67,'シフト記号表（勤務時間帯）'!$C$6:$K$35,9,FALSE))</f>
        <v/>
      </c>
      <c r="Z68" s="263" t="str">
        <f>IF(Z67="","",VLOOKUP(Z67,'シフト記号表（勤務時間帯）'!$C$6:$K$35,9,FALSE))</f>
        <v/>
      </c>
      <c r="AA68" s="264" t="str">
        <f>IF(AA67="","",VLOOKUP(AA67,'シフト記号表（勤務時間帯）'!$C$6:$K$35,9,FALSE))</f>
        <v/>
      </c>
      <c r="AB68" s="264" t="str">
        <f>IF(AB67="","",VLOOKUP(AB67,'シフト記号表（勤務時間帯）'!$C$6:$K$35,9,FALSE))</f>
        <v/>
      </c>
      <c r="AC68" s="264" t="str">
        <f>IF(AC67="","",VLOOKUP(AC67,'シフト記号表（勤務時間帯）'!$C$6:$K$35,9,FALSE))</f>
        <v/>
      </c>
      <c r="AD68" s="264" t="str">
        <f>IF(AD67="","",VLOOKUP(AD67,'シフト記号表（勤務時間帯）'!$C$6:$K$35,9,FALSE))</f>
        <v/>
      </c>
      <c r="AE68" s="264" t="str">
        <f>IF(AE67="","",VLOOKUP(AE67,'シフト記号表（勤務時間帯）'!$C$6:$K$35,9,FALSE))</f>
        <v/>
      </c>
      <c r="AF68" s="265" t="str">
        <f>IF(AF67="","",VLOOKUP(AF67,'シフト記号表（勤務時間帯）'!$C$6:$K$35,9,FALSE))</f>
        <v/>
      </c>
      <c r="AG68" s="263" t="str">
        <f>IF(AG67="","",VLOOKUP(AG67,'シフト記号表（勤務時間帯）'!$C$6:$K$35,9,FALSE))</f>
        <v/>
      </c>
      <c r="AH68" s="264" t="str">
        <f>IF(AH67="","",VLOOKUP(AH67,'シフト記号表（勤務時間帯）'!$C$6:$K$35,9,FALSE))</f>
        <v/>
      </c>
      <c r="AI68" s="264" t="str">
        <f>IF(AI67="","",VLOOKUP(AI67,'シフト記号表（勤務時間帯）'!$C$6:$K$35,9,FALSE))</f>
        <v/>
      </c>
      <c r="AJ68" s="264" t="str">
        <f>IF(AJ67="","",VLOOKUP(AJ67,'シフト記号表（勤務時間帯）'!$C$6:$K$35,9,FALSE))</f>
        <v/>
      </c>
      <c r="AK68" s="264" t="str">
        <f>IF(AK67="","",VLOOKUP(AK67,'シフト記号表（勤務時間帯）'!$C$6:$K$35,9,FALSE))</f>
        <v/>
      </c>
      <c r="AL68" s="264" t="str">
        <f>IF(AL67="","",VLOOKUP(AL67,'シフト記号表（勤務時間帯）'!$C$6:$K$35,9,FALSE))</f>
        <v/>
      </c>
      <c r="AM68" s="265" t="str">
        <f>IF(AM67="","",VLOOKUP(AM67,'シフト記号表（勤務時間帯）'!$C$6:$K$35,9,FALSE))</f>
        <v/>
      </c>
      <c r="AN68" s="263" t="str">
        <f>IF(AN67="","",VLOOKUP(AN67,'シフト記号表（勤務時間帯）'!$C$6:$K$35,9,FALSE))</f>
        <v/>
      </c>
      <c r="AO68" s="264" t="str">
        <f>IF(AO67="","",VLOOKUP(AO67,'シフト記号表（勤務時間帯）'!$C$6:$K$35,9,FALSE))</f>
        <v/>
      </c>
      <c r="AP68" s="264" t="str">
        <f>IF(AP67="","",VLOOKUP(AP67,'シフト記号表（勤務時間帯）'!$C$6:$K$35,9,FALSE))</f>
        <v/>
      </c>
      <c r="AQ68" s="264" t="str">
        <f>IF(AQ67="","",VLOOKUP(AQ67,'シフト記号表（勤務時間帯）'!$C$6:$K$35,9,FALSE))</f>
        <v/>
      </c>
      <c r="AR68" s="264" t="str">
        <f>IF(AR67="","",VLOOKUP(AR67,'シフト記号表（勤務時間帯）'!$C$6:$K$35,9,FALSE))</f>
        <v/>
      </c>
      <c r="AS68" s="264" t="str">
        <f>IF(AS67="","",VLOOKUP(AS67,'シフト記号表（勤務時間帯）'!$C$6:$K$35,9,FALSE))</f>
        <v/>
      </c>
      <c r="AT68" s="265" t="str">
        <f>IF(AT67="","",VLOOKUP(AT67,'シフト記号表（勤務時間帯）'!$C$6:$K$35,9,FALSE))</f>
        <v/>
      </c>
      <c r="AU68" s="263" t="str">
        <f>IF(AU67="","",VLOOKUP(AU67,'シフト記号表（勤務時間帯）'!$C$6:$K$35,9,FALSE))</f>
        <v/>
      </c>
      <c r="AV68" s="264" t="str">
        <f>IF(AV67="","",VLOOKUP(AV67,'シフト記号表（勤務時間帯）'!$C$6:$K$35,9,FALSE))</f>
        <v/>
      </c>
      <c r="AW68" s="264" t="str">
        <f>IF(AW67="","",VLOOKUP(AW67,'シフト記号表（勤務時間帯）'!$C$6:$K$35,9,FALSE))</f>
        <v/>
      </c>
      <c r="AX68" s="830">
        <f>IF($BB$3="４週",SUM(S68:AT68),IF($BB$3="暦月",SUM(S68:AW68),""))</f>
        <v>0</v>
      </c>
      <c r="AY68" s="831"/>
      <c r="AZ68" s="832">
        <f>IF($BB$3="４週",AX68/4,IF($BB$3="暦月",'勤務形態（30名）'!AX68/('勤務形態（30名）'!$BB$8/7),""))</f>
        <v>0</v>
      </c>
      <c r="BA68" s="833"/>
      <c r="BB68" s="823"/>
      <c r="BC68" s="784"/>
      <c r="BD68" s="784"/>
      <c r="BE68" s="784"/>
      <c r="BF68" s="785"/>
    </row>
    <row r="69" spans="2:58" ht="20.25" customHeight="1">
      <c r="B69" s="867"/>
      <c r="C69" s="875"/>
      <c r="D69" s="876"/>
      <c r="E69" s="877"/>
      <c r="F69" s="123">
        <f>C67</f>
        <v>0</v>
      </c>
      <c r="G69" s="775"/>
      <c r="H69" s="779"/>
      <c r="I69" s="777"/>
      <c r="J69" s="777"/>
      <c r="K69" s="778"/>
      <c r="L69" s="786"/>
      <c r="M69" s="787"/>
      <c r="N69" s="787"/>
      <c r="O69" s="788"/>
      <c r="P69" s="864" t="s">
        <v>50</v>
      </c>
      <c r="Q69" s="865"/>
      <c r="R69" s="866"/>
      <c r="S69" s="266" t="str">
        <f>IF(S67="","",VLOOKUP(S67,'シフト記号表（勤務時間帯）'!$C$6:$U$35,19,FALSE))</f>
        <v/>
      </c>
      <c r="T69" s="267" t="str">
        <f>IF(T67="","",VLOOKUP(T67,'シフト記号表（勤務時間帯）'!$C$6:$U$35,19,FALSE))</f>
        <v/>
      </c>
      <c r="U69" s="267" t="str">
        <f>IF(U67="","",VLOOKUP(U67,'シフト記号表（勤務時間帯）'!$C$6:$U$35,19,FALSE))</f>
        <v/>
      </c>
      <c r="V69" s="267" t="str">
        <f>IF(V67="","",VLOOKUP(V67,'シフト記号表（勤務時間帯）'!$C$6:$U$35,19,FALSE))</f>
        <v/>
      </c>
      <c r="W69" s="267" t="str">
        <f>IF(W67="","",VLOOKUP(W67,'シフト記号表（勤務時間帯）'!$C$6:$U$35,19,FALSE))</f>
        <v/>
      </c>
      <c r="X69" s="267" t="str">
        <f>IF(X67="","",VLOOKUP(X67,'シフト記号表（勤務時間帯）'!$C$6:$U$35,19,FALSE))</f>
        <v/>
      </c>
      <c r="Y69" s="268" t="str">
        <f>IF(Y67="","",VLOOKUP(Y67,'シフト記号表（勤務時間帯）'!$C$6:$U$35,19,FALSE))</f>
        <v/>
      </c>
      <c r="Z69" s="266" t="str">
        <f>IF(Z67="","",VLOOKUP(Z67,'シフト記号表（勤務時間帯）'!$C$6:$U$35,19,FALSE))</f>
        <v/>
      </c>
      <c r="AA69" s="267" t="str">
        <f>IF(AA67="","",VLOOKUP(AA67,'シフト記号表（勤務時間帯）'!$C$6:$U$35,19,FALSE))</f>
        <v/>
      </c>
      <c r="AB69" s="267" t="str">
        <f>IF(AB67="","",VLOOKUP(AB67,'シフト記号表（勤務時間帯）'!$C$6:$U$35,19,FALSE))</f>
        <v/>
      </c>
      <c r="AC69" s="267" t="str">
        <f>IF(AC67="","",VLOOKUP(AC67,'シフト記号表（勤務時間帯）'!$C$6:$U$35,19,FALSE))</f>
        <v/>
      </c>
      <c r="AD69" s="267" t="str">
        <f>IF(AD67="","",VLOOKUP(AD67,'シフト記号表（勤務時間帯）'!$C$6:$U$35,19,FALSE))</f>
        <v/>
      </c>
      <c r="AE69" s="267" t="str">
        <f>IF(AE67="","",VLOOKUP(AE67,'シフト記号表（勤務時間帯）'!$C$6:$U$35,19,FALSE))</f>
        <v/>
      </c>
      <c r="AF69" s="268" t="str">
        <f>IF(AF67="","",VLOOKUP(AF67,'シフト記号表（勤務時間帯）'!$C$6:$U$35,19,FALSE))</f>
        <v/>
      </c>
      <c r="AG69" s="266" t="str">
        <f>IF(AG67="","",VLOOKUP(AG67,'シフト記号表（勤務時間帯）'!$C$6:$U$35,19,FALSE))</f>
        <v/>
      </c>
      <c r="AH69" s="267" t="str">
        <f>IF(AH67="","",VLOOKUP(AH67,'シフト記号表（勤務時間帯）'!$C$6:$U$35,19,FALSE))</f>
        <v/>
      </c>
      <c r="AI69" s="267" t="str">
        <f>IF(AI67="","",VLOOKUP(AI67,'シフト記号表（勤務時間帯）'!$C$6:$U$35,19,FALSE))</f>
        <v/>
      </c>
      <c r="AJ69" s="267" t="str">
        <f>IF(AJ67="","",VLOOKUP(AJ67,'シフト記号表（勤務時間帯）'!$C$6:$U$35,19,FALSE))</f>
        <v/>
      </c>
      <c r="AK69" s="267" t="str">
        <f>IF(AK67="","",VLOOKUP(AK67,'シフト記号表（勤務時間帯）'!$C$6:$U$35,19,FALSE))</f>
        <v/>
      </c>
      <c r="AL69" s="267" t="str">
        <f>IF(AL67="","",VLOOKUP(AL67,'シフト記号表（勤務時間帯）'!$C$6:$U$35,19,FALSE))</f>
        <v/>
      </c>
      <c r="AM69" s="268" t="str">
        <f>IF(AM67="","",VLOOKUP(AM67,'シフト記号表（勤務時間帯）'!$C$6:$U$35,19,FALSE))</f>
        <v/>
      </c>
      <c r="AN69" s="266" t="str">
        <f>IF(AN67="","",VLOOKUP(AN67,'シフト記号表（勤務時間帯）'!$C$6:$U$35,19,FALSE))</f>
        <v/>
      </c>
      <c r="AO69" s="267" t="str">
        <f>IF(AO67="","",VLOOKUP(AO67,'シフト記号表（勤務時間帯）'!$C$6:$U$35,19,FALSE))</f>
        <v/>
      </c>
      <c r="AP69" s="267" t="str">
        <f>IF(AP67="","",VLOOKUP(AP67,'シフト記号表（勤務時間帯）'!$C$6:$U$35,19,FALSE))</f>
        <v/>
      </c>
      <c r="AQ69" s="267" t="str">
        <f>IF(AQ67="","",VLOOKUP(AQ67,'シフト記号表（勤務時間帯）'!$C$6:$U$35,19,FALSE))</f>
        <v/>
      </c>
      <c r="AR69" s="267" t="str">
        <f>IF(AR67="","",VLOOKUP(AR67,'シフト記号表（勤務時間帯）'!$C$6:$U$35,19,FALSE))</f>
        <v/>
      </c>
      <c r="AS69" s="267" t="str">
        <f>IF(AS67="","",VLOOKUP(AS67,'シフト記号表（勤務時間帯）'!$C$6:$U$35,19,FALSE))</f>
        <v/>
      </c>
      <c r="AT69" s="268" t="str">
        <f>IF(AT67="","",VLOOKUP(AT67,'シフト記号表（勤務時間帯）'!$C$6:$U$35,19,FALSE))</f>
        <v/>
      </c>
      <c r="AU69" s="266" t="str">
        <f>IF(AU67="","",VLOOKUP(AU67,'シフト記号表（勤務時間帯）'!$C$6:$U$35,19,FALSE))</f>
        <v/>
      </c>
      <c r="AV69" s="267" t="str">
        <f>IF(AV67="","",VLOOKUP(AV67,'シフト記号表（勤務時間帯）'!$C$6:$U$35,19,FALSE))</f>
        <v/>
      </c>
      <c r="AW69" s="267" t="str">
        <f>IF(AW67="","",VLOOKUP(AW67,'シフト記号表（勤務時間帯）'!$C$6:$U$35,19,FALSE))</f>
        <v/>
      </c>
      <c r="AX69" s="837">
        <f>IF($BB$3="４週",SUM(S69:AT69),IF($BB$3="暦月",SUM(S69:AW69),""))</f>
        <v>0</v>
      </c>
      <c r="AY69" s="838"/>
      <c r="AZ69" s="839">
        <f>IF($BB$3="４週",AX69/4,IF($BB$3="暦月",'勤務形態（30名）'!AX69/('勤務形態（30名）'!$BB$8/7),""))</f>
        <v>0</v>
      </c>
      <c r="BA69" s="840"/>
      <c r="BB69" s="883"/>
      <c r="BC69" s="787"/>
      <c r="BD69" s="787"/>
      <c r="BE69" s="787"/>
      <c r="BF69" s="788"/>
    </row>
    <row r="70" spans="2:58" ht="20.25" customHeight="1">
      <c r="B70" s="867">
        <f>B67+1</f>
        <v>17</v>
      </c>
      <c r="C70" s="869"/>
      <c r="D70" s="870"/>
      <c r="E70" s="871"/>
      <c r="F70" s="120"/>
      <c r="G70" s="773"/>
      <c r="H70" s="776"/>
      <c r="I70" s="777"/>
      <c r="J70" s="777"/>
      <c r="K70" s="778"/>
      <c r="L70" s="780"/>
      <c r="M70" s="781"/>
      <c r="N70" s="781"/>
      <c r="O70" s="782"/>
      <c r="P70" s="789" t="s">
        <v>49</v>
      </c>
      <c r="Q70" s="790"/>
      <c r="R70" s="791"/>
      <c r="S70" s="279"/>
      <c r="T70" s="278"/>
      <c r="U70" s="278"/>
      <c r="V70" s="278"/>
      <c r="W70" s="278"/>
      <c r="X70" s="278"/>
      <c r="Y70" s="280"/>
      <c r="Z70" s="279"/>
      <c r="AA70" s="278"/>
      <c r="AB70" s="278"/>
      <c r="AC70" s="278"/>
      <c r="AD70" s="278"/>
      <c r="AE70" s="278"/>
      <c r="AF70" s="280"/>
      <c r="AG70" s="279"/>
      <c r="AH70" s="278"/>
      <c r="AI70" s="278"/>
      <c r="AJ70" s="278"/>
      <c r="AK70" s="278"/>
      <c r="AL70" s="278"/>
      <c r="AM70" s="280"/>
      <c r="AN70" s="279"/>
      <c r="AO70" s="278"/>
      <c r="AP70" s="278"/>
      <c r="AQ70" s="278"/>
      <c r="AR70" s="278"/>
      <c r="AS70" s="278"/>
      <c r="AT70" s="280"/>
      <c r="AU70" s="279"/>
      <c r="AV70" s="278"/>
      <c r="AW70" s="278"/>
      <c r="AX70" s="986"/>
      <c r="AY70" s="987"/>
      <c r="AZ70" s="988"/>
      <c r="BA70" s="989"/>
      <c r="BB70" s="822"/>
      <c r="BC70" s="781"/>
      <c r="BD70" s="781"/>
      <c r="BE70" s="781"/>
      <c r="BF70" s="782"/>
    </row>
    <row r="71" spans="2:58" ht="20.25" customHeight="1">
      <c r="B71" s="867"/>
      <c r="C71" s="872"/>
      <c r="D71" s="873"/>
      <c r="E71" s="874"/>
      <c r="F71" s="94"/>
      <c r="G71" s="774"/>
      <c r="H71" s="779"/>
      <c r="I71" s="777"/>
      <c r="J71" s="777"/>
      <c r="K71" s="778"/>
      <c r="L71" s="783"/>
      <c r="M71" s="784"/>
      <c r="N71" s="784"/>
      <c r="O71" s="785"/>
      <c r="P71" s="827" t="s">
        <v>15</v>
      </c>
      <c r="Q71" s="828"/>
      <c r="R71" s="829"/>
      <c r="S71" s="263" t="str">
        <f>IF(S70="","",VLOOKUP(S70,'シフト記号表（勤務時間帯）'!$C$6:$K$35,9,FALSE))</f>
        <v/>
      </c>
      <c r="T71" s="264" t="str">
        <f>IF(T70="","",VLOOKUP(T70,'シフト記号表（勤務時間帯）'!$C$6:$K$35,9,FALSE))</f>
        <v/>
      </c>
      <c r="U71" s="264" t="str">
        <f>IF(U70="","",VLOOKUP(U70,'シフト記号表（勤務時間帯）'!$C$6:$K$35,9,FALSE))</f>
        <v/>
      </c>
      <c r="V71" s="264" t="str">
        <f>IF(V70="","",VLOOKUP(V70,'シフト記号表（勤務時間帯）'!$C$6:$K$35,9,FALSE))</f>
        <v/>
      </c>
      <c r="W71" s="264" t="str">
        <f>IF(W70="","",VLOOKUP(W70,'シフト記号表（勤務時間帯）'!$C$6:$K$35,9,FALSE))</f>
        <v/>
      </c>
      <c r="X71" s="264" t="str">
        <f>IF(X70="","",VLOOKUP(X70,'シフト記号表（勤務時間帯）'!$C$6:$K$35,9,FALSE))</f>
        <v/>
      </c>
      <c r="Y71" s="265" t="str">
        <f>IF(Y70="","",VLOOKUP(Y70,'シフト記号表（勤務時間帯）'!$C$6:$K$35,9,FALSE))</f>
        <v/>
      </c>
      <c r="Z71" s="263" t="str">
        <f>IF(Z70="","",VLOOKUP(Z70,'シフト記号表（勤務時間帯）'!$C$6:$K$35,9,FALSE))</f>
        <v/>
      </c>
      <c r="AA71" s="264" t="str">
        <f>IF(AA70="","",VLOOKUP(AA70,'シフト記号表（勤務時間帯）'!$C$6:$K$35,9,FALSE))</f>
        <v/>
      </c>
      <c r="AB71" s="264" t="str">
        <f>IF(AB70="","",VLOOKUP(AB70,'シフト記号表（勤務時間帯）'!$C$6:$K$35,9,FALSE))</f>
        <v/>
      </c>
      <c r="AC71" s="264" t="str">
        <f>IF(AC70="","",VLOOKUP(AC70,'シフト記号表（勤務時間帯）'!$C$6:$K$35,9,FALSE))</f>
        <v/>
      </c>
      <c r="AD71" s="264" t="str">
        <f>IF(AD70="","",VLOOKUP(AD70,'シフト記号表（勤務時間帯）'!$C$6:$K$35,9,FALSE))</f>
        <v/>
      </c>
      <c r="AE71" s="264" t="str">
        <f>IF(AE70="","",VLOOKUP(AE70,'シフト記号表（勤務時間帯）'!$C$6:$K$35,9,FALSE))</f>
        <v/>
      </c>
      <c r="AF71" s="265" t="str">
        <f>IF(AF70="","",VLOOKUP(AF70,'シフト記号表（勤務時間帯）'!$C$6:$K$35,9,FALSE))</f>
        <v/>
      </c>
      <c r="AG71" s="263" t="str">
        <f>IF(AG70="","",VLOOKUP(AG70,'シフト記号表（勤務時間帯）'!$C$6:$K$35,9,FALSE))</f>
        <v/>
      </c>
      <c r="AH71" s="264" t="str">
        <f>IF(AH70="","",VLOOKUP(AH70,'シフト記号表（勤務時間帯）'!$C$6:$K$35,9,FALSE))</f>
        <v/>
      </c>
      <c r="AI71" s="264" t="str">
        <f>IF(AI70="","",VLOOKUP(AI70,'シフト記号表（勤務時間帯）'!$C$6:$K$35,9,FALSE))</f>
        <v/>
      </c>
      <c r="AJ71" s="264" t="str">
        <f>IF(AJ70="","",VLOOKUP(AJ70,'シフト記号表（勤務時間帯）'!$C$6:$K$35,9,FALSE))</f>
        <v/>
      </c>
      <c r="AK71" s="264" t="str">
        <f>IF(AK70="","",VLOOKUP(AK70,'シフト記号表（勤務時間帯）'!$C$6:$K$35,9,FALSE))</f>
        <v/>
      </c>
      <c r="AL71" s="264" t="str">
        <f>IF(AL70="","",VLOOKUP(AL70,'シフト記号表（勤務時間帯）'!$C$6:$K$35,9,FALSE))</f>
        <v/>
      </c>
      <c r="AM71" s="265" t="str">
        <f>IF(AM70="","",VLOOKUP(AM70,'シフト記号表（勤務時間帯）'!$C$6:$K$35,9,FALSE))</f>
        <v/>
      </c>
      <c r="AN71" s="263" t="str">
        <f>IF(AN70="","",VLOOKUP(AN70,'シフト記号表（勤務時間帯）'!$C$6:$K$35,9,FALSE))</f>
        <v/>
      </c>
      <c r="AO71" s="264" t="str">
        <f>IF(AO70="","",VLOOKUP(AO70,'シフト記号表（勤務時間帯）'!$C$6:$K$35,9,FALSE))</f>
        <v/>
      </c>
      <c r="AP71" s="264" t="str">
        <f>IF(AP70="","",VLOOKUP(AP70,'シフト記号表（勤務時間帯）'!$C$6:$K$35,9,FALSE))</f>
        <v/>
      </c>
      <c r="AQ71" s="264" t="str">
        <f>IF(AQ70="","",VLOOKUP(AQ70,'シフト記号表（勤務時間帯）'!$C$6:$K$35,9,FALSE))</f>
        <v/>
      </c>
      <c r="AR71" s="264" t="str">
        <f>IF(AR70="","",VLOOKUP(AR70,'シフト記号表（勤務時間帯）'!$C$6:$K$35,9,FALSE))</f>
        <v/>
      </c>
      <c r="AS71" s="264" t="str">
        <f>IF(AS70="","",VLOOKUP(AS70,'シフト記号表（勤務時間帯）'!$C$6:$K$35,9,FALSE))</f>
        <v/>
      </c>
      <c r="AT71" s="265" t="str">
        <f>IF(AT70="","",VLOOKUP(AT70,'シフト記号表（勤務時間帯）'!$C$6:$K$35,9,FALSE))</f>
        <v/>
      </c>
      <c r="AU71" s="263" t="str">
        <f>IF(AU70="","",VLOOKUP(AU70,'シフト記号表（勤務時間帯）'!$C$6:$K$35,9,FALSE))</f>
        <v/>
      </c>
      <c r="AV71" s="264" t="str">
        <f>IF(AV70="","",VLOOKUP(AV70,'シフト記号表（勤務時間帯）'!$C$6:$K$35,9,FALSE))</f>
        <v/>
      </c>
      <c r="AW71" s="264" t="str">
        <f>IF(AW70="","",VLOOKUP(AW70,'シフト記号表（勤務時間帯）'!$C$6:$K$35,9,FALSE))</f>
        <v/>
      </c>
      <c r="AX71" s="830">
        <f>IF($BB$3="４週",SUM(S71:AT71),IF($BB$3="暦月",SUM(S71:AW71),""))</f>
        <v>0</v>
      </c>
      <c r="AY71" s="831"/>
      <c r="AZ71" s="832">
        <f>IF($BB$3="４週",AX71/4,IF($BB$3="暦月",'勤務形態（30名）'!AX71/('勤務形態（30名）'!$BB$8/7),""))</f>
        <v>0</v>
      </c>
      <c r="BA71" s="833"/>
      <c r="BB71" s="823"/>
      <c r="BC71" s="784"/>
      <c r="BD71" s="784"/>
      <c r="BE71" s="784"/>
      <c r="BF71" s="785"/>
    </row>
    <row r="72" spans="2:58" ht="20.25" customHeight="1">
      <c r="B72" s="867"/>
      <c r="C72" s="875"/>
      <c r="D72" s="876"/>
      <c r="E72" s="877"/>
      <c r="F72" s="123">
        <f>C70</f>
        <v>0</v>
      </c>
      <c r="G72" s="775"/>
      <c r="H72" s="779"/>
      <c r="I72" s="777"/>
      <c r="J72" s="777"/>
      <c r="K72" s="778"/>
      <c r="L72" s="786"/>
      <c r="M72" s="787"/>
      <c r="N72" s="787"/>
      <c r="O72" s="788"/>
      <c r="P72" s="864" t="s">
        <v>50</v>
      </c>
      <c r="Q72" s="865"/>
      <c r="R72" s="866"/>
      <c r="S72" s="266" t="str">
        <f>IF(S70="","",VLOOKUP(S70,'シフト記号表（勤務時間帯）'!$C$6:$U$35,19,FALSE))</f>
        <v/>
      </c>
      <c r="T72" s="267" t="str">
        <f>IF(T70="","",VLOOKUP(T70,'シフト記号表（勤務時間帯）'!$C$6:$U$35,19,FALSE))</f>
        <v/>
      </c>
      <c r="U72" s="267" t="str">
        <f>IF(U70="","",VLOOKUP(U70,'シフト記号表（勤務時間帯）'!$C$6:$U$35,19,FALSE))</f>
        <v/>
      </c>
      <c r="V72" s="267" t="str">
        <f>IF(V70="","",VLOOKUP(V70,'シフト記号表（勤務時間帯）'!$C$6:$U$35,19,FALSE))</f>
        <v/>
      </c>
      <c r="W72" s="267" t="str">
        <f>IF(W70="","",VLOOKUP(W70,'シフト記号表（勤務時間帯）'!$C$6:$U$35,19,FALSE))</f>
        <v/>
      </c>
      <c r="X72" s="267" t="str">
        <f>IF(X70="","",VLOOKUP(X70,'シフト記号表（勤務時間帯）'!$C$6:$U$35,19,FALSE))</f>
        <v/>
      </c>
      <c r="Y72" s="268" t="str">
        <f>IF(Y70="","",VLOOKUP(Y70,'シフト記号表（勤務時間帯）'!$C$6:$U$35,19,FALSE))</f>
        <v/>
      </c>
      <c r="Z72" s="266" t="str">
        <f>IF(Z70="","",VLOOKUP(Z70,'シフト記号表（勤務時間帯）'!$C$6:$U$35,19,FALSE))</f>
        <v/>
      </c>
      <c r="AA72" s="267" t="str">
        <f>IF(AA70="","",VLOOKUP(AA70,'シフト記号表（勤務時間帯）'!$C$6:$U$35,19,FALSE))</f>
        <v/>
      </c>
      <c r="AB72" s="267" t="str">
        <f>IF(AB70="","",VLOOKUP(AB70,'シフト記号表（勤務時間帯）'!$C$6:$U$35,19,FALSE))</f>
        <v/>
      </c>
      <c r="AC72" s="267" t="str">
        <f>IF(AC70="","",VLOOKUP(AC70,'シフト記号表（勤務時間帯）'!$C$6:$U$35,19,FALSE))</f>
        <v/>
      </c>
      <c r="AD72" s="267" t="str">
        <f>IF(AD70="","",VLOOKUP(AD70,'シフト記号表（勤務時間帯）'!$C$6:$U$35,19,FALSE))</f>
        <v/>
      </c>
      <c r="AE72" s="267" t="str">
        <f>IF(AE70="","",VLOOKUP(AE70,'シフト記号表（勤務時間帯）'!$C$6:$U$35,19,FALSE))</f>
        <v/>
      </c>
      <c r="AF72" s="268" t="str">
        <f>IF(AF70="","",VLOOKUP(AF70,'シフト記号表（勤務時間帯）'!$C$6:$U$35,19,FALSE))</f>
        <v/>
      </c>
      <c r="AG72" s="266" t="str">
        <f>IF(AG70="","",VLOOKUP(AG70,'シフト記号表（勤務時間帯）'!$C$6:$U$35,19,FALSE))</f>
        <v/>
      </c>
      <c r="AH72" s="267" t="str">
        <f>IF(AH70="","",VLOOKUP(AH70,'シフト記号表（勤務時間帯）'!$C$6:$U$35,19,FALSE))</f>
        <v/>
      </c>
      <c r="AI72" s="267" t="str">
        <f>IF(AI70="","",VLOOKUP(AI70,'シフト記号表（勤務時間帯）'!$C$6:$U$35,19,FALSE))</f>
        <v/>
      </c>
      <c r="AJ72" s="267" t="str">
        <f>IF(AJ70="","",VLOOKUP(AJ70,'シフト記号表（勤務時間帯）'!$C$6:$U$35,19,FALSE))</f>
        <v/>
      </c>
      <c r="AK72" s="267" t="str">
        <f>IF(AK70="","",VLOOKUP(AK70,'シフト記号表（勤務時間帯）'!$C$6:$U$35,19,FALSE))</f>
        <v/>
      </c>
      <c r="AL72" s="267" t="str">
        <f>IF(AL70="","",VLOOKUP(AL70,'シフト記号表（勤務時間帯）'!$C$6:$U$35,19,FALSE))</f>
        <v/>
      </c>
      <c r="AM72" s="268" t="str">
        <f>IF(AM70="","",VLOOKUP(AM70,'シフト記号表（勤務時間帯）'!$C$6:$U$35,19,FALSE))</f>
        <v/>
      </c>
      <c r="AN72" s="266" t="str">
        <f>IF(AN70="","",VLOOKUP(AN70,'シフト記号表（勤務時間帯）'!$C$6:$U$35,19,FALSE))</f>
        <v/>
      </c>
      <c r="AO72" s="267" t="str">
        <f>IF(AO70="","",VLOOKUP(AO70,'シフト記号表（勤務時間帯）'!$C$6:$U$35,19,FALSE))</f>
        <v/>
      </c>
      <c r="AP72" s="267" t="str">
        <f>IF(AP70="","",VLOOKUP(AP70,'シフト記号表（勤務時間帯）'!$C$6:$U$35,19,FALSE))</f>
        <v/>
      </c>
      <c r="AQ72" s="267" t="str">
        <f>IF(AQ70="","",VLOOKUP(AQ70,'シフト記号表（勤務時間帯）'!$C$6:$U$35,19,FALSE))</f>
        <v/>
      </c>
      <c r="AR72" s="267" t="str">
        <f>IF(AR70="","",VLOOKUP(AR70,'シフト記号表（勤務時間帯）'!$C$6:$U$35,19,FALSE))</f>
        <v/>
      </c>
      <c r="AS72" s="267" t="str">
        <f>IF(AS70="","",VLOOKUP(AS70,'シフト記号表（勤務時間帯）'!$C$6:$U$35,19,FALSE))</f>
        <v/>
      </c>
      <c r="AT72" s="268" t="str">
        <f>IF(AT70="","",VLOOKUP(AT70,'シフト記号表（勤務時間帯）'!$C$6:$U$35,19,FALSE))</f>
        <v/>
      </c>
      <c r="AU72" s="266" t="str">
        <f>IF(AU70="","",VLOOKUP(AU70,'シフト記号表（勤務時間帯）'!$C$6:$U$35,19,FALSE))</f>
        <v/>
      </c>
      <c r="AV72" s="267" t="str">
        <f>IF(AV70="","",VLOOKUP(AV70,'シフト記号表（勤務時間帯）'!$C$6:$U$35,19,FALSE))</f>
        <v/>
      </c>
      <c r="AW72" s="267" t="str">
        <f>IF(AW70="","",VLOOKUP(AW70,'シフト記号表（勤務時間帯）'!$C$6:$U$35,19,FALSE))</f>
        <v/>
      </c>
      <c r="AX72" s="837">
        <f>IF($BB$3="４週",SUM(S72:AT72),IF($BB$3="暦月",SUM(S72:AW72),""))</f>
        <v>0</v>
      </c>
      <c r="AY72" s="838"/>
      <c r="AZ72" s="839">
        <f>IF($BB$3="４週",AX72/4,IF($BB$3="暦月",'勤務形態（30名）'!AX72/('勤務形態（30名）'!$BB$8/7),""))</f>
        <v>0</v>
      </c>
      <c r="BA72" s="840"/>
      <c r="BB72" s="883"/>
      <c r="BC72" s="787"/>
      <c r="BD72" s="787"/>
      <c r="BE72" s="787"/>
      <c r="BF72" s="788"/>
    </row>
    <row r="73" spans="2:58" ht="20.25" customHeight="1">
      <c r="B73" s="867">
        <f>B70+1</f>
        <v>18</v>
      </c>
      <c r="C73" s="869"/>
      <c r="D73" s="870"/>
      <c r="E73" s="871"/>
      <c r="F73" s="120"/>
      <c r="G73" s="773"/>
      <c r="H73" s="776"/>
      <c r="I73" s="777"/>
      <c r="J73" s="777"/>
      <c r="K73" s="778"/>
      <c r="L73" s="780"/>
      <c r="M73" s="781"/>
      <c r="N73" s="781"/>
      <c r="O73" s="782"/>
      <c r="P73" s="789" t="s">
        <v>49</v>
      </c>
      <c r="Q73" s="790"/>
      <c r="R73" s="791"/>
      <c r="S73" s="279"/>
      <c r="T73" s="278"/>
      <c r="U73" s="278"/>
      <c r="V73" s="278"/>
      <c r="W73" s="278"/>
      <c r="X73" s="278"/>
      <c r="Y73" s="280"/>
      <c r="Z73" s="279"/>
      <c r="AA73" s="278"/>
      <c r="AB73" s="278"/>
      <c r="AC73" s="278"/>
      <c r="AD73" s="278"/>
      <c r="AE73" s="278"/>
      <c r="AF73" s="280"/>
      <c r="AG73" s="279"/>
      <c r="AH73" s="278"/>
      <c r="AI73" s="278"/>
      <c r="AJ73" s="278"/>
      <c r="AK73" s="278"/>
      <c r="AL73" s="278"/>
      <c r="AM73" s="280"/>
      <c r="AN73" s="279"/>
      <c r="AO73" s="278"/>
      <c r="AP73" s="278"/>
      <c r="AQ73" s="278"/>
      <c r="AR73" s="278"/>
      <c r="AS73" s="278"/>
      <c r="AT73" s="280"/>
      <c r="AU73" s="279"/>
      <c r="AV73" s="278"/>
      <c r="AW73" s="278"/>
      <c r="AX73" s="986"/>
      <c r="AY73" s="987"/>
      <c r="AZ73" s="988"/>
      <c r="BA73" s="989"/>
      <c r="BB73" s="822"/>
      <c r="BC73" s="781"/>
      <c r="BD73" s="781"/>
      <c r="BE73" s="781"/>
      <c r="BF73" s="782"/>
    </row>
    <row r="74" spans="2:58" ht="20.25" customHeight="1">
      <c r="B74" s="867"/>
      <c r="C74" s="872"/>
      <c r="D74" s="873"/>
      <c r="E74" s="874"/>
      <c r="F74" s="94"/>
      <c r="G74" s="774"/>
      <c r="H74" s="779"/>
      <c r="I74" s="777"/>
      <c r="J74" s="777"/>
      <c r="K74" s="778"/>
      <c r="L74" s="783"/>
      <c r="M74" s="784"/>
      <c r="N74" s="784"/>
      <c r="O74" s="785"/>
      <c r="P74" s="827" t="s">
        <v>15</v>
      </c>
      <c r="Q74" s="828"/>
      <c r="R74" s="829"/>
      <c r="S74" s="263" t="str">
        <f>IF(S73="","",VLOOKUP(S73,'シフト記号表（勤務時間帯）'!$C$6:$K$35,9,FALSE))</f>
        <v/>
      </c>
      <c r="T74" s="264" t="str">
        <f>IF(T73="","",VLOOKUP(T73,'シフト記号表（勤務時間帯）'!$C$6:$K$35,9,FALSE))</f>
        <v/>
      </c>
      <c r="U74" s="264" t="str">
        <f>IF(U73="","",VLOOKUP(U73,'シフト記号表（勤務時間帯）'!$C$6:$K$35,9,FALSE))</f>
        <v/>
      </c>
      <c r="V74" s="264" t="str">
        <f>IF(V73="","",VLOOKUP(V73,'シフト記号表（勤務時間帯）'!$C$6:$K$35,9,FALSE))</f>
        <v/>
      </c>
      <c r="W74" s="264" t="str">
        <f>IF(W73="","",VLOOKUP(W73,'シフト記号表（勤務時間帯）'!$C$6:$K$35,9,FALSE))</f>
        <v/>
      </c>
      <c r="X74" s="264" t="str">
        <f>IF(X73="","",VLOOKUP(X73,'シフト記号表（勤務時間帯）'!$C$6:$K$35,9,FALSE))</f>
        <v/>
      </c>
      <c r="Y74" s="265" t="str">
        <f>IF(Y73="","",VLOOKUP(Y73,'シフト記号表（勤務時間帯）'!$C$6:$K$35,9,FALSE))</f>
        <v/>
      </c>
      <c r="Z74" s="263" t="str">
        <f>IF(Z73="","",VLOOKUP(Z73,'シフト記号表（勤務時間帯）'!$C$6:$K$35,9,FALSE))</f>
        <v/>
      </c>
      <c r="AA74" s="264" t="str">
        <f>IF(AA73="","",VLOOKUP(AA73,'シフト記号表（勤務時間帯）'!$C$6:$K$35,9,FALSE))</f>
        <v/>
      </c>
      <c r="AB74" s="264" t="str">
        <f>IF(AB73="","",VLOOKUP(AB73,'シフト記号表（勤務時間帯）'!$C$6:$K$35,9,FALSE))</f>
        <v/>
      </c>
      <c r="AC74" s="264" t="str">
        <f>IF(AC73="","",VLOOKUP(AC73,'シフト記号表（勤務時間帯）'!$C$6:$K$35,9,FALSE))</f>
        <v/>
      </c>
      <c r="AD74" s="264" t="str">
        <f>IF(AD73="","",VLOOKUP(AD73,'シフト記号表（勤務時間帯）'!$C$6:$K$35,9,FALSE))</f>
        <v/>
      </c>
      <c r="AE74" s="264" t="str">
        <f>IF(AE73="","",VLOOKUP(AE73,'シフト記号表（勤務時間帯）'!$C$6:$K$35,9,FALSE))</f>
        <v/>
      </c>
      <c r="AF74" s="265" t="str">
        <f>IF(AF73="","",VLOOKUP(AF73,'シフト記号表（勤務時間帯）'!$C$6:$K$35,9,FALSE))</f>
        <v/>
      </c>
      <c r="AG74" s="263" t="str">
        <f>IF(AG73="","",VLOOKUP(AG73,'シフト記号表（勤務時間帯）'!$C$6:$K$35,9,FALSE))</f>
        <v/>
      </c>
      <c r="AH74" s="264" t="str">
        <f>IF(AH73="","",VLOOKUP(AH73,'シフト記号表（勤務時間帯）'!$C$6:$K$35,9,FALSE))</f>
        <v/>
      </c>
      <c r="AI74" s="264" t="str">
        <f>IF(AI73="","",VLOOKUP(AI73,'シフト記号表（勤務時間帯）'!$C$6:$K$35,9,FALSE))</f>
        <v/>
      </c>
      <c r="AJ74" s="264" t="str">
        <f>IF(AJ73="","",VLOOKUP(AJ73,'シフト記号表（勤務時間帯）'!$C$6:$K$35,9,FALSE))</f>
        <v/>
      </c>
      <c r="AK74" s="264" t="str">
        <f>IF(AK73="","",VLOOKUP(AK73,'シフト記号表（勤務時間帯）'!$C$6:$K$35,9,FALSE))</f>
        <v/>
      </c>
      <c r="AL74" s="264" t="str">
        <f>IF(AL73="","",VLOOKUP(AL73,'シフト記号表（勤務時間帯）'!$C$6:$K$35,9,FALSE))</f>
        <v/>
      </c>
      <c r="AM74" s="265" t="str">
        <f>IF(AM73="","",VLOOKUP(AM73,'シフト記号表（勤務時間帯）'!$C$6:$K$35,9,FALSE))</f>
        <v/>
      </c>
      <c r="AN74" s="263" t="str">
        <f>IF(AN73="","",VLOOKUP(AN73,'シフト記号表（勤務時間帯）'!$C$6:$K$35,9,FALSE))</f>
        <v/>
      </c>
      <c r="AO74" s="264" t="str">
        <f>IF(AO73="","",VLOOKUP(AO73,'シフト記号表（勤務時間帯）'!$C$6:$K$35,9,FALSE))</f>
        <v/>
      </c>
      <c r="AP74" s="264" t="str">
        <f>IF(AP73="","",VLOOKUP(AP73,'シフト記号表（勤務時間帯）'!$C$6:$K$35,9,FALSE))</f>
        <v/>
      </c>
      <c r="AQ74" s="264" t="str">
        <f>IF(AQ73="","",VLOOKUP(AQ73,'シフト記号表（勤務時間帯）'!$C$6:$K$35,9,FALSE))</f>
        <v/>
      </c>
      <c r="AR74" s="264" t="str">
        <f>IF(AR73="","",VLOOKUP(AR73,'シフト記号表（勤務時間帯）'!$C$6:$K$35,9,FALSE))</f>
        <v/>
      </c>
      <c r="AS74" s="264" t="str">
        <f>IF(AS73="","",VLOOKUP(AS73,'シフト記号表（勤務時間帯）'!$C$6:$K$35,9,FALSE))</f>
        <v/>
      </c>
      <c r="AT74" s="265" t="str">
        <f>IF(AT73="","",VLOOKUP(AT73,'シフト記号表（勤務時間帯）'!$C$6:$K$35,9,FALSE))</f>
        <v/>
      </c>
      <c r="AU74" s="263" t="str">
        <f>IF(AU73="","",VLOOKUP(AU73,'シフト記号表（勤務時間帯）'!$C$6:$K$35,9,FALSE))</f>
        <v/>
      </c>
      <c r="AV74" s="264" t="str">
        <f>IF(AV73="","",VLOOKUP(AV73,'シフト記号表（勤務時間帯）'!$C$6:$K$35,9,FALSE))</f>
        <v/>
      </c>
      <c r="AW74" s="264" t="str">
        <f>IF(AW73="","",VLOOKUP(AW73,'シフト記号表（勤務時間帯）'!$C$6:$K$35,9,FALSE))</f>
        <v/>
      </c>
      <c r="AX74" s="830">
        <f>IF($BB$3="４週",SUM(S74:AT74),IF($BB$3="暦月",SUM(S74:AW74),""))</f>
        <v>0</v>
      </c>
      <c r="AY74" s="831"/>
      <c r="AZ74" s="832">
        <f>IF($BB$3="４週",AX74/4,IF($BB$3="暦月",'勤務形態（30名）'!AX74/('勤務形態（30名）'!$BB$8/7),""))</f>
        <v>0</v>
      </c>
      <c r="BA74" s="833"/>
      <c r="BB74" s="823"/>
      <c r="BC74" s="784"/>
      <c r="BD74" s="784"/>
      <c r="BE74" s="784"/>
      <c r="BF74" s="785"/>
    </row>
    <row r="75" spans="2:58" ht="20.25" customHeight="1">
      <c r="B75" s="867"/>
      <c r="C75" s="875"/>
      <c r="D75" s="876"/>
      <c r="E75" s="877"/>
      <c r="F75" s="123">
        <f>C73</f>
        <v>0</v>
      </c>
      <c r="G75" s="775"/>
      <c r="H75" s="779"/>
      <c r="I75" s="777"/>
      <c r="J75" s="777"/>
      <c r="K75" s="778"/>
      <c r="L75" s="786"/>
      <c r="M75" s="787"/>
      <c r="N75" s="787"/>
      <c r="O75" s="788"/>
      <c r="P75" s="864" t="s">
        <v>50</v>
      </c>
      <c r="Q75" s="865"/>
      <c r="R75" s="866"/>
      <c r="S75" s="266" t="str">
        <f>IF(S73="","",VLOOKUP(S73,'シフト記号表（勤務時間帯）'!$C$6:$U$35,19,FALSE))</f>
        <v/>
      </c>
      <c r="T75" s="267" t="str">
        <f>IF(T73="","",VLOOKUP(T73,'シフト記号表（勤務時間帯）'!$C$6:$U$35,19,FALSE))</f>
        <v/>
      </c>
      <c r="U75" s="267" t="str">
        <f>IF(U73="","",VLOOKUP(U73,'シフト記号表（勤務時間帯）'!$C$6:$U$35,19,FALSE))</f>
        <v/>
      </c>
      <c r="V75" s="267" t="str">
        <f>IF(V73="","",VLOOKUP(V73,'シフト記号表（勤務時間帯）'!$C$6:$U$35,19,FALSE))</f>
        <v/>
      </c>
      <c r="W75" s="267" t="str">
        <f>IF(W73="","",VLOOKUP(W73,'シフト記号表（勤務時間帯）'!$C$6:$U$35,19,FALSE))</f>
        <v/>
      </c>
      <c r="X75" s="267" t="str">
        <f>IF(X73="","",VLOOKUP(X73,'シフト記号表（勤務時間帯）'!$C$6:$U$35,19,FALSE))</f>
        <v/>
      </c>
      <c r="Y75" s="268" t="str">
        <f>IF(Y73="","",VLOOKUP(Y73,'シフト記号表（勤務時間帯）'!$C$6:$U$35,19,FALSE))</f>
        <v/>
      </c>
      <c r="Z75" s="266" t="str">
        <f>IF(Z73="","",VLOOKUP(Z73,'シフト記号表（勤務時間帯）'!$C$6:$U$35,19,FALSE))</f>
        <v/>
      </c>
      <c r="AA75" s="267" t="str">
        <f>IF(AA73="","",VLOOKUP(AA73,'シフト記号表（勤務時間帯）'!$C$6:$U$35,19,FALSE))</f>
        <v/>
      </c>
      <c r="AB75" s="267" t="str">
        <f>IF(AB73="","",VLOOKUP(AB73,'シフト記号表（勤務時間帯）'!$C$6:$U$35,19,FALSE))</f>
        <v/>
      </c>
      <c r="AC75" s="267" t="str">
        <f>IF(AC73="","",VLOOKUP(AC73,'シフト記号表（勤務時間帯）'!$C$6:$U$35,19,FALSE))</f>
        <v/>
      </c>
      <c r="AD75" s="267" t="str">
        <f>IF(AD73="","",VLOOKUP(AD73,'シフト記号表（勤務時間帯）'!$C$6:$U$35,19,FALSE))</f>
        <v/>
      </c>
      <c r="AE75" s="267" t="str">
        <f>IF(AE73="","",VLOOKUP(AE73,'シフト記号表（勤務時間帯）'!$C$6:$U$35,19,FALSE))</f>
        <v/>
      </c>
      <c r="AF75" s="268" t="str">
        <f>IF(AF73="","",VLOOKUP(AF73,'シフト記号表（勤務時間帯）'!$C$6:$U$35,19,FALSE))</f>
        <v/>
      </c>
      <c r="AG75" s="266" t="str">
        <f>IF(AG73="","",VLOOKUP(AG73,'シフト記号表（勤務時間帯）'!$C$6:$U$35,19,FALSE))</f>
        <v/>
      </c>
      <c r="AH75" s="267" t="str">
        <f>IF(AH73="","",VLOOKUP(AH73,'シフト記号表（勤務時間帯）'!$C$6:$U$35,19,FALSE))</f>
        <v/>
      </c>
      <c r="AI75" s="267" t="str">
        <f>IF(AI73="","",VLOOKUP(AI73,'シフト記号表（勤務時間帯）'!$C$6:$U$35,19,FALSE))</f>
        <v/>
      </c>
      <c r="AJ75" s="267" t="str">
        <f>IF(AJ73="","",VLOOKUP(AJ73,'シフト記号表（勤務時間帯）'!$C$6:$U$35,19,FALSE))</f>
        <v/>
      </c>
      <c r="AK75" s="267" t="str">
        <f>IF(AK73="","",VLOOKUP(AK73,'シフト記号表（勤務時間帯）'!$C$6:$U$35,19,FALSE))</f>
        <v/>
      </c>
      <c r="AL75" s="267" t="str">
        <f>IF(AL73="","",VLOOKUP(AL73,'シフト記号表（勤務時間帯）'!$C$6:$U$35,19,FALSE))</f>
        <v/>
      </c>
      <c r="AM75" s="268" t="str">
        <f>IF(AM73="","",VLOOKUP(AM73,'シフト記号表（勤務時間帯）'!$C$6:$U$35,19,FALSE))</f>
        <v/>
      </c>
      <c r="AN75" s="266" t="str">
        <f>IF(AN73="","",VLOOKUP(AN73,'シフト記号表（勤務時間帯）'!$C$6:$U$35,19,FALSE))</f>
        <v/>
      </c>
      <c r="AO75" s="267" t="str">
        <f>IF(AO73="","",VLOOKUP(AO73,'シフト記号表（勤務時間帯）'!$C$6:$U$35,19,FALSE))</f>
        <v/>
      </c>
      <c r="AP75" s="267" t="str">
        <f>IF(AP73="","",VLOOKUP(AP73,'シフト記号表（勤務時間帯）'!$C$6:$U$35,19,FALSE))</f>
        <v/>
      </c>
      <c r="AQ75" s="267" t="str">
        <f>IF(AQ73="","",VLOOKUP(AQ73,'シフト記号表（勤務時間帯）'!$C$6:$U$35,19,FALSE))</f>
        <v/>
      </c>
      <c r="AR75" s="267" t="str">
        <f>IF(AR73="","",VLOOKUP(AR73,'シフト記号表（勤務時間帯）'!$C$6:$U$35,19,FALSE))</f>
        <v/>
      </c>
      <c r="AS75" s="267" t="str">
        <f>IF(AS73="","",VLOOKUP(AS73,'シフト記号表（勤務時間帯）'!$C$6:$U$35,19,FALSE))</f>
        <v/>
      </c>
      <c r="AT75" s="268" t="str">
        <f>IF(AT73="","",VLOOKUP(AT73,'シフト記号表（勤務時間帯）'!$C$6:$U$35,19,FALSE))</f>
        <v/>
      </c>
      <c r="AU75" s="266" t="str">
        <f>IF(AU73="","",VLOOKUP(AU73,'シフト記号表（勤務時間帯）'!$C$6:$U$35,19,FALSE))</f>
        <v/>
      </c>
      <c r="AV75" s="267" t="str">
        <f>IF(AV73="","",VLOOKUP(AV73,'シフト記号表（勤務時間帯）'!$C$6:$U$35,19,FALSE))</f>
        <v/>
      </c>
      <c r="AW75" s="267" t="str">
        <f>IF(AW73="","",VLOOKUP(AW73,'シフト記号表（勤務時間帯）'!$C$6:$U$35,19,FALSE))</f>
        <v/>
      </c>
      <c r="AX75" s="837">
        <f>IF($BB$3="４週",SUM(S75:AT75),IF($BB$3="暦月",SUM(S75:AW75),""))</f>
        <v>0</v>
      </c>
      <c r="AY75" s="838"/>
      <c r="AZ75" s="839">
        <f>IF($BB$3="４週",AX75/4,IF($BB$3="暦月",'勤務形態（30名）'!AX75/('勤務形態（30名）'!$BB$8/7),""))</f>
        <v>0</v>
      </c>
      <c r="BA75" s="840"/>
      <c r="BB75" s="883"/>
      <c r="BC75" s="787"/>
      <c r="BD75" s="787"/>
      <c r="BE75" s="787"/>
      <c r="BF75" s="788"/>
    </row>
    <row r="76" spans="2:58" ht="20.25" customHeight="1">
      <c r="B76" s="867">
        <f>B73+1</f>
        <v>19</v>
      </c>
      <c r="C76" s="869"/>
      <c r="D76" s="870"/>
      <c r="E76" s="871"/>
      <c r="F76" s="120"/>
      <c r="G76" s="773"/>
      <c r="H76" s="776"/>
      <c r="I76" s="777"/>
      <c r="J76" s="777"/>
      <c r="K76" s="778"/>
      <c r="L76" s="780"/>
      <c r="M76" s="781"/>
      <c r="N76" s="781"/>
      <c r="O76" s="782"/>
      <c r="P76" s="789" t="s">
        <v>49</v>
      </c>
      <c r="Q76" s="790"/>
      <c r="R76" s="791"/>
      <c r="S76" s="279"/>
      <c r="T76" s="278"/>
      <c r="U76" s="278"/>
      <c r="V76" s="278"/>
      <c r="W76" s="278"/>
      <c r="X76" s="278"/>
      <c r="Y76" s="280"/>
      <c r="Z76" s="279"/>
      <c r="AA76" s="278"/>
      <c r="AB76" s="278"/>
      <c r="AC76" s="278"/>
      <c r="AD76" s="278"/>
      <c r="AE76" s="278"/>
      <c r="AF76" s="280"/>
      <c r="AG76" s="279"/>
      <c r="AH76" s="278"/>
      <c r="AI76" s="278"/>
      <c r="AJ76" s="278"/>
      <c r="AK76" s="278"/>
      <c r="AL76" s="278"/>
      <c r="AM76" s="280"/>
      <c r="AN76" s="279"/>
      <c r="AO76" s="278"/>
      <c r="AP76" s="278"/>
      <c r="AQ76" s="278"/>
      <c r="AR76" s="278"/>
      <c r="AS76" s="278"/>
      <c r="AT76" s="280"/>
      <c r="AU76" s="279"/>
      <c r="AV76" s="278"/>
      <c r="AW76" s="278"/>
      <c r="AX76" s="986"/>
      <c r="AY76" s="987"/>
      <c r="AZ76" s="988"/>
      <c r="BA76" s="989"/>
      <c r="BB76" s="822"/>
      <c r="BC76" s="781"/>
      <c r="BD76" s="781"/>
      <c r="BE76" s="781"/>
      <c r="BF76" s="782"/>
    </row>
    <row r="77" spans="2:58" ht="20.25" customHeight="1">
      <c r="B77" s="867"/>
      <c r="C77" s="872"/>
      <c r="D77" s="873"/>
      <c r="E77" s="874"/>
      <c r="F77" s="94"/>
      <c r="G77" s="774"/>
      <c r="H77" s="779"/>
      <c r="I77" s="777"/>
      <c r="J77" s="777"/>
      <c r="K77" s="778"/>
      <c r="L77" s="783"/>
      <c r="M77" s="784"/>
      <c r="N77" s="784"/>
      <c r="O77" s="785"/>
      <c r="P77" s="827" t="s">
        <v>15</v>
      </c>
      <c r="Q77" s="828"/>
      <c r="R77" s="829"/>
      <c r="S77" s="263" t="str">
        <f>IF(S76="","",VLOOKUP(S76,'シフト記号表（勤務時間帯）'!$C$6:$K$35,9,FALSE))</f>
        <v/>
      </c>
      <c r="T77" s="264" t="str">
        <f>IF(T76="","",VLOOKUP(T76,'シフト記号表（勤務時間帯）'!$C$6:$K$35,9,FALSE))</f>
        <v/>
      </c>
      <c r="U77" s="264" t="str">
        <f>IF(U76="","",VLOOKUP(U76,'シフト記号表（勤務時間帯）'!$C$6:$K$35,9,FALSE))</f>
        <v/>
      </c>
      <c r="V77" s="264" t="str">
        <f>IF(V76="","",VLOOKUP(V76,'シフト記号表（勤務時間帯）'!$C$6:$K$35,9,FALSE))</f>
        <v/>
      </c>
      <c r="W77" s="264" t="str">
        <f>IF(W76="","",VLOOKUP(W76,'シフト記号表（勤務時間帯）'!$C$6:$K$35,9,FALSE))</f>
        <v/>
      </c>
      <c r="X77" s="264" t="str">
        <f>IF(X76="","",VLOOKUP(X76,'シフト記号表（勤務時間帯）'!$C$6:$K$35,9,FALSE))</f>
        <v/>
      </c>
      <c r="Y77" s="265" t="str">
        <f>IF(Y76="","",VLOOKUP(Y76,'シフト記号表（勤務時間帯）'!$C$6:$K$35,9,FALSE))</f>
        <v/>
      </c>
      <c r="Z77" s="263" t="str">
        <f>IF(Z76="","",VLOOKUP(Z76,'シフト記号表（勤務時間帯）'!$C$6:$K$35,9,FALSE))</f>
        <v/>
      </c>
      <c r="AA77" s="264" t="str">
        <f>IF(AA76="","",VLOOKUP(AA76,'シフト記号表（勤務時間帯）'!$C$6:$K$35,9,FALSE))</f>
        <v/>
      </c>
      <c r="AB77" s="264" t="str">
        <f>IF(AB76="","",VLOOKUP(AB76,'シフト記号表（勤務時間帯）'!$C$6:$K$35,9,FALSE))</f>
        <v/>
      </c>
      <c r="AC77" s="264" t="str">
        <f>IF(AC76="","",VLOOKUP(AC76,'シフト記号表（勤務時間帯）'!$C$6:$K$35,9,FALSE))</f>
        <v/>
      </c>
      <c r="AD77" s="264" t="str">
        <f>IF(AD76="","",VLOOKUP(AD76,'シフト記号表（勤務時間帯）'!$C$6:$K$35,9,FALSE))</f>
        <v/>
      </c>
      <c r="AE77" s="264" t="str">
        <f>IF(AE76="","",VLOOKUP(AE76,'シフト記号表（勤務時間帯）'!$C$6:$K$35,9,FALSE))</f>
        <v/>
      </c>
      <c r="AF77" s="265" t="str">
        <f>IF(AF76="","",VLOOKUP(AF76,'シフト記号表（勤務時間帯）'!$C$6:$K$35,9,FALSE))</f>
        <v/>
      </c>
      <c r="AG77" s="263" t="str">
        <f>IF(AG76="","",VLOOKUP(AG76,'シフト記号表（勤務時間帯）'!$C$6:$K$35,9,FALSE))</f>
        <v/>
      </c>
      <c r="AH77" s="264" t="str">
        <f>IF(AH76="","",VLOOKUP(AH76,'シフト記号表（勤務時間帯）'!$C$6:$K$35,9,FALSE))</f>
        <v/>
      </c>
      <c r="AI77" s="264" t="str">
        <f>IF(AI76="","",VLOOKUP(AI76,'シフト記号表（勤務時間帯）'!$C$6:$K$35,9,FALSE))</f>
        <v/>
      </c>
      <c r="AJ77" s="264" t="str">
        <f>IF(AJ76="","",VLOOKUP(AJ76,'シフト記号表（勤務時間帯）'!$C$6:$K$35,9,FALSE))</f>
        <v/>
      </c>
      <c r="AK77" s="264" t="str">
        <f>IF(AK76="","",VLOOKUP(AK76,'シフト記号表（勤務時間帯）'!$C$6:$K$35,9,FALSE))</f>
        <v/>
      </c>
      <c r="AL77" s="264" t="str">
        <f>IF(AL76="","",VLOOKUP(AL76,'シフト記号表（勤務時間帯）'!$C$6:$K$35,9,FALSE))</f>
        <v/>
      </c>
      <c r="AM77" s="265" t="str">
        <f>IF(AM76="","",VLOOKUP(AM76,'シフト記号表（勤務時間帯）'!$C$6:$K$35,9,FALSE))</f>
        <v/>
      </c>
      <c r="AN77" s="263" t="str">
        <f>IF(AN76="","",VLOOKUP(AN76,'シフト記号表（勤務時間帯）'!$C$6:$K$35,9,FALSE))</f>
        <v/>
      </c>
      <c r="AO77" s="264" t="str">
        <f>IF(AO76="","",VLOOKUP(AO76,'シフト記号表（勤務時間帯）'!$C$6:$K$35,9,FALSE))</f>
        <v/>
      </c>
      <c r="AP77" s="264" t="str">
        <f>IF(AP76="","",VLOOKUP(AP76,'シフト記号表（勤務時間帯）'!$C$6:$K$35,9,FALSE))</f>
        <v/>
      </c>
      <c r="AQ77" s="264" t="str">
        <f>IF(AQ76="","",VLOOKUP(AQ76,'シフト記号表（勤務時間帯）'!$C$6:$K$35,9,FALSE))</f>
        <v/>
      </c>
      <c r="AR77" s="264" t="str">
        <f>IF(AR76="","",VLOOKUP(AR76,'シフト記号表（勤務時間帯）'!$C$6:$K$35,9,FALSE))</f>
        <v/>
      </c>
      <c r="AS77" s="264" t="str">
        <f>IF(AS76="","",VLOOKUP(AS76,'シフト記号表（勤務時間帯）'!$C$6:$K$35,9,FALSE))</f>
        <v/>
      </c>
      <c r="AT77" s="265" t="str">
        <f>IF(AT76="","",VLOOKUP(AT76,'シフト記号表（勤務時間帯）'!$C$6:$K$35,9,FALSE))</f>
        <v/>
      </c>
      <c r="AU77" s="263" t="str">
        <f>IF(AU76="","",VLOOKUP(AU76,'シフト記号表（勤務時間帯）'!$C$6:$K$35,9,FALSE))</f>
        <v/>
      </c>
      <c r="AV77" s="264" t="str">
        <f>IF(AV76="","",VLOOKUP(AV76,'シフト記号表（勤務時間帯）'!$C$6:$K$35,9,FALSE))</f>
        <v/>
      </c>
      <c r="AW77" s="264" t="str">
        <f>IF(AW76="","",VLOOKUP(AW76,'シフト記号表（勤務時間帯）'!$C$6:$K$35,9,FALSE))</f>
        <v/>
      </c>
      <c r="AX77" s="830">
        <f>IF($BB$3="４週",SUM(S77:AT77),IF($BB$3="暦月",SUM(S77:AW77),""))</f>
        <v>0</v>
      </c>
      <c r="AY77" s="831"/>
      <c r="AZ77" s="832">
        <f>IF($BB$3="４週",AX77/4,IF($BB$3="暦月",'勤務形態（30名）'!AX77/('勤務形態（30名）'!$BB$8/7),""))</f>
        <v>0</v>
      </c>
      <c r="BA77" s="833"/>
      <c r="BB77" s="823"/>
      <c r="BC77" s="784"/>
      <c r="BD77" s="784"/>
      <c r="BE77" s="784"/>
      <c r="BF77" s="785"/>
    </row>
    <row r="78" spans="2:58" ht="20.25" customHeight="1">
      <c r="B78" s="867"/>
      <c r="C78" s="875"/>
      <c r="D78" s="876"/>
      <c r="E78" s="877"/>
      <c r="F78" s="123">
        <f>C76</f>
        <v>0</v>
      </c>
      <c r="G78" s="775"/>
      <c r="H78" s="779"/>
      <c r="I78" s="777"/>
      <c r="J78" s="777"/>
      <c r="K78" s="778"/>
      <c r="L78" s="786"/>
      <c r="M78" s="787"/>
      <c r="N78" s="787"/>
      <c r="O78" s="788"/>
      <c r="P78" s="864" t="s">
        <v>50</v>
      </c>
      <c r="Q78" s="865"/>
      <c r="R78" s="866"/>
      <c r="S78" s="266" t="str">
        <f>IF(S76="","",VLOOKUP(S76,'シフト記号表（勤務時間帯）'!$C$6:$U$35,19,FALSE))</f>
        <v/>
      </c>
      <c r="T78" s="267" t="str">
        <f>IF(T76="","",VLOOKUP(T76,'シフト記号表（勤務時間帯）'!$C$6:$U$35,19,FALSE))</f>
        <v/>
      </c>
      <c r="U78" s="267" t="str">
        <f>IF(U76="","",VLOOKUP(U76,'シフト記号表（勤務時間帯）'!$C$6:$U$35,19,FALSE))</f>
        <v/>
      </c>
      <c r="V78" s="267" t="str">
        <f>IF(V76="","",VLOOKUP(V76,'シフト記号表（勤務時間帯）'!$C$6:$U$35,19,FALSE))</f>
        <v/>
      </c>
      <c r="W78" s="267" t="str">
        <f>IF(W76="","",VLOOKUP(W76,'シフト記号表（勤務時間帯）'!$C$6:$U$35,19,FALSE))</f>
        <v/>
      </c>
      <c r="X78" s="267" t="str">
        <f>IF(X76="","",VLOOKUP(X76,'シフト記号表（勤務時間帯）'!$C$6:$U$35,19,FALSE))</f>
        <v/>
      </c>
      <c r="Y78" s="268" t="str">
        <f>IF(Y76="","",VLOOKUP(Y76,'シフト記号表（勤務時間帯）'!$C$6:$U$35,19,FALSE))</f>
        <v/>
      </c>
      <c r="Z78" s="266" t="str">
        <f>IF(Z76="","",VLOOKUP(Z76,'シフト記号表（勤務時間帯）'!$C$6:$U$35,19,FALSE))</f>
        <v/>
      </c>
      <c r="AA78" s="267" t="str">
        <f>IF(AA76="","",VLOOKUP(AA76,'シフト記号表（勤務時間帯）'!$C$6:$U$35,19,FALSE))</f>
        <v/>
      </c>
      <c r="AB78" s="267" t="str">
        <f>IF(AB76="","",VLOOKUP(AB76,'シフト記号表（勤務時間帯）'!$C$6:$U$35,19,FALSE))</f>
        <v/>
      </c>
      <c r="AC78" s="267" t="str">
        <f>IF(AC76="","",VLOOKUP(AC76,'シフト記号表（勤務時間帯）'!$C$6:$U$35,19,FALSE))</f>
        <v/>
      </c>
      <c r="AD78" s="267" t="str">
        <f>IF(AD76="","",VLOOKUP(AD76,'シフト記号表（勤務時間帯）'!$C$6:$U$35,19,FALSE))</f>
        <v/>
      </c>
      <c r="AE78" s="267" t="str">
        <f>IF(AE76="","",VLOOKUP(AE76,'シフト記号表（勤務時間帯）'!$C$6:$U$35,19,FALSE))</f>
        <v/>
      </c>
      <c r="AF78" s="268" t="str">
        <f>IF(AF76="","",VLOOKUP(AF76,'シフト記号表（勤務時間帯）'!$C$6:$U$35,19,FALSE))</f>
        <v/>
      </c>
      <c r="AG78" s="266" t="str">
        <f>IF(AG76="","",VLOOKUP(AG76,'シフト記号表（勤務時間帯）'!$C$6:$U$35,19,FALSE))</f>
        <v/>
      </c>
      <c r="AH78" s="267" t="str">
        <f>IF(AH76="","",VLOOKUP(AH76,'シフト記号表（勤務時間帯）'!$C$6:$U$35,19,FALSE))</f>
        <v/>
      </c>
      <c r="AI78" s="267" t="str">
        <f>IF(AI76="","",VLOOKUP(AI76,'シフト記号表（勤務時間帯）'!$C$6:$U$35,19,FALSE))</f>
        <v/>
      </c>
      <c r="AJ78" s="267" t="str">
        <f>IF(AJ76="","",VLOOKUP(AJ76,'シフト記号表（勤務時間帯）'!$C$6:$U$35,19,FALSE))</f>
        <v/>
      </c>
      <c r="AK78" s="267" t="str">
        <f>IF(AK76="","",VLOOKUP(AK76,'シフト記号表（勤務時間帯）'!$C$6:$U$35,19,FALSE))</f>
        <v/>
      </c>
      <c r="AL78" s="267" t="str">
        <f>IF(AL76="","",VLOOKUP(AL76,'シフト記号表（勤務時間帯）'!$C$6:$U$35,19,FALSE))</f>
        <v/>
      </c>
      <c r="AM78" s="268" t="str">
        <f>IF(AM76="","",VLOOKUP(AM76,'シフト記号表（勤務時間帯）'!$C$6:$U$35,19,FALSE))</f>
        <v/>
      </c>
      <c r="AN78" s="266" t="str">
        <f>IF(AN76="","",VLOOKUP(AN76,'シフト記号表（勤務時間帯）'!$C$6:$U$35,19,FALSE))</f>
        <v/>
      </c>
      <c r="AO78" s="267" t="str">
        <f>IF(AO76="","",VLOOKUP(AO76,'シフト記号表（勤務時間帯）'!$C$6:$U$35,19,FALSE))</f>
        <v/>
      </c>
      <c r="AP78" s="267" t="str">
        <f>IF(AP76="","",VLOOKUP(AP76,'シフト記号表（勤務時間帯）'!$C$6:$U$35,19,FALSE))</f>
        <v/>
      </c>
      <c r="AQ78" s="267" t="str">
        <f>IF(AQ76="","",VLOOKUP(AQ76,'シフト記号表（勤務時間帯）'!$C$6:$U$35,19,FALSE))</f>
        <v/>
      </c>
      <c r="AR78" s="267" t="str">
        <f>IF(AR76="","",VLOOKUP(AR76,'シフト記号表（勤務時間帯）'!$C$6:$U$35,19,FALSE))</f>
        <v/>
      </c>
      <c r="AS78" s="267" t="str">
        <f>IF(AS76="","",VLOOKUP(AS76,'シフト記号表（勤務時間帯）'!$C$6:$U$35,19,FALSE))</f>
        <v/>
      </c>
      <c r="AT78" s="268" t="str">
        <f>IF(AT76="","",VLOOKUP(AT76,'シフト記号表（勤務時間帯）'!$C$6:$U$35,19,FALSE))</f>
        <v/>
      </c>
      <c r="AU78" s="266" t="str">
        <f>IF(AU76="","",VLOOKUP(AU76,'シフト記号表（勤務時間帯）'!$C$6:$U$35,19,FALSE))</f>
        <v/>
      </c>
      <c r="AV78" s="267" t="str">
        <f>IF(AV76="","",VLOOKUP(AV76,'シフト記号表（勤務時間帯）'!$C$6:$U$35,19,FALSE))</f>
        <v/>
      </c>
      <c r="AW78" s="267" t="str">
        <f>IF(AW76="","",VLOOKUP(AW76,'シフト記号表（勤務時間帯）'!$C$6:$U$35,19,FALSE))</f>
        <v/>
      </c>
      <c r="AX78" s="837">
        <f>IF($BB$3="４週",SUM(S78:AT78),IF($BB$3="暦月",SUM(S78:AW78),""))</f>
        <v>0</v>
      </c>
      <c r="AY78" s="838"/>
      <c r="AZ78" s="839">
        <f>IF($BB$3="４週",AX78/4,IF($BB$3="暦月",'勤務形態（30名）'!AX78/('勤務形態（30名）'!$BB$8/7),""))</f>
        <v>0</v>
      </c>
      <c r="BA78" s="840"/>
      <c r="BB78" s="883"/>
      <c r="BC78" s="787"/>
      <c r="BD78" s="787"/>
      <c r="BE78" s="787"/>
      <c r="BF78" s="788"/>
    </row>
    <row r="79" spans="2:58" ht="20.25" customHeight="1">
      <c r="B79" s="867">
        <f>B76+1</f>
        <v>20</v>
      </c>
      <c r="C79" s="869"/>
      <c r="D79" s="870"/>
      <c r="E79" s="871"/>
      <c r="F79" s="120"/>
      <c r="G79" s="773"/>
      <c r="H79" s="776"/>
      <c r="I79" s="777"/>
      <c r="J79" s="777"/>
      <c r="K79" s="778"/>
      <c r="L79" s="780"/>
      <c r="M79" s="781"/>
      <c r="N79" s="781"/>
      <c r="O79" s="782"/>
      <c r="P79" s="789" t="s">
        <v>49</v>
      </c>
      <c r="Q79" s="790"/>
      <c r="R79" s="791"/>
      <c r="S79" s="279"/>
      <c r="T79" s="278"/>
      <c r="U79" s="278"/>
      <c r="V79" s="278"/>
      <c r="W79" s="278"/>
      <c r="X79" s="278"/>
      <c r="Y79" s="280"/>
      <c r="Z79" s="279"/>
      <c r="AA79" s="278"/>
      <c r="AB79" s="278"/>
      <c r="AC79" s="278"/>
      <c r="AD79" s="278"/>
      <c r="AE79" s="278"/>
      <c r="AF79" s="280"/>
      <c r="AG79" s="279"/>
      <c r="AH79" s="278"/>
      <c r="AI79" s="278"/>
      <c r="AJ79" s="278"/>
      <c r="AK79" s="278"/>
      <c r="AL79" s="278"/>
      <c r="AM79" s="280"/>
      <c r="AN79" s="279"/>
      <c r="AO79" s="278"/>
      <c r="AP79" s="278"/>
      <c r="AQ79" s="278"/>
      <c r="AR79" s="278"/>
      <c r="AS79" s="278"/>
      <c r="AT79" s="280"/>
      <c r="AU79" s="279"/>
      <c r="AV79" s="278"/>
      <c r="AW79" s="278"/>
      <c r="AX79" s="986"/>
      <c r="AY79" s="987"/>
      <c r="AZ79" s="988"/>
      <c r="BA79" s="989"/>
      <c r="BB79" s="822"/>
      <c r="BC79" s="781"/>
      <c r="BD79" s="781"/>
      <c r="BE79" s="781"/>
      <c r="BF79" s="782"/>
    </row>
    <row r="80" spans="2:58" ht="20.25" customHeight="1">
      <c r="B80" s="867"/>
      <c r="C80" s="872"/>
      <c r="D80" s="873"/>
      <c r="E80" s="874"/>
      <c r="F80" s="94"/>
      <c r="G80" s="774"/>
      <c r="H80" s="779"/>
      <c r="I80" s="777"/>
      <c r="J80" s="777"/>
      <c r="K80" s="778"/>
      <c r="L80" s="783"/>
      <c r="M80" s="784"/>
      <c r="N80" s="784"/>
      <c r="O80" s="785"/>
      <c r="P80" s="827" t="s">
        <v>15</v>
      </c>
      <c r="Q80" s="828"/>
      <c r="R80" s="829"/>
      <c r="S80" s="263" t="str">
        <f>IF(S79="","",VLOOKUP(S79,'シフト記号表（勤務時間帯）'!$C$6:$K$35,9,FALSE))</f>
        <v/>
      </c>
      <c r="T80" s="264" t="str">
        <f>IF(T79="","",VLOOKUP(T79,'シフト記号表（勤務時間帯）'!$C$6:$K$35,9,FALSE))</f>
        <v/>
      </c>
      <c r="U80" s="264" t="str">
        <f>IF(U79="","",VLOOKUP(U79,'シフト記号表（勤務時間帯）'!$C$6:$K$35,9,FALSE))</f>
        <v/>
      </c>
      <c r="V80" s="264" t="str">
        <f>IF(V79="","",VLOOKUP(V79,'シフト記号表（勤務時間帯）'!$C$6:$K$35,9,FALSE))</f>
        <v/>
      </c>
      <c r="W80" s="264" t="str">
        <f>IF(W79="","",VLOOKUP(W79,'シフト記号表（勤務時間帯）'!$C$6:$K$35,9,FALSE))</f>
        <v/>
      </c>
      <c r="X80" s="264" t="str">
        <f>IF(X79="","",VLOOKUP(X79,'シフト記号表（勤務時間帯）'!$C$6:$K$35,9,FALSE))</f>
        <v/>
      </c>
      <c r="Y80" s="265" t="str">
        <f>IF(Y79="","",VLOOKUP(Y79,'シフト記号表（勤務時間帯）'!$C$6:$K$35,9,FALSE))</f>
        <v/>
      </c>
      <c r="Z80" s="263" t="str">
        <f>IF(Z79="","",VLOOKUP(Z79,'シフト記号表（勤務時間帯）'!$C$6:$K$35,9,FALSE))</f>
        <v/>
      </c>
      <c r="AA80" s="264" t="str">
        <f>IF(AA79="","",VLOOKUP(AA79,'シフト記号表（勤務時間帯）'!$C$6:$K$35,9,FALSE))</f>
        <v/>
      </c>
      <c r="AB80" s="264" t="str">
        <f>IF(AB79="","",VLOOKUP(AB79,'シフト記号表（勤務時間帯）'!$C$6:$K$35,9,FALSE))</f>
        <v/>
      </c>
      <c r="AC80" s="264" t="str">
        <f>IF(AC79="","",VLOOKUP(AC79,'シフト記号表（勤務時間帯）'!$C$6:$K$35,9,FALSE))</f>
        <v/>
      </c>
      <c r="AD80" s="264" t="str">
        <f>IF(AD79="","",VLOOKUP(AD79,'シフト記号表（勤務時間帯）'!$C$6:$K$35,9,FALSE))</f>
        <v/>
      </c>
      <c r="AE80" s="264" t="str">
        <f>IF(AE79="","",VLOOKUP(AE79,'シフト記号表（勤務時間帯）'!$C$6:$K$35,9,FALSE))</f>
        <v/>
      </c>
      <c r="AF80" s="265" t="str">
        <f>IF(AF79="","",VLOOKUP(AF79,'シフト記号表（勤務時間帯）'!$C$6:$K$35,9,FALSE))</f>
        <v/>
      </c>
      <c r="AG80" s="263" t="str">
        <f>IF(AG79="","",VLOOKUP(AG79,'シフト記号表（勤務時間帯）'!$C$6:$K$35,9,FALSE))</f>
        <v/>
      </c>
      <c r="AH80" s="264" t="str">
        <f>IF(AH79="","",VLOOKUP(AH79,'シフト記号表（勤務時間帯）'!$C$6:$K$35,9,FALSE))</f>
        <v/>
      </c>
      <c r="AI80" s="264" t="str">
        <f>IF(AI79="","",VLOOKUP(AI79,'シフト記号表（勤務時間帯）'!$C$6:$K$35,9,FALSE))</f>
        <v/>
      </c>
      <c r="AJ80" s="264" t="str">
        <f>IF(AJ79="","",VLOOKUP(AJ79,'シフト記号表（勤務時間帯）'!$C$6:$K$35,9,FALSE))</f>
        <v/>
      </c>
      <c r="AK80" s="264" t="str">
        <f>IF(AK79="","",VLOOKUP(AK79,'シフト記号表（勤務時間帯）'!$C$6:$K$35,9,FALSE))</f>
        <v/>
      </c>
      <c r="AL80" s="264" t="str">
        <f>IF(AL79="","",VLOOKUP(AL79,'シフト記号表（勤務時間帯）'!$C$6:$K$35,9,FALSE))</f>
        <v/>
      </c>
      <c r="AM80" s="265" t="str">
        <f>IF(AM79="","",VLOOKUP(AM79,'シフト記号表（勤務時間帯）'!$C$6:$K$35,9,FALSE))</f>
        <v/>
      </c>
      <c r="AN80" s="263" t="str">
        <f>IF(AN79="","",VLOOKUP(AN79,'シフト記号表（勤務時間帯）'!$C$6:$K$35,9,FALSE))</f>
        <v/>
      </c>
      <c r="AO80" s="264" t="str">
        <f>IF(AO79="","",VLOOKUP(AO79,'シフト記号表（勤務時間帯）'!$C$6:$K$35,9,FALSE))</f>
        <v/>
      </c>
      <c r="AP80" s="264" t="str">
        <f>IF(AP79="","",VLOOKUP(AP79,'シフト記号表（勤務時間帯）'!$C$6:$K$35,9,FALSE))</f>
        <v/>
      </c>
      <c r="AQ80" s="264" t="str">
        <f>IF(AQ79="","",VLOOKUP(AQ79,'シフト記号表（勤務時間帯）'!$C$6:$K$35,9,FALSE))</f>
        <v/>
      </c>
      <c r="AR80" s="264" t="str">
        <f>IF(AR79="","",VLOOKUP(AR79,'シフト記号表（勤務時間帯）'!$C$6:$K$35,9,FALSE))</f>
        <v/>
      </c>
      <c r="AS80" s="264" t="str">
        <f>IF(AS79="","",VLOOKUP(AS79,'シフト記号表（勤務時間帯）'!$C$6:$K$35,9,FALSE))</f>
        <v/>
      </c>
      <c r="AT80" s="265" t="str">
        <f>IF(AT79="","",VLOOKUP(AT79,'シフト記号表（勤務時間帯）'!$C$6:$K$35,9,FALSE))</f>
        <v/>
      </c>
      <c r="AU80" s="263" t="str">
        <f>IF(AU79="","",VLOOKUP(AU79,'シフト記号表（勤務時間帯）'!$C$6:$K$35,9,FALSE))</f>
        <v/>
      </c>
      <c r="AV80" s="264" t="str">
        <f>IF(AV79="","",VLOOKUP(AV79,'シフト記号表（勤務時間帯）'!$C$6:$K$35,9,FALSE))</f>
        <v/>
      </c>
      <c r="AW80" s="264" t="str">
        <f>IF(AW79="","",VLOOKUP(AW79,'シフト記号表（勤務時間帯）'!$C$6:$K$35,9,FALSE))</f>
        <v/>
      </c>
      <c r="AX80" s="830">
        <f>IF($BB$3="４週",SUM(S80:AT80),IF($BB$3="暦月",SUM(S80:AW80),""))</f>
        <v>0</v>
      </c>
      <c r="AY80" s="831"/>
      <c r="AZ80" s="832">
        <f>IF($BB$3="４週",AX80/4,IF($BB$3="暦月",'勤務形態（30名）'!AX80/('勤務形態（30名）'!$BB$8/7),""))</f>
        <v>0</v>
      </c>
      <c r="BA80" s="833"/>
      <c r="BB80" s="823"/>
      <c r="BC80" s="784"/>
      <c r="BD80" s="784"/>
      <c r="BE80" s="784"/>
      <c r="BF80" s="785"/>
    </row>
    <row r="81" spans="2:58" ht="20.25" customHeight="1">
      <c r="B81" s="867"/>
      <c r="C81" s="875"/>
      <c r="D81" s="876"/>
      <c r="E81" s="877"/>
      <c r="F81" s="123">
        <f>C79</f>
        <v>0</v>
      </c>
      <c r="G81" s="775"/>
      <c r="H81" s="779"/>
      <c r="I81" s="777"/>
      <c r="J81" s="777"/>
      <c r="K81" s="778"/>
      <c r="L81" s="786"/>
      <c r="M81" s="787"/>
      <c r="N81" s="787"/>
      <c r="O81" s="788"/>
      <c r="P81" s="864" t="s">
        <v>50</v>
      </c>
      <c r="Q81" s="865"/>
      <c r="R81" s="866"/>
      <c r="S81" s="266" t="str">
        <f>IF(S79="","",VLOOKUP(S79,'シフト記号表（勤務時間帯）'!$C$6:$U$35,19,FALSE))</f>
        <v/>
      </c>
      <c r="T81" s="267" t="str">
        <f>IF(T79="","",VLOOKUP(T79,'シフト記号表（勤務時間帯）'!$C$6:$U$35,19,FALSE))</f>
        <v/>
      </c>
      <c r="U81" s="267" t="str">
        <f>IF(U79="","",VLOOKUP(U79,'シフト記号表（勤務時間帯）'!$C$6:$U$35,19,FALSE))</f>
        <v/>
      </c>
      <c r="V81" s="267" t="str">
        <f>IF(V79="","",VLOOKUP(V79,'シフト記号表（勤務時間帯）'!$C$6:$U$35,19,FALSE))</f>
        <v/>
      </c>
      <c r="W81" s="267" t="str">
        <f>IF(W79="","",VLOOKUP(W79,'シフト記号表（勤務時間帯）'!$C$6:$U$35,19,FALSE))</f>
        <v/>
      </c>
      <c r="X81" s="267" t="str">
        <f>IF(X79="","",VLOOKUP(X79,'シフト記号表（勤務時間帯）'!$C$6:$U$35,19,FALSE))</f>
        <v/>
      </c>
      <c r="Y81" s="268" t="str">
        <f>IF(Y79="","",VLOOKUP(Y79,'シフト記号表（勤務時間帯）'!$C$6:$U$35,19,FALSE))</f>
        <v/>
      </c>
      <c r="Z81" s="266" t="str">
        <f>IF(Z79="","",VLOOKUP(Z79,'シフト記号表（勤務時間帯）'!$C$6:$U$35,19,FALSE))</f>
        <v/>
      </c>
      <c r="AA81" s="267" t="str">
        <f>IF(AA79="","",VLOOKUP(AA79,'シフト記号表（勤務時間帯）'!$C$6:$U$35,19,FALSE))</f>
        <v/>
      </c>
      <c r="AB81" s="267" t="str">
        <f>IF(AB79="","",VLOOKUP(AB79,'シフト記号表（勤務時間帯）'!$C$6:$U$35,19,FALSE))</f>
        <v/>
      </c>
      <c r="AC81" s="267" t="str">
        <f>IF(AC79="","",VLOOKUP(AC79,'シフト記号表（勤務時間帯）'!$C$6:$U$35,19,FALSE))</f>
        <v/>
      </c>
      <c r="AD81" s="267" t="str">
        <f>IF(AD79="","",VLOOKUP(AD79,'シフト記号表（勤務時間帯）'!$C$6:$U$35,19,FALSE))</f>
        <v/>
      </c>
      <c r="AE81" s="267" t="str">
        <f>IF(AE79="","",VLOOKUP(AE79,'シフト記号表（勤務時間帯）'!$C$6:$U$35,19,FALSE))</f>
        <v/>
      </c>
      <c r="AF81" s="268" t="str">
        <f>IF(AF79="","",VLOOKUP(AF79,'シフト記号表（勤務時間帯）'!$C$6:$U$35,19,FALSE))</f>
        <v/>
      </c>
      <c r="AG81" s="266" t="str">
        <f>IF(AG79="","",VLOOKUP(AG79,'シフト記号表（勤務時間帯）'!$C$6:$U$35,19,FALSE))</f>
        <v/>
      </c>
      <c r="AH81" s="267" t="str">
        <f>IF(AH79="","",VLOOKUP(AH79,'シフト記号表（勤務時間帯）'!$C$6:$U$35,19,FALSE))</f>
        <v/>
      </c>
      <c r="AI81" s="267" t="str">
        <f>IF(AI79="","",VLOOKUP(AI79,'シフト記号表（勤務時間帯）'!$C$6:$U$35,19,FALSE))</f>
        <v/>
      </c>
      <c r="AJ81" s="267" t="str">
        <f>IF(AJ79="","",VLOOKUP(AJ79,'シフト記号表（勤務時間帯）'!$C$6:$U$35,19,FALSE))</f>
        <v/>
      </c>
      <c r="AK81" s="267" t="str">
        <f>IF(AK79="","",VLOOKUP(AK79,'シフト記号表（勤務時間帯）'!$C$6:$U$35,19,FALSE))</f>
        <v/>
      </c>
      <c r="AL81" s="267" t="str">
        <f>IF(AL79="","",VLOOKUP(AL79,'シフト記号表（勤務時間帯）'!$C$6:$U$35,19,FALSE))</f>
        <v/>
      </c>
      <c r="AM81" s="268" t="str">
        <f>IF(AM79="","",VLOOKUP(AM79,'シフト記号表（勤務時間帯）'!$C$6:$U$35,19,FALSE))</f>
        <v/>
      </c>
      <c r="AN81" s="266" t="str">
        <f>IF(AN79="","",VLOOKUP(AN79,'シフト記号表（勤務時間帯）'!$C$6:$U$35,19,FALSE))</f>
        <v/>
      </c>
      <c r="AO81" s="267" t="str">
        <f>IF(AO79="","",VLOOKUP(AO79,'シフト記号表（勤務時間帯）'!$C$6:$U$35,19,FALSE))</f>
        <v/>
      </c>
      <c r="AP81" s="267" t="str">
        <f>IF(AP79="","",VLOOKUP(AP79,'シフト記号表（勤務時間帯）'!$C$6:$U$35,19,FALSE))</f>
        <v/>
      </c>
      <c r="AQ81" s="267" t="str">
        <f>IF(AQ79="","",VLOOKUP(AQ79,'シフト記号表（勤務時間帯）'!$C$6:$U$35,19,FALSE))</f>
        <v/>
      </c>
      <c r="AR81" s="267" t="str">
        <f>IF(AR79="","",VLOOKUP(AR79,'シフト記号表（勤務時間帯）'!$C$6:$U$35,19,FALSE))</f>
        <v/>
      </c>
      <c r="AS81" s="267" t="str">
        <f>IF(AS79="","",VLOOKUP(AS79,'シフト記号表（勤務時間帯）'!$C$6:$U$35,19,FALSE))</f>
        <v/>
      </c>
      <c r="AT81" s="268" t="str">
        <f>IF(AT79="","",VLOOKUP(AT79,'シフト記号表（勤務時間帯）'!$C$6:$U$35,19,FALSE))</f>
        <v/>
      </c>
      <c r="AU81" s="266" t="str">
        <f>IF(AU79="","",VLOOKUP(AU79,'シフト記号表（勤務時間帯）'!$C$6:$U$35,19,FALSE))</f>
        <v/>
      </c>
      <c r="AV81" s="267" t="str">
        <f>IF(AV79="","",VLOOKUP(AV79,'シフト記号表（勤務時間帯）'!$C$6:$U$35,19,FALSE))</f>
        <v/>
      </c>
      <c r="AW81" s="267" t="str">
        <f>IF(AW79="","",VLOOKUP(AW79,'シフト記号表（勤務時間帯）'!$C$6:$U$35,19,FALSE))</f>
        <v/>
      </c>
      <c r="AX81" s="837">
        <f>IF($BB$3="４週",SUM(S81:AT81),IF($BB$3="暦月",SUM(S81:AW81),""))</f>
        <v>0</v>
      </c>
      <c r="AY81" s="838"/>
      <c r="AZ81" s="839">
        <f>IF($BB$3="４週",AX81/4,IF($BB$3="暦月",'勤務形態（30名）'!AX81/('勤務形態（30名）'!$BB$8/7),""))</f>
        <v>0</v>
      </c>
      <c r="BA81" s="840"/>
      <c r="BB81" s="883"/>
      <c r="BC81" s="787"/>
      <c r="BD81" s="787"/>
      <c r="BE81" s="787"/>
      <c r="BF81" s="788"/>
    </row>
    <row r="82" spans="2:58" ht="20.25" customHeight="1">
      <c r="B82" s="867">
        <f>B79+1</f>
        <v>21</v>
      </c>
      <c r="C82" s="869"/>
      <c r="D82" s="870"/>
      <c r="E82" s="871"/>
      <c r="F82" s="120"/>
      <c r="G82" s="773"/>
      <c r="H82" s="776"/>
      <c r="I82" s="777"/>
      <c r="J82" s="777"/>
      <c r="K82" s="778"/>
      <c r="L82" s="780"/>
      <c r="M82" s="781"/>
      <c r="N82" s="781"/>
      <c r="O82" s="782"/>
      <c r="P82" s="789" t="s">
        <v>49</v>
      </c>
      <c r="Q82" s="790"/>
      <c r="R82" s="791"/>
      <c r="S82" s="279"/>
      <c r="T82" s="278"/>
      <c r="U82" s="278"/>
      <c r="V82" s="278"/>
      <c r="W82" s="278"/>
      <c r="X82" s="278"/>
      <c r="Y82" s="280"/>
      <c r="Z82" s="279"/>
      <c r="AA82" s="278"/>
      <c r="AB82" s="278"/>
      <c r="AC82" s="278"/>
      <c r="AD82" s="278"/>
      <c r="AE82" s="278"/>
      <c r="AF82" s="280"/>
      <c r="AG82" s="279"/>
      <c r="AH82" s="278"/>
      <c r="AI82" s="278"/>
      <c r="AJ82" s="278"/>
      <c r="AK82" s="278"/>
      <c r="AL82" s="278"/>
      <c r="AM82" s="280"/>
      <c r="AN82" s="279"/>
      <c r="AO82" s="278"/>
      <c r="AP82" s="278"/>
      <c r="AQ82" s="278"/>
      <c r="AR82" s="278"/>
      <c r="AS82" s="278"/>
      <c r="AT82" s="280"/>
      <c r="AU82" s="279"/>
      <c r="AV82" s="278"/>
      <c r="AW82" s="278"/>
      <c r="AX82" s="986"/>
      <c r="AY82" s="987"/>
      <c r="AZ82" s="988"/>
      <c r="BA82" s="989"/>
      <c r="BB82" s="822"/>
      <c r="BC82" s="781"/>
      <c r="BD82" s="781"/>
      <c r="BE82" s="781"/>
      <c r="BF82" s="782"/>
    </row>
    <row r="83" spans="2:58" ht="20.25" customHeight="1">
      <c r="B83" s="867"/>
      <c r="C83" s="872"/>
      <c r="D83" s="873"/>
      <c r="E83" s="874"/>
      <c r="F83" s="94"/>
      <c r="G83" s="774"/>
      <c r="H83" s="779"/>
      <c r="I83" s="777"/>
      <c r="J83" s="777"/>
      <c r="K83" s="778"/>
      <c r="L83" s="783"/>
      <c r="M83" s="784"/>
      <c r="N83" s="784"/>
      <c r="O83" s="785"/>
      <c r="P83" s="827" t="s">
        <v>15</v>
      </c>
      <c r="Q83" s="828"/>
      <c r="R83" s="829"/>
      <c r="S83" s="263" t="str">
        <f>IF(S82="","",VLOOKUP(S82,'シフト記号表（勤務時間帯）'!$C$6:$K$35,9,FALSE))</f>
        <v/>
      </c>
      <c r="T83" s="264" t="str">
        <f>IF(T82="","",VLOOKUP(T82,'シフト記号表（勤務時間帯）'!$C$6:$K$35,9,FALSE))</f>
        <v/>
      </c>
      <c r="U83" s="264" t="str">
        <f>IF(U82="","",VLOOKUP(U82,'シフト記号表（勤務時間帯）'!$C$6:$K$35,9,FALSE))</f>
        <v/>
      </c>
      <c r="V83" s="264" t="str">
        <f>IF(V82="","",VLOOKUP(V82,'シフト記号表（勤務時間帯）'!$C$6:$K$35,9,FALSE))</f>
        <v/>
      </c>
      <c r="W83" s="264" t="str">
        <f>IF(W82="","",VLOOKUP(W82,'シフト記号表（勤務時間帯）'!$C$6:$K$35,9,FALSE))</f>
        <v/>
      </c>
      <c r="X83" s="264" t="str">
        <f>IF(X82="","",VLOOKUP(X82,'シフト記号表（勤務時間帯）'!$C$6:$K$35,9,FALSE))</f>
        <v/>
      </c>
      <c r="Y83" s="265" t="str">
        <f>IF(Y82="","",VLOOKUP(Y82,'シフト記号表（勤務時間帯）'!$C$6:$K$35,9,FALSE))</f>
        <v/>
      </c>
      <c r="Z83" s="263" t="str">
        <f>IF(Z82="","",VLOOKUP(Z82,'シフト記号表（勤務時間帯）'!$C$6:$K$35,9,FALSE))</f>
        <v/>
      </c>
      <c r="AA83" s="264" t="str">
        <f>IF(AA82="","",VLOOKUP(AA82,'シフト記号表（勤務時間帯）'!$C$6:$K$35,9,FALSE))</f>
        <v/>
      </c>
      <c r="AB83" s="264" t="str">
        <f>IF(AB82="","",VLOOKUP(AB82,'シフト記号表（勤務時間帯）'!$C$6:$K$35,9,FALSE))</f>
        <v/>
      </c>
      <c r="AC83" s="264" t="str">
        <f>IF(AC82="","",VLOOKUP(AC82,'シフト記号表（勤務時間帯）'!$C$6:$K$35,9,FALSE))</f>
        <v/>
      </c>
      <c r="AD83" s="264" t="str">
        <f>IF(AD82="","",VLOOKUP(AD82,'シフト記号表（勤務時間帯）'!$C$6:$K$35,9,FALSE))</f>
        <v/>
      </c>
      <c r="AE83" s="264" t="str">
        <f>IF(AE82="","",VLOOKUP(AE82,'シフト記号表（勤務時間帯）'!$C$6:$K$35,9,FALSE))</f>
        <v/>
      </c>
      <c r="AF83" s="265" t="str">
        <f>IF(AF82="","",VLOOKUP(AF82,'シフト記号表（勤務時間帯）'!$C$6:$K$35,9,FALSE))</f>
        <v/>
      </c>
      <c r="AG83" s="263" t="str">
        <f>IF(AG82="","",VLOOKUP(AG82,'シフト記号表（勤務時間帯）'!$C$6:$K$35,9,FALSE))</f>
        <v/>
      </c>
      <c r="AH83" s="264" t="str">
        <f>IF(AH82="","",VLOOKUP(AH82,'シフト記号表（勤務時間帯）'!$C$6:$K$35,9,FALSE))</f>
        <v/>
      </c>
      <c r="AI83" s="264" t="str">
        <f>IF(AI82="","",VLOOKUP(AI82,'シフト記号表（勤務時間帯）'!$C$6:$K$35,9,FALSE))</f>
        <v/>
      </c>
      <c r="AJ83" s="264" t="str">
        <f>IF(AJ82="","",VLOOKUP(AJ82,'シフト記号表（勤務時間帯）'!$C$6:$K$35,9,FALSE))</f>
        <v/>
      </c>
      <c r="AK83" s="264" t="str">
        <f>IF(AK82="","",VLOOKUP(AK82,'シフト記号表（勤務時間帯）'!$C$6:$K$35,9,FALSE))</f>
        <v/>
      </c>
      <c r="AL83" s="264" t="str">
        <f>IF(AL82="","",VLOOKUP(AL82,'シフト記号表（勤務時間帯）'!$C$6:$K$35,9,FALSE))</f>
        <v/>
      </c>
      <c r="AM83" s="265" t="str">
        <f>IF(AM82="","",VLOOKUP(AM82,'シフト記号表（勤務時間帯）'!$C$6:$K$35,9,FALSE))</f>
        <v/>
      </c>
      <c r="AN83" s="263" t="str">
        <f>IF(AN82="","",VLOOKUP(AN82,'シフト記号表（勤務時間帯）'!$C$6:$K$35,9,FALSE))</f>
        <v/>
      </c>
      <c r="AO83" s="264" t="str">
        <f>IF(AO82="","",VLOOKUP(AO82,'シフト記号表（勤務時間帯）'!$C$6:$K$35,9,FALSE))</f>
        <v/>
      </c>
      <c r="AP83" s="264" t="str">
        <f>IF(AP82="","",VLOOKUP(AP82,'シフト記号表（勤務時間帯）'!$C$6:$K$35,9,FALSE))</f>
        <v/>
      </c>
      <c r="AQ83" s="264" t="str">
        <f>IF(AQ82="","",VLOOKUP(AQ82,'シフト記号表（勤務時間帯）'!$C$6:$K$35,9,FALSE))</f>
        <v/>
      </c>
      <c r="AR83" s="264" t="str">
        <f>IF(AR82="","",VLOOKUP(AR82,'シフト記号表（勤務時間帯）'!$C$6:$K$35,9,FALSE))</f>
        <v/>
      </c>
      <c r="AS83" s="264" t="str">
        <f>IF(AS82="","",VLOOKUP(AS82,'シフト記号表（勤務時間帯）'!$C$6:$K$35,9,FALSE))</f>
        <v/>
      </c>
      <c r="AT83" s="265" t="str">
        <f>IF(AT82="","",VLOOKUP(AT82,'シフト記号表（勤務時間帯）'!$C$6:$K$35,9,FALSE))</f>
        <v/>
      </c>
      <c r="AU83" s="263" t="str">
        <f>IF(AU82="","",VLOOKUP(AU82,'シフト記号表（勤務時間帯）'!$C$6:$K$35,9,FALSE))</f>
        <v/>
      </c>
      <c r="AV83" s="264" t="str">
        <f>IF(AV82="","",VLOOKUP(AV82,'シフト記号表（勤務時間帯）'!$C$6:$K$35,9,FALSE))</f>
        <v/>
      </c>
      <c r="AW83" s="264" t="str">
        <f>IF(AW82="","",VLOOKUP(AW82,'シフト記号表（勤務時間帯）'!$C$6:$K$35,9,FALSE))</f>
        <v/>
      </c>
      <c r="AX83" s="830">
        <f>IF($BB$3="４週",SUM(S83:AT83),IF($BB$3="暦月",SUM(S83:AW83),""))</f>
        <v>0</v>
      </c>
      <c r="AY83" s="831"/>
      <c r="AZ83" s="832">
        <f>IF($BB$3="４週",AX83/4,IF($BB$3="暦月",'勤務形態（30名）'!AX83/('勤務形態（30名）'!$BB$8/7),""))</f>
        <v>0</v>
      </c>
      <c r="BA83" s="833"/>
      <c r="BB83" s="823"/>
      <c r="BC83" s="784"/>
      <c r="BD83" s="784"/>
      <c r="BE83" s="784"/>
      <c r="BF83" s="785"/>
    </row>
    <row r="84" spans="2:58" ht="20.25" customHeight="1">
      <c r="B84" s="867"/>
      <c r="C84" s="875"/>
      <c r="D84" s="876"/>
      <c r="E84" s="877"/>
      <c r="F84" s="123">
        <f>C82</f>
        <v>0</v>
      </c>
      <c r="G84" s="775"/>
      <c r="H84" s="779"/>
      <c r="I84" s="777"/>
      <c r="J84" s="777"/>
      <c r="K84" s="778"/>
      <c r="L84" s="786"/>
      <c r="M84" s="787"/>
      <c r="N84" s="787"/>
      <c r="O84" s="788"/>
      <c r="P84" s="864" t="s">
        <v>50</v>
      </c>
      <c r="Q84" s="865"/>
      <c r="R84" s="866"/>
      <c r="S84" s="266" t="str">
        <f>IF(S82="","",VLOOKUP(S82,'シフト記号表（勤務時間帯）'!$C$6:$U$35,19,FALSE))</f>
        <v/>
      </c>
      <c r="T84" s="267" t="str">
        <f>IF(T82="","",VLOOKUP(T82,'シフト記号表（勤務時間帯）'!$C$6:$U$35,19,FALSE))</f>
        <v/>
      </c>
      <c r="U84" s="267" t="str">
        <f>IF(U82="","",VLOOKUP(U82,'シフト記号表（勤務時間帯）'!$C$6:$U$35,19,FALSE))</f>
        <v/>
      </c>
      <c r="V84" s="267" t="str">
        <f>IF(V82="","",VLOOKUP(V82,'シフト記号表（勤務時間帯）'!$C$6:$U$35,19,FALSE))</f>
        <v/>
      </c>
      <c r="W84" s="267" t="str">
        <f>IF(W82="","",VLOOKUP(W82,'シフト記号表（勤務時間帯）'!$C$6:$U$35,19,FALSE))</f>
        <v/>
      </c>
      <c r="X84" s="267" t="str">
        <f>IF(X82="","",VLOOKUP(X82,'シフト記号表（勤務時間帯）'!$C$6:$U$35,19,FALSE))</f>
        <v/>
      </c>
      <c r="Y84" s="268" t="str">
        <f>IF(Y82="","",VLOOKUP(Y82,'シフト記号表（勤務時間帯）'!$C$6:$U$35,19,FALSE))</f>
        <v/>
      </c>
      <c r="Z84" s="266" t="str">
        <f>IF(Z82="","",VLOOKUP(Z82,'シフト記号表（勤務時間帯）'!$C$6:$U$35,19,FALSE))</f>
        <v/>
      </c>
      <c r="AA84" s="267" t="str">
        <f>IF(AA82="","",VLOOKUP(AA82,'シフト記号表（勤務時間帯）'!$C$6:$U$35,19,FALSE))</f>
        <v/>
      </c>
      <c r="AB84" s="267" t="str">
        <f>IF(AB82="","",VLOOKUP(AB82,'シフト記号表（勤務時間帯）'!$C$6:$U$35,19,FALSE))</f>
        <v/>
      </c>
      <c r="AC84" s="267" t="str">
        <f>IF(AC82="","",VLOOKUP(AC82,'シフト記号表（勤務時間帯）'!$C$6:$U$35,19,FALSE))</f>
        <v/>
      </c>
      <c r="AD84" s="267" t="str">
        <f>IF(AD82="","",VLOOKUP(AD82,'シフト記号表（勤務時間帯）'!$C$6:$U$35,19,FALSE))</f>
        <v/>
      </c>
      <c r="AE84" s="267" t="str">
        <f>IF(AE82="","",VLOOKUP(AE82,'シフト記号表（勤務時間帯）'!$C$6:$U$35,19,FALSE))</f>
        <v/>
      </c>
      <c r="AF84" s="268" t="str">
        <f>IF(AF82="","",VLOOKUP(AF82,'シフト記号表（勤務時間帯）'!$C$6:$U$35,19,FALSE))</f>
        <v/>
      </c>
      <c r="AG84" s="266" t="str">
        <f>IF(AG82="","",VLOOKUP(AG82,'シフト記号表（勤務時間帯）'!$C$6:$U$35,19,FALSE))</f>
        <v/>
      </c>
      <c r="AH84" s="267" t="str">
        <f>IF(AH82="","",VLOOKUP(AH82,'シフト記号表（勤務時間帯）'!$C$6:$U$35,19,FALSE))</f>
        <v/>
      </c>
      <c r="AI84" s="267" t="str">
        <f>IF(AI82="","",VLOOKUP(AI82,'シフト記号表（勤務時間帯）'!$C$6:$U$35,19,FALSE))</f>
        <v/>
      </c>
      <c r="AJ84" s="267" t="str">
        <f>IF(AJ82="","",VLOOKUP(AJ82,'シフト記号表（勤務時間帯）'!$C$6:$U$35,19,FALSE))</f>
        <v/>
      </c>
      <c r="AK84" s="267" t="str">
        <f>IF(AK82="","",VLOOKUP(AK82,'シフト記号表（勤務時間帯）'!$C$6:$U$35,19,FALSE))</f>
        <v/>
      </c>
      <c r="AL84" s="267" t="str">
        <f>IF(AL82="","",VLOOKUP(AL82,'シフト記号表（勤務時間帯）'!$C$6:$U$35,19,FALSE))</f>
        <v/>
      </c>
      <c r="AM84" s="268" t="str">
        <f>IF(AM82="","",VLOOKUP(AM82,'シフト記号表（勤務時間帯）'!$C$6:$U$35,19,FALSE))</f>
        <v/>
      </c>
      <c r="AN84" s="266" t="str">
        <f>IF(AN82="","",VLOOKUP(AN82,'シフト記号表（勤務時間帯）'!$C$6:$U$35,19,FALSE))</f>
        <v/>
      </c>
      <c r="AO84" s="267" t="str">
        <f>IF(AO82="","",VLOOKUP(AO82,'シフト記号表（勤務時間帯）'!$C$6:$U$35,19,FALSE))</f>
        <v/>
      </c>
      <c r="AP84" s="267" t="str">
        <f>IF(AP82="","",VLOOKUP(AP82,'シフト記号表（勤務時間帯）'!$C$6:$U$35,19,FALSE))</f>
        <v/>
      </c>
      <c r="AQ84" s="267" t="str">
        <f>IF(AQ82="","",VLOOKUP(AQ82,'シフト記号表（勤務時間帯）'!$C$6:$U$35,19,FALSE))</f>
        <v/>
      </c>
      <c r="AR84" s="267" t="str">
        <f>IF(AR82="","",VLOOKUP(AR82,'シフト記号表（勤務時間帯）'!$C$6:$U$35,19,FALSE))</f>
        <v/>
      </c>
      <c r="AS84" s="267" t="str">
        <f>IF(AS82="","",VLOOKUP(AS82,'シフト記号表（勤務時間帯）'!$C$6:$U$35,19,FALSE))</f>
        <v/>
      </c>
      <c r="AT84" s="268" t="str">
        <f>IF(AT82="","",VLOOKUP(AT82,'シフト記号表（勤務時間帯）'!$C$6:$U$35,19,FALSE))</f>
        <v/>
      </c>
      <c r="AU84" s="266" t="str">
        <f>IF(AU82="","",VLOOKUP(AU82,'シフト記号表（勤務時間帯）'!$C$6:$U$35,19,FALSE))</f>
        <v/>
      </c>
      <c r="AV84" s="267" t="str">
        <f>IF(AV82="","",VLOOKUP(AV82,'シフト記号表（勤務時間帯）'!$C$6:$U$35,19,FALSE))</f>
        <v/>
      </c>
      <c r="AW84" s="267" t="str">
        <f>IF(AW82="","",VLOOKUP(AW82,'シフト記号表（勤務時間帯）'!$C$6:$U$35,19,FALSE))</f>
        <v/>
      </c>
      <c r="AX84" s="837">
        <f>IF($BB$3="４週",SUM(S84:AT84),IF($BB$3="暦月",SUM(S84:AW84),""))</f>
        <v>0</v>
      </c>
      <c r="AY84" s="838"/>
      <c r="AZ84" s="839">
        <f>IF($BB$3="４週",AX84/4,IF($BB$3="暦月",'勤務形態（30名）'!AX84/('勤務形態（30名）'!$BB$8/7),""))</f>
        <v>0</v>
      </c>
      <c r="BA84" s="840"/>
      <c r="BB84" s="883"/>
      <c r="BC84" s="787"/>
      <c r="BD84" s="787"/>
      <c r="BE84" s="787"/>
      <c r="BF84" s="788"/>
    </row>
    <row r="85" spans="2:58" ht="20.25" customHeight="1">
      <c r="B85" s="867">
        <f>B82+1</f>
        <v>22</v>
      </c>
      <c r="C85" s="869"/>
      <c r="D85" s="870"/>
      <c r="E85" s="871"/>
      <c r="F85" s="120"/>
      <c r="G85" s="773"/>
      <c r="H85" s="776"/>
      <c r="I85" s="777"/>
      <c r="J85" s="777"/>
      <c r="K85" s="778"/>
      <c r="L85" s="780"/>
      <c r="M85" s="781"/>
      <c r="N85" s="781"/>
      <c r="O85" s="782"/>
      <c r="P85" s="789" t="s">
        <v>49</v>
      </c>
      <c r="Q85" s="790"/>
      <c r="R85" s="791"/>
      <c r="S85" s="279"/>
      <c r="T85" s="278"/>
      <c r="U85" s="278"/>
      <c r="V85" s="278"/>
      <c r="W85" s="278"/>
      <c r="X85" s="278"/>
      <c r="Y85" s="280"/>
      <c r="Z85" s="279"/>
      <c r="AA85" s="278"/>
      <c r="AB85" s="278"/>
      <c r="AC85" s="278"/>
      <c r="AD85" s="278"/>
      <c r="AE85" s="278"/>
      <c r="AF85" s="280"/>
      <c r="AG85" s="279"/>
      <c r="AH85" s="278"/>
      <c r="AI85" s="278"/>
      <c r="AJ85" s="278"/>
      <c r="AK85" s="278"/>
      <c r="AL85" s="278"/>
      <c r="AM85" s="280"/>
      <c r="AN85" s="279"/>
      <c r="AO85" s="278"/>
      <c r="AP85" s="278"/>
      <c r="AQ85" s="278"/>
      <c r="AR85" s="278"/>
      <c r="AS85" s="278"/>
      <c r="AT85" s="280"/>
      <c r="AU85" s="279"/>
      <c r="AV85" s="278"/>
      <c r="AW85" s="278"/>
      <c r="AX85" s="986"/>
      <c r="AY85" s="987"/>
      <c r="AZ85" s="988"/>
      <c r="BA85" s="989"/>
      <c r="BB85" s="822"/>
      <c r="BC85" s="781"/>
      <c r="BD85" s="781"/>
      <c r="BE85" s="781"/>
      <c r="BF85" s="782"/>
    </row>
    <row r="86" spans="2:58" ht="20.25" customHeight="1">
      <c r="B86" s="867"/>
      <c r="C86" s="872"/>
      <c r="D86" s="873"/>
      <c r="E86" s="874"/>
      <c r="F86" s="94"/>
      <c r="G86" s="774"/>
      <c r="H86" s="779"/>
      <c r="I86" s="777"/>
      <c r="J86" s="777"/>
      <c r="K86" s="778"/>
      <c r="L86" s="783"/>
      <c r="M86" s="784"/>
      <c r="N86" s="784"/>
      <c r="O86" s="785"/>
      <c r="P86" s="827" t="s">
        <v>15</v>
      </c>
      <c r="Q86" s="828"/>
      <c r="R86" s="829"/>
      <c r="S86" s="263" t="str">
        <f>IF(S85="","",VLOOKUP(S85,'シフト記号表（勤務時間帯）'!$C$6:$K$35,9,FALSE))</f>
        <v/>
      </c>
      <c r="T86" s="264" t="str">
        <f>IF(T85="","",VLOOKUP(T85,'シフト記号表（勤務時間帯）'!$C$6:$K$35,9,FALSE))</f>
        <v/>
      </c>
      <c r="U86" s="264" t="str">
        <f>IF(U85="","",VLOOKUP(U85,'シフト記号表（勤務時間帯）'!$C$6:$K$35,9,FALSE))</f>
        <v/>
      </c>
      <c r="V86" s="264" t="str">
        <f>IF(V85="","",VLOOKUP(V85,'シフト記号表（勤務時間帯）'!$C$6:$K$35,9,FALSE))</f>
        <v/>
      </c>
      <c r="W86" s="264" t="str">
        <f>IF(W85="","",VLOOKUP(W85,'シフト記号表（勤務時間帯）'!$C$6:$K$35,9,FALSE))</f>
        <v/>
      </c>
      <c r="X86" s="264" t="str">
        <f>IF(X85="","",VLOOKUP(X85,'シフト記号表（勤務時間帯）'!$C$6:$K$35,9,FALSE))</f>
        <v/>
      </c>
      <c r="Y86" s="265" t="str">
        <f>IF(Y85="","",VLOOKUP(Y85,'シフト記号表（勤務時間帯）'!$C$6:$K$35,9,FALSE))</f>
        <v/>
      </c>
      <c r="Z86" s="263" t="str">
        <f>IF(Z85="","",VLOOKUP(Z85,'シフト記号表（勤務時間帯）'!$C$6:$K$35,9,FALSE))</f>
        <v/>
      </c>
      <c r="AA86" s="264" t="str">
        <f>IF(AA85="","",VLOOKUP(AA85,'シフト記号表（勤務時間帯）'!$C$6:$K$35,9,FALSE))</f>
        <v/>
      </c>
      <c r="AB86" s="264" t="str">
        <f>IF(AB85="","",VLOOKUP(AB85,'シフト記号表（勤務時間帯）'!$C$6:$K$35,9,FALSE))</f>
        <v/>
      </c>
      <c r="AC86" s="264" t="str">
        <f>IF(AC85="","",VLOOKUP(AC85,'シフト記号表（勤務時間帯）'!$C$6:$K$35,9,FALSE))</f>
        <v/>
      </c>
      <c r="AD86" s="264" t="str">
        <f>IF(AD85="","",VLOOKUP(AD85,'シフト記号表（勤務時間帯）'!$C$6:$K$35,9,FALSE))</f>
        <v/>
      </c>
      <c r="AE86" s="264" t="str">
        <f>IF(AE85="","",VLOOKUP(AE85,'シフト記号表（勤務時間帯）'!$C$6:$K$35,9,FALSE))</f>
        <v/>
      </c>
      <c r="AF86" s="265" t="str">
        <f>IF(AF85="","",VLOOKUP(AF85,'シフト記号表（勤務時間帯）'!$C$6:$K$35,9,FALSE))</f>
        <v/>
      </c>
      <c r="AG86" s="263" t="str">
        <f>IF(AG85="","",VLOOKUP(AG85,'シフト記号表（勤務時間帯）'!$C$6:$K$35,9,FALSE))</f>
        <v/>
      </c>
      <c r="AH86" s="264" t="str">
        <f>IF(AH85="","",VLOOKUP(AH85,'シフト記号表（勤務時間帯）'!$C$6:$K$35,9,FALSE))</f>
        <v/>
      </c>
      <c r="AI86" s="264" t="str">
        <f>IF(AI85="","",VLOOKUP(AI85,'シフト記号表（勤務時間帯）'!$C$6:$K$35,9,FALSE))</f>
        <v/>
      </c>
      <c r="AJ86" s="264" t="str">
        <f>IF(AJ85="","",VLOOKUP(AJ85,'シフト記号表（勤務時間帯）'!$C$6:$K$35,9,FALSE))</f>
        <v/>
      </c>
      <c r="AK86" s="264" t="str">
        <f>IF(AK85="","",VLOOKUP(AK85,'シフト記号表（勤務時間帯）'!$C$6:$K$35,9,FALSE))</f>
        <v/>
      </c>
      <c r="AL86" s="264" t="str">
        <f>IF(AL85="","",VLOOKUP(AL85,'シフト記号表（勤務時間帯）'!$C$6:$K$35,9,FALSE))</f>
        <v/>
      </c>
      <c r="AM86" s="265" t="str">
        <f>IF(AM85="","",VLOOKUP(AM85,'シフト記号表（勤務時間帯）'!$C$6:$K$35,9,FALSE))</f>
        <v/>
      </c>
      <c r="AN86" s="263" t="str">
        <f>IF(AN85="","",VLOOKUP(AN85,'シフト記号表（勤務時間帯）'!$C$6:$K$35,9,FALSE))</f>
        <v/>
      </c>
      <c r="AO86" s="264" t="str">
        <f>IF(AO85="","",VLOOKUP(AO85,'シフト記号表（勤務時間帯）'!$C$6:$K$35,9,FALSE))</f>
        <v/>
      </c>
      <c r="AP86" s="264" t="str">
        <f>IF(AP85="","",VLOOKUP(AP85,'シフト記号表（勤務時間帯）'!$C$6:$K$35,9,FALSE))</f>
        <v/>
      </c>
      <c r="AQ86" s="264" t="str">
        <f>IF(AQ85="","",VLOOKUP(AQ85,'シフト記号表（勤務時間帯）'!$C$6:$K$35,9,FALSE))</f>
        <v/>
      </c>
      <c r="AR86" s="264" t="str">
        <f>IF(AR85="","",VLOOKUP(AR85,'シフト記号表（勤務時間帯）'!$C$6:$K$35,9,FALSE))</f>
        <v/>
      </c>
      <c r="AS86" s="264" t="str">
        <f>IF(AS85="","",VLOOKUP(AS85,'シフト記号表（勤務時間帯）'!$C$6:$K$35,9,FALSE))</f>
        <v/>
      </c>
      <c r="AT86" s="265" t="str">
        <f>IF(AT85="","",VLOOKUP(AT85,'シフト記号表（勤務時間帯）'!$C$6:$K$35,9,FALSE))</f>
        <v/>
      </c>
      <c r="AU86" s="263" t="str">
        <f>IF(AU85="","",VLOOKUP(AU85,'シフト記号表（勤務時間帯）'!$C$6:$K$35,9,FALSE))</f>
        <v/>
      </c>
      <c r="AV86" s="264" t="str">
        <f>IF(AV85="","",VLOOKUP(AV85,'シフト記号表（勤務時間帯）'!$C$6:$K$35,9,FALSE))</f>
        <v/>
      </c>
      <c r="AW86" s="264" t="str">
        <f>IF(AW85="","",VLOOKUP(AW85,'シフト記号表（勤務時間帯）'!$C$6:$K$35,9,FALSE))</f>
        <v/>
      </c>
      <c r="AX86" s="830">
        <f>IF($BB$3="４週",SUM(S86:AT86),IF($BB$3="暦月",SUM(S86:AW86),""))</f>
        <v>0</v>
      </c>
      <c r="AY86" s="831"/>
      <c r="AZ86" s="832">
        <f>IF($BB$3="４週",AX86/4,IF($BB$3="暦月",'勤務形態（30名）'!AX86/('勤務形態（30名）'!$BB$8/7),""))</f>
        <v>0</v>
      </c>
      <c r="BA86" s="833"/>
      <c r="BB86" s="823"/>
      <c r="BC86" s="784"/>
      <c r="BD86" s="784"/>
      <c r="BE86" s="784"/>
      <c r="BF86" s="785"/>
    </row>
    <row r="87" spans="2:58" ht="20.25" customHeight="1">
      <c r="B87" s="867"/>
      <c r="C87" s="875"/>
      <c r="D87" s="876"/>
      <c r="E87" s="877"/>
      <c r="F87" s="123">
        <f>C85</f>
        <v>0</v>
      </c>
      <c r="G87" s="775"/>
      <c r="H87" s="779"/>
      <c r="I87" s="777"/>
      <c r="J87" s="777"/>
      <c r="K87" s="778"/>
      <c r="L87" s="786"/>
      <c r="M87" s="787"/>
      <c r="N87" s="787"/>
      <c r="O87" s="788"/>
      <c r="P87" s="864" t="s">
        <v>50</v>
      </c>
      <c r="Q87" s="865"/>
      <c r="R87" s="866"/>
      <c r="S87" s="266" t="str">
        <f>IF(S85="","",VLOOKUP(S85,'シフト記号表（勤務時間帯）'!$C$6:$U$35,19,FALSE))</f>
        <v/>
      </c>
      <c r="T87" s="267" t="str">
        <f>IF(T85="","",VLOOKUP(T85,'シフト記号表（勤務時間帯）'!$C$6:$U$35,19,FALSE))</f>
        <v/>
      </c>
      <c r="U87" s="267" t="str">
        <f>IF(U85="","",VLOOKUP(U85,'シフト記号表（勤務時間帯）'!$C$6:$U$35,19,FALSE))</f>
        <v/>
      </c>
      <c r="V87" s="267" t="str">
        <f>IF(V85="","",VLOOKUP(V85,'シフト記号表（勤務時間帯）'!$C$6:$U$35,19,FALSE))</f>
        <v/>
      </c>
      <c r="W87" s="267" t="str">
        <f>IF(W85="","",VLOOKUP(W85,'シフト記号表（勤務時間帯）'!$C$6:$U$35,19,FALSE))</f>
        <v/>
      </c>
      <c r="X87" s="267" t="str">
        <f>IF(X85="","",VLOOKUP(X85,'シフト記号表（勤務時間帯）'!$C$6:$U$35,19,FALSE))</f>
        <v/>
      </c>
      <c r="Y87" s="268" t="str">
        <f>IF(Y85="","",VLOOKUP(Y85,'シフト記号表（勤務時間帯）'!$C$6:$U$35,19,FALSE))</f>
        <v/>
      </c>
      <c r="Z87" s="266" t="str">
        <f>IF(Z85="","",VLOOKUP(Z85,'シフト記号表（勤務時間帯）'!$C$6:$U$35,19,FALSE))</f>
        <v/>
      </c>
      <c r="AA87" s="267" t="str">
        <f>IF(AA85="","",VLOOKUP(AA85,'シフト記号表（勤務時間帯）'!$C$6:$U$35,19,FALSE))</f>
        <v/>
      </c>
      <c r="AB87" s="267" t="str">
        <f>IF(AB85="","",VLOOKUP(AB85,'シフト記号表（勤務時間帯）'!$C$6:$U$35,19,FALSE))</f>
        <v/>
      </c>
      <c r="AC87" s="267" t="str">
        <f>IF(AC85="","",VLOOKUP(AC85,'シフト記号表（勤務時間帯）'!$C$6:$U$35,19,FALSE))</f>
        <v/>
      </c>
      <c r="AD87" s="267" t="str">
        <f>IF(AD85="","",VLOOKUP(AD85,'シフト記号表（勤務時間帯）'!$C$6:$U$35,19,FALSE))</f>
        <v/>
      </c>
      <c r="AE87" s="267" t="str">
        <f>IF(AE85="","",VLOOKUP(AE85,'シフト記号表（勤務時間帯）'!$C$6:$U$35,19,FALSE))</f>
        <v/>
      </c>
      <c r="AF87" s="268" t="str">
        <f>IF(AF85="","",VLOOKUP(AF85,'シフト記号表（勤務時間帯）'!$C$6:$U$35,19,FALSE))</f>
        <v/>
      </c>
      <c r="AG87" s="266" t="str">
        <f>IF(AG85="","",VLOOKUP(AG85,'シフト記号表（勤務時間帯）'!$C$6:$U$35,19,FALSE))</f>
        <v/>
      </c>
      <c r="AH87" s="267" t="str">
        <f>IF(AH85="","",VLOOKUP(AH85,'シフト記号表（勤務時間帯）'!$C$6:$U$35,19,FALSE))</f>
        <v/>
      </c>
      <c r="AI87" s="267" t="str">
        <f>IF(AI85="","",VLOOKUP(AI85,'シフト記号表（勤務時間帯）'!$C$6:$U$35,19,FALSE))</f>
        <v/>
      </c>
      <c r="AJ87" s="267" t="str">
        <f>IF(AJ85="","",VLOOKUP(AJ85,'シフト記号表（勤務時間帯）'!$C$6:$U$35,19,FALSE))</f>
        <v/>
      </c>
      <c r="AK87" s="267" t="str">
        <f>IF(AK85="","",VLOOKUP(AK85,'シフト記号表（勤務時間帯）'!$C$6:$U$35,19,FALSE))</f>
        <v/>
      </c>
      <c r="AL87" s="267" t="str">
        <f>IF(AL85="","",VLOOKUP(AL85,'シフト記号表（勤務時間帯）'!$C$6:$U$35,19,FALSE))</f>
        <v/>
      </c>
      <c r="AM87" s="268" t="str">
        <f>IF(AM85="","",VLOOKUP(AM85,'シフト記号表（勤務時間帯）'!$C$6:$U$35,19,FALSE))</f>
        <v/>
      </c>
      <c r="AN87" s="266" t="str">
        <f>IF(AN85="","",VLOOKUP(AN85,'シフト記号表（勤務時間帯）'!$C$6:$U$35,19,FALSE))</f>
        <v/>
      </c>
      <c r="AO87" s="267" t="str">
        <f>IF(AO85="","",VLOOKUP(AO85,'シフト記号表（勤務時間帯）'!$C$6:$U$35,19,FALSE))</f>
        <v/>
      </c>
      <c r="AP87" s="267" t="str">
        <f>IF(AP85="","",VLOOKUP(AP85,'シフト記号表（勤務時間帯）'!$C$6:$U$35,19,FALSE))</f>
        <v/>
      </c>
      <c r="AQ87" s="267" t="str">
        <f>IF(AQ85="","",VLOOKUP(AQ85,'シフト記号表（勤務時間帯）'!$C$6:$U$35,19,FALSE))</f>
        <v/>
      </c>
      <c r="AR87" s="267" t="str">
        <f>IF(AR85="","",VLOOKUP(AR85,'シフト記号表（勤務時間帯）'!$C$6:$U$35,19,FALSE))</f>
        <v/>
      </c>
      <c r="AS87" s="267" t="str">
        <f>IF(AS85="","",VLOOKUP(AS85,'シフト記号表（勤務時間帯）'!$C$6:$U$35,19,FALSE))</f>
        <v/>
      </c>
      <c r="AT87" s="268" t="str">
        <f>IF(AT85="","",VLOOKUP(AT85,'シフト記号表（勤務時間帯）'!$C$6:$U$35,19,FALSE))</f>
        <v/>
      </c>
      <c r="AU87" s="266" t="str">
        <f>IF(AU85="","",VLOOKUP(AU85,'シフト記号表（勤務時間帯）'!$C$6:$U$35,19,FALSE))</f>
        <v/>
      </c>
      <c r="AV87" s="267" t="str">
        <f>IF(AV85="","",VLOOKUP(AV85,'シフト記号表（勤務時間帯）'!$C$6:$U$35,19,FALSE))</f>
        <v/>
      </c>
      <c r="AW87" s="267" t="str">
        <f>IF(AW85="","",VLOOKUP(AW85,'シフト記号表（勤務時間帯）'!$C$6:$U$35,19,FALSE))</f>
        <v/>
      </c>
      <c r="AX87" s="837">
        <f>IF($BB$3="４週",SUM(S87:AT87),IF($BB$3="暦月",SUM(S87:AW87),""))</f>
        <v>0</v>
      </c>
      <c r="AY87" s="838"/>
      <c r="AZ87" s="839">
        <f>IF($BB$3="４週",AX87/4,IF($BB$3="暦月",'勤務形態（30名）'!AX87/('勤務形態（30名）'!$BB$8/7),""))</f>
        <v>0</v>
      </c>
      <c r="BA87" s="840"/>
      <c r="BB87" s="883"/>
      <c r="BC87" s="787"/>
      <c r="BD87" s="787"/>
      <c r="BE87" s="787"/>
      <c r="BF87" s="788"/>
    </row>
    <row r="88" spans="2:58" ht="20.25" customHeight="1">
      <c r="B88" s="867">
        <f>B85+1</f>
        <v>23</v>
      </c>
      <c r="C88" s="869"/>
      <c r="D88" s="870"/>
      <c r="E88" s="871"/>
      <c r="F88" s="120"/>
      <c r="G88" s="773"/>
      <c r="H88" s="776"/>
      <c r="I88" s="777"/>
      <c r="J88" s="777"/>
      <c r="K88" s="778"/>
      <c r="L88" s="780"/>
      <c r="M88" s="781"/>
      <c r="N88" s="781"/>
      <c r="O88" s="782"/>
      <c r="P88" s="789" t="s">
        <v>49</v>
      </c>
      <c r="Q88" s="790"/>
      <c r="R88" s="791"/>
      <c r="S88" s="279"/>
      <c r="T88" s="278"/>
      <c r="U88" s="278"/>
      <c r="V88" s="278"/>
      <c r="W88" s="278"/>
      <c r="X88" s="278"/>
      <c r="Y88" s="280"/>
      <c r="Z88" s="279"/>
      <c r="AA88" s="278"/>
      <c r="AB88" s="278"/>
      <c r="AC88" s="278"/>
      <c r="AD88" s="278"/>
      <c r="AE88" s="278"/>
      <c r="AF88" s="280"/>
      <c r="AG88" s="279"/>
      <c r="AH88" s="278"/>
      <c r="AI88" s="278"/>
      <c r="AJ88" s="278"/>
      <c r="AK88" s="278"/>
      <c r="AL88" s="278"/>
      <c r="AM88" s="280"/>
      <c r="AN88" s="279"/>
      <c r="AO88" s="278"/>
      <c r="AP88" s="278"/>
      <c r="AQ88" s="278"/>
      <c r="AR88" s="278"/>
      <c r="AS88" s="278"/>
      <c r="AT88" s="280"/>
      <c r="AU88" s="279"/>
      <c r="AV88" s="278"/>
      <c r="AW88" s="278"/>
      <c r="AX88" s="986"/>
      <c r="AY88" s="987"/>
      <c r="AZ88" s="988"/>
      <c r="BA88" s="989"/>
      <c r="BB88" s="822"/>
      <c r="BC88" s="781"/>
      <c r="BD88" s="781"/>
      <c r="BE88" s="781"/>
      <c r="BF88" s="782"/>
    </row>
    <row r="89" spans="2:58" ht="20.25" customHeight="1">
      <c r="B89" s="867"/>
      <c r="C89" s="872"/>
      <c r="D89" s="873"/>
      <c r="E89" s="874"/>
      <c r="F89" s="94"/>
      <c r="G89" s="774"/>
      <c r="H89" s="779"/>
      <c r="I89" s="777"/>
      <c r="J89" s="777"/>
      <c r="K89" s="778"/>
      <c r="L89" s="783"/>
      <c r="M89" s="784"/>
      <c r="N89" s="784"/>
      <c r="O89" s="785"/>
      <c r="P89" s="827" t="s">
        <v>15</v>
      </c>
      <c r="Q89" s="828"/>
      <c r="R89" s="829"/>
      <c r="S89" s="263" t="str">
        <f>IF(S88="","",VLOOKUP(S88,'シフト記号表（勤務時間帯）'!$C$6:$K$35,9,FALSE))</f>
        <v/>
      </c>
      <c r="T89" s="264" t="str">
        <f>IF(T88="","",VLOOKUP(T88,'シフト記号表（勤務時間帯）'!$C$6:$K$35,9,FALSE))</f>
        <v/>
      </c>
      <c r="U89" s="264" t="str">
        <f>IF(U88="","",VLOOKUP(U88,'シフト記号表（勤務時間帯）'!$C$6:$K$35,9,FALSE))</f>
        <v/>
      </c>
      <c r="V89" s="264" t="str">
        <f>IF(V88="","",VLOOKUP(V88,'シフト記号表（勤務時間帯）'!$C$6:$K$35,9,FALSE))</f>
        <v/>
      </c>
      <c r="W89" s="264" t="str">
        <f>IF(W88="","",VLOOKUP(W88,'シフト記号表（勤務時間帯）'!$C$6:$K$35,9,FALSE))</f>
        <v/>
      </c>
      <c r="X89" s="264" t="str">
        <f>IF(X88="","",VLOOKUP(X88,'シフト記号表（勤務時間帯）'!$C$6:$K$35,9,FALSE))</f>
        <v/>
      </c>
      <c r="Y89" s="265" t="str">
        <f>IF(Y88="","",VLOOKUP(Y88,'シフト記号表（勤務時間帯）'!$C$6:$K$35,9,FALSE))</f>
        <v/>
      </c>
      <c r="Z89" s="263" t="str">
        <f>IF(Z88="","",VLOOKUP(Z88,'シフト記号表（勤務時間帯）'!$C$6:$K$35,9,FALSE))</f>
        <v/>
      </c>
      <c r="AA89" s="264" t="str">
        <f>IF(AA88="","",VLOOKUP(AA88,'シフト記号表（勤務時間帯）'!$C$6:$K$35,9,FALSE))</f>
        <v/>
      </c>
      <c r="AB89" s="264" t="str">
        <f>IF(AB88="","",VLOOKUP(AB88,'シフト記号表（勤務時間帯）'!$C$6:$K$35,9,FALSE))</f>
        <v/>
      </c>
      <c r="AC89" s="264" t="str">
        <f>IF(AC88="","",VLOOKUP(AC88,'シフト記号表（勤務時間帯）'!$C$6:$K$35,9,FALSE))</f>
        <v/>
      </c>
      <c r="AD89" s="264" t="str">
        <f>IF(AD88="","",VLOOKUP(AD88,'シフト記号表（勤務時間帯）'!$C$6:$K$35,9,FALSE))</f>
        <v/>
      </c>
      <c r="AE89" s="264" t="str">
        <f>IF(AE88="","",VLOOKUP(AE88,'シフト記号表（勤務時間帯）'!$C$6:$K$35,9,FALSE))</f>
        <v/>
      </c>
      <c r="AF89" s="265" t="str">
        <f>IF(AF88="","",VLOOKUP(AF88,'シフト記号表（勤務時間帯）'!$C$6:$K$35,9,FALSE))</f>
        <v/>
      </c>
      <c r="AG89" s="263" t="str">
        <f>IF(AG88="","",VLOOKUP(AG88,'シフト記号表（勤務時間帯）'!$C$6:$K$35,9,FALSE))</f>
        <v/>
      </c>
      <c r="AH89" s="264" t="str">
        <f>IF(AH88="","",VLOOKUP(AH88,'シフト記号表（勤務時間帯）'!$C$6:$K$35,9,FALSE))</f>
        <v/>
      </c>
      <c r="AI89" s="264" t="str">
        <f>IF(AI88="","",VLOOKUP(AI88,'シフト記号表（勤務時間帯）'!$C$6:$K$35,9,FALSE))</f>
        <v/>
      </c>
      <c r="AJ89" s="264" t="str">
        <f>IF(AJ88="","",VLOOKUP(AJ88,'シフト記号表（勤務時間帯）'!$C$6:$K$35,9,FALSE))</f>
        <v/>
      </c>
      <c r="AK89" s="264" t="str">
        <f>IF(AK88="","",VLOOKUP(AK88,'シフト記号表（勤務時間帯）'!$C$6:$K$35,9,FALSE))</f>
        <v/>
      </c>
      <c r="AL89" s="264" t="str">
        <f>IF(AL88="","",VLOOKUP(AL88,'シフト記号表（勤務時間帯）'!$C$6:$K$35,9,FALSE))</f>
        <v/>
      </c>
      <c r="AM89" s="265" t="str">
        <f>IF(AM88="","",VLOOKUP(AM88,'シフト記号表（勤務時間帯）'!$C$6:$K$35,9,FALSE))</f>
        <v/>
      </c>
      <c r="AN89" s="263" t="str">
        <f>IF(AN88="","",VLOOKUP(AN88,'シフト記号表（勤務時間帯）'!$C$6:$K$35,9,FALSE))</f>
        <v/>
      </c>
      <c r="AO89" s="264" t="str">
        <f>IF(AO88="","",VLOOKUP(AO88,'シフト記号表（勤務時間帯）'!$C$6:$K$35,9,FALSE))</f>
        <v/>
      </c>
      <c r="AP89" s="264" t="str">
        <f>IF(AP88="","",VLOOKUP(AP88,'シフト記号表（勤務時間帯）'!$C$6:$K$35,9,FALSE))</f>
        <v/>
      </c>
      <c r="AQ89" s="264" t="str">
        <f>IF(AQ88="","",VLOOKUP(AQ88,'シフト記号表（勤務時間帯）'!$C$6:$K$35,9,FALSE))</f>
        <v/>
      </c>
      <c r="AR89" s="264" t="str">
        <f>IF(AR88="","",VLOOKUP(AR88,'シフト記号表（勤務時間帯）'!$C$6:$K$35,9,FALSE))</f>
        <v/>
      </c>
      <c r="AS89" s="264" t="str">
        <f>IF(AS88="","",VLOOKUP(AS88,'シフト記号表（勤務時間帯）'!$C$6:$K$35,9,FALSE))</f>
        <v/>
      </c>
      <c r="AT89" s="265" t="str">
        <f>IF(AT88="","",VLOOKUP(AT88,'シフト記号表（勤務時間帯）'!$C$6:$K$35,9,FALSE))</f>
        <v/>
      </c>
      <c r="AU89" s="263" t="str">
        <f>IF(AU88="","",VLOOKUP(AU88,'シフト記号表（勤務時間帯）'!$C$6:$K$35,9,FALSE))</f>
        <v/>
      </c>
      <c r="AV89" s="264" t="str">
        <f>IF(AV88="","",VLOOKUP(AV88,'シフト記号表（勤務時間帯）'!$C$6:$K$35,9,FALSE))</f>
        <v/>
      </c>
      <c r="AW89" s="264" t="str">
        <f>IF(AW88="","",VLOOKUP(AW88,'シフト記号表（勤務時間帯）'!$C$6:$K$35,9,FALSE))</f>
        <v/>
      </c>
      <c r="AX89" s="830">
        <f>IF($BB$3="４週",SUM(S89:AT89),IF($BB$3="暦月",SUM(S89:AW89),""))</f>
        <v>0</v>
      </c>
      <c r="AY89" s="831"/>
      <c r="AZ89" s="832">
        <f>IF($BB$3="４週",AX89/4,IF($BB$3="暦月",'勤務形態（30名）'!AX89/('勤務形態（30名）'!$BB$8/7),""))</f>
        <v>0</v>
      </c>
      <c r="BA89" s="833"/>
      <c r="BB89" s="823"/>
      <c r="BC89" s="784"/>
      <c r="BD89" s="784"/>
      <c r="BE89" s="784"/>
      <c r="BF89" s="785"/>
    </row>
    <row r="90" spans="2:58" ht="20.25" customHeight="1">
      <c r="B90" s="867"/>
      <c r="C90" s="875"/>
      <c r="D90" s="876"/>
      <c r="E90" s="877"/>
      <c r="F90" s="123">
        <f>C88</f>
        <v>0</v>
      </c>
      <c r="G90" s="775"/>
      <c r="H90" s="779"/>
      <c r="I90" s="777"/>
      <c r="J90" s="777"/>
      <c r="K90" s="778"/>
      <c r="L90" s="786"/>
      <c r="M90" s="787"/>
      <c r="N90" s="787"/>
      <c r="O90" s="788"/>
      <c r="P90" s="864" t="s">
        <v>50</v>
      </c>
      <c r="Q90" s="865"/>
      <c r="R90" s="866"/>
      <c r="S90" s="266" t="str">
        <f>IF(S88="","",VLOOKUP(S88,'シフト記号表（勤務時間帯）'!$C$6:$U$35,19,FALSE))</f>
        <v/>
      </c>
      <c r="T90" s="267" t="str">
        <f>IF(T88="","",VLOOKUP(T88,'シフト記号表（勤務時間帯）'!$C$6:$U$35,19,FALSE))</f>
        <v/>
      </c>
      <c r="U90" s="267" t="str">
        <f>IF(U88="","",VLOOKUP(U88,'シフト記号表（勤務時間帯）'!$C$6:$U$35,19,FALSE))</f>
        <v/>
      </c>
      <c r="V90" s="267" t="str">
        <f>IF(V88="","",VLOOKUP(V88,'シフト記号表（勤務時間帯）'!$C$6:$U$35,19,FALSE))</f>
        <v/>
      </c>
      <c r="W90" s="267" t="str">
        <f>IF(W88="","",VLOOKUP(W88,'シフト記号表（勤務時間帯）'!$C$6:$U$35,19,FALSE))</f>
        <v/>
      </c>
      <c r="X90" s="267" t="str">
        <f>IF(X88="","",VLOOKUP(X88,'シフト記号表（勤務時間帯）'!$C$6:$U$35,19,FALSE))</f>
        <v/>
      </c>
      <c r="Y90" s="268" t="str">
        <f>IF(Y88="","",VLOOKUP(Y88,'シフト記号表（勤務時間帯）'!$C$6:$U$35,19,FALSE))</f>
        <v/>
      </c>
      <c r="Z90" s="266" t="str">
        <f>IF(Z88="","",VLOOKUP(Z88,'シフト記号表（勤務時間帯）'!$C$6:$U$35,19,FALSE))</f>
        <v/>
      </c>
      <c r="AA90" s="267" t="str">
        <f>IF(AA88="","",VLOOKUP(AA88,'シフト記号表（勤務時間帯）'!$C$6:$U$35,19,FALSE))</f>
        <v/>
      </c>
      <c r="AB90" s="267" t="str">
        <f>IF(AB88="","",VLOOKUP(AB88,'シフト記号表（勤務時間帯）'!$C$6:$U$35,19,FALSE))</f>
        <v/>
      </c>
      <c r="AC90" s="267" t="str">
        <f>IF(AC88="","",VLOOKUP(AC88,'シフト記号表（勤務時間帯）'!$C$6:$U$35,19,FALSE))</f>
        <v/>
      </c>
      <c r="AD90" s="267" t="str">
        <f>IF(AD88="","",VLOOKUP(AD88,'シフト記号表（勤務時間帯）'!$C$6:$U$35,19,FALSE))</f>
        <v/>
      </c>
      <c r="AE90" s="267" t="str">
        <f>IF(AE88="","",VLOOKUP(AE88,'シフト記号表（勤務時間帯）'!$C$6:$U$35,19,FALSE))</f>
        <v/>
      </c>
      <c r="AF90" s="268" t="str">
        <f>IF(AF88="","",VLOOKUP(AF88,'シフト記号表（勤務時間帯）'!$C$6:$U$35,19,FALSE))</f>
        <v/>
      </c>
      <c r="AG90" s="266" t="str">
        <f>IF(AG88="","",VLOOKUP(AG88,'シフト記号表（勤務時間帯）'!$C$6:$U$35,19,FALSE))</f>
        <v/>
      </c>
      <c r="AH90" s="267" t="str">
        <f>IF(AH88="","",VLOOKUP(AH88,'シフト記号表（勤務時間帯）'!$C$6:$U$35,19,FALSE))</f>
        <v/>
      </c>
      <c r="AI90" s="267" t="str">
        <f>IF(AI88="","",VLOOKUP(AI88,'シフト記号表（勤務時間帯）'!$C$6:$U$35,19,FALSE))</f>
        <v/>
      </c>
      <c r="AJ90" s="267" t="str">
        <f>IF(AJ88="","",VLOOKUP(AJ88,'シフト記号表（勤務時間帯）'!$C$6:$U$35,19,FALSE))</f>
        <v/>
      </c>
      <c r="AK90" s="267" t="str">
        <f>IF(AK88="","",VLOOKUP(AK88,'シフト記号表（勤務時間帯）'!$C$6:$U$35,19,FALSE))</f>
        <v/>
      </c>
      <c r="AL90" s="267" t="str">
        <f>IF(AL88="","",VLOOKUP(AL88,'シフト記号表（勤務時間帯）'!$C$6:$U$35,19,FALSE))</f>
        <v/>
      </c>
      <c r="AM90" s="268" t="str">
        <f>IF(AM88="","",VLOOKUP(AM88,'シフト記号表（勤務時間帯）'!$C$6:$U$35,19,FALSE))</f>
        <v/>
      </c>
      <c r="AN90" s="266" t="str">
        <f>IF(AN88="","",VLOOKUP(AN88,'シフト記号表（勤務時間帯）'!$C$6:$U$35,19,FALSE))</f>
        <v/>
      </c>
      <c r="AO90" s="267" t="str">
        <f>IF(AO88="","",VLOOKUP(AO88,'シフト記号表（勤務時間帯）'!$C$6:$U$35,19,FALSE))</f>
        <v/>
      </c>
      <c r="AP90" s="267" t="str">
        <f>IF(AP88="","",VLOOKUP(AP88,'シフト記号表（勤務時間帯）'!$C$6:$U$35,19,FALSE))</f>
        <v/>
      </c>
      <c r="AQ90" s="267" t="str">
        <f>IF(AQ88="","",VLOOKUP(AQ88,'シフト記号表（勤務時間帯）'!$C$6:$U$35,19,FALSE))</f>
        <v/>
      </c>
      <c r="AR90" s="267" t="str">
        <f>IF(AR88="","",VLOOKUP(AR88,'シフト記号表（勤務時間帯）'!$C$6:$U$35,19,FALSE))</f>
        <v/>
      </c>
      <c r="AS90" s="267" t="str">
        <f>IF(AS88="","",VLOOKUP(AS88,'シフト記号表（勤務時間帯）'!$C$6:$U$35,19,FALSE))</f>
        <v/>
      </c>
      <c r="AT90" s="268" t="str">
        <f>IF(AT88="","",VLOOKUP(AT88,'シフト記号表（勤務時間帯）'!$C$6:$U$35,19,FALSE))</f>
        <v/>
      </c>
      <c r="AU90" s="266" t="str">
        <f>IF(AU88="","",VLOOKUP(AU88,'シフト記号表（勤務時間帯）'!$C$6:$U$35,19,FALSE))</f>
        <v/>
      </c>
      <c r="AV90" s="267" t="str">
        <f>IF(AV88="","",VLOOKUP(AV88,'シフト記号表（勤務時間帯）'!$C$6:$U$35,19,FALSE))</f>
        <v/>
      </c>
      <c r="AW90" s="267" t="str">
        <f>IF(AW88="","",VLOOKUP(AW88,'シフト記号表（勤務時間帯）'!$C$6:$U$35,19,FALSE))</f>
        <v/>
      </c>
      <c r="AX90" s="837">
        <f>IF($BB$3="４週",SUM(S90:AT90),IF($BB$3="暦月",SUM(S90:AW90),""))</f>
        <v>0</v>
      </c>
      <c r="AY90" s="838"/>
      <c r="AZ90" s="839">
        <f>IF($BB$3="４週",AX90/4,IF($BB$3="暦月",'勤務形態（30名）'!AX90/('勤務形態（30名）'!$BB$8/7),""))</f>
        <v>0</v>
      </c>
      <c r="BA90" s="840"/>
      <c r="BB90" s="883"/>
      <c r="BC90" s="787"/>
      <c r="BD90" s="787"/>
      <c r="BE90" s="787"/>
      <c r="BF90" s="788"/>
    </row>
    <row r="91" spans="2:58" ht="20.25" customHeight="1">
      <c r="B91" s="867">
        <f>B88+1</f>
        <v>24</v>
      </c>
      <c r="C91" s="869"/>
      <c r="D91" s="870"/>
      <c r="E91" s="871"/>
      <c r="F91" s="120"/>
      <c r="G91" s="773"/>
      <c r="H91" s="776"/>
      <c r="I91" s="777"/>
      <c r="J91" s="777"/>
      <c r="K91" s="778"/>
      <c r="L91" s="780"/>
      <c r="M91" s="781"/>
      <c r="N91" s="781"/>
      <c r="O91" s="782"/>
      <c r="P91" s="789" t="s">
        <v>49</v>
      </c>
      <c r="Q91" s="790"/>
      <c r="R91" s="791"/>
      <c r="S91" s="279"/>
      <c r="T91" s="278"/>
      <c r="U91" s="278"/>
      <c r="V91" s="278"/>
      <c r="W91" s="278"/>
      <c r="X91" s="278"/>
      <c r="Y91" s="280"/>
      <c r="Z91" s="279"/>
      <c r="AA91" s="278"/>
      <c r="AB91" s="278"/>
      <c r="AC91" s="278"/>
      <c r="AD91" s="278"/>
      <c r="AE91" s="278"/>
      <c r="AF91" s="280"/>
      <c r="AG91" s="279"/>
      <c r="AH91" s="278"/>
      <c r="AI91" s="278"/>
      <c r="AJ91" s="278"/>
      <c r="AK91" s="278"/>
      <c r="AL91" s="278"/>
      <c r="AM91" s="280"/>
      <c r="AN91" s="279"/>
      <c r="AO91" s="278"/>
      <c r="AP91" s="278"/>
      <c r="AQ91" s="278"/>
      <c r="AR91" s="278"/>
      <c r="AS91" s="278"/>
      <c r="AT91" s="280"/>
      <c r="AU91" s="279"/>
      <c r="AV91" s="278"/>
      <c r="AW91" s="278"/>
      <c r="AX91" s="986"/>
      <c r="AY91" s="987"/>
      <c r="AZ91" s="988"/>
      <c r="BA91" s="989"/>
      <c r="BB91" s="822"/>
      <c r="BC91" s="781"/>
      <c r="BD91" s="781"/>
      <c r="BE91" s="781"/>
      <c r="BF91" s="782"/>
    </row>
    <row r="92" spans="2:58" ht="20.25" customHeight="1">
      <c r="B92" s="867"/>
      <c r="C92" s="872"/>
      <c r="D92" s="873"/>
      <c r="E92" s="874"/>
      <c r="F92" s="94"/>
      <c r="G92" s="774"/>
      <c r="H92" s="779"/>
      <c r="I92" s="777"/>
      <c r="J92" s="777"/>
      <c r="K92" s="778"/>
      <c r="L92" s="783"/>
      <c r="M92" s="784"/>
      <c r="N92" s="784"/>
      <c r="O92" s="785"/>
      <c r="P92" s="827" t="s">
        <v>15</v>
      </c>
      <c r="Q92" s="828"/>
      <c r="R92" s="829"/>
      <c r="S92" s="263" t="str">
        <f>IF(S91="","",VLOOKUP(S91,'シフト記号表（勤務時間帯）'!$C$6:$K$35,9,FALSE))</f>
        <v/>
      </c>
      <c r="T92" s="264" t="str">
        <f>IF(T91="","",VLOOKUP(T91,'シフト記号表（勤務時間帯）'!$C$6:$K$35,9,FALSE))</f>
        <v/>
      </c>
      <c r="U92" s="264" t="str">
        <f>IF(U91="","",VLOOKUP(U91,'シフト記号表（勤務時間帯）'!$C$6:$K$35,9,FALSE))</f>
        <v/>
      </c>
      <c r="V92" s="264" t="str">
        <f>IF(V91="","",VLOOKUP(V91,'シフト記号表（勤務時間帯）'!$C$6:$K$35,9,FALSE))</f>
        <v/>
      </c>
      <c r="W92" s="264" t="str">
        <f>IF(W91="","",VLOOKUP(W91,'シフト記号表（勤務時間帯）'!$C$6:$K$35,9,FALSE))</f>
        <v/>
      </c>
      <c r="X92" s="264" t="str">
        <f>IF(X91="","",VLOOKUP(X91,'シフト記号表（勤務時間帯）'!$C$6:$K$35,9,FALSE))</f>
        <v/>
      </c>
      <c r="Y92" s="265" t="str">
        <f>IF(Y91="","",VLOOKUP(Y91,'シフト記号表（勤務時間帯）'!$C$6:$K$35,9,FALSE))</f>
        <v/>
      </c>
      <c r="Z92" s="263" t="str">
        <f>IF(Z91="","",VLOOKUP(Z91,'シフト記号表（勤務時間帯）'!$C$6:$K$35,9,FALSE))</f>
        <v/>
      </c>
      <c r="AA92" s="264" t="str">
        <f>IF(AA91="","",VLOOKUP(AA91,'シフト記号表（勤務時間帯）'!$C$6:$K$35,9,FALSE))</f>
        <v/>
      </c>
      <c r="AB92" s="264" t="str">
        <f>IF(AB91="","",VLOOKUP(AB91,'シフト記号表（勤務時間帯）'!$C$6:$K$35,9,FALSE))</f>
        <v/>
      </c>
      <c r="AC92" s="264" t="str">
        <f>IF(AC91="","",VLOOKUP(AC91,'シフト記号表（勤務時間帯）'!$C$6:$K$35,9,FALSE))</f>
        <v/>
      </c>
      <c r="AD92" s="264" t="str">
        <f>IF(AD91="","",VLOOKUP(AD91,'シフト記号表（勤務時間帯）'!$C$6:$K$35,9,FALSE))</f>
        <v/>
      </c>
      <c r="AE92" s="264" t="str">
        <f>IF(AE91="","",VLOOKUP(AE91,'シフト記号表（勤務時間帯）'!$C$6:$K$35,9,FALSE))</f>
        <v/>
      </c>
      <c r="AF92" s="265" t="str">
        <f>IF(AF91="","",VLOOKUP(AF91,'シフト記号表（勤務時間帯）'!$C$6:$K$35,9,FALSE))</f>
        <v/>
      </c>
      <c r="AG92" s="263" t="str">
        <f>IF(AG91="","",VLOOKUP(AG91,'シフト記号表（勤務時間帯）'!$C$6:$K$35,9,FALSE))</f>
        <v/>
      </c>
      <c r="AH92" s="264" t="str">
        <f>IF(AH91="","",VLOOKUP(AH91,'シフト記号表（勤務時間帯）'!$C$6:$K$35,9,FALSE))</f>
        <v/>
      </c>
      <c r="AI92" s="264" t="str">
        <f>IF(AI91="","",VLOOKUP(AI91,'シフト記号表（勤務時間帯）'!$C$6:$K$35,9,FALSE))</f>
        <v/>
      </c>
      <c r="AJ92" s="264" t="str">
        <f>IF(AJ91="","",VLOOKUP(AJ91,'シフト記号表（勤務時間帯）'!$C$6:$K$35,9,FALSE))</f>
        <v/>
      </c>
      <c r="AK92" s="264" t="str">
        <f>IF(AK91="","",VLOOKUP(AK91,'シフト記号表（勤務時間帯）'!$C$6:$K$35,9,FALSE))</f>
        <v/>
      </c>
      <c r="AL92" s="264" t="str">
        <f>IF(AL91="","",VLOOKUP(AL91,'シフト記号表（勤務時間帯）'!$C$6:$K$35,9,FALSE))</f>
        <v/>
      </c>
      <c r="AM92" s="265" t="str">
        <f>IF(AM91="","",VLOOKUP(AM91,'シフト記号表（勤務時間帯）'!$C$6:$K$35,9,FALSE))</f>
        <v/>
      </c>
      <c r="AN92" s="263" t="str">
        <f>IF(AN91="","",VLOOKUP(AN91,'シフト記号表（勤務時間帯）'!$C$6:$K$35,9,FALSE))</f>
        <v/>
      </c>
      <c r="AO92" s="264" t="str">
        <f>IF(AO91="","",VLOOKUP(AO91,'シフト記号表（勤務時間帯）'!$C$6:$K$35,9,FALSE))</f>
        <v/>
      </c>
      <c r="AP92" s="264" t="str">
        <f>IF(AP91="","",VLOOKUP(AP91,'シフト記号表（勤務時間帯）'!$C$6:$K$35,9,FALSE))</f>
        <v/>
      </c>
      <c r="AQ92" s="264" t="str">
        <f>IF(AQ91="","",VLOOKUP(AQ91,'シフト記号表（勤務時間帯）'!$C$6:$K$35,9,FALSE))</f>
        <v/>
      </c>
      <c r="AR92" s="264" t="str">
        <f>IF(AR91="","",VLOOKUP(AR91,'シフト記号表（勤務時間帯）'!$C$6:$K$35,9,FALSE))</f>
        <v/>
      </c>
      <c r="AS92" s="264" t="str">
        <f>IF(AS91="","",VLOOKUP(AS91,'シフト記号表（勤務時間帯）'!$C$6:$K$35,9,FALSE))</f>
        <v/>
      </c>
      <c r="AT92" s="265" t="str">
        <f>IF(AT91="","",VLOOKUP(AT91,'シフト記号表（勤務時間帯）'!$C$6:$K$35,9,FALSE))</f>
        <v/>
      </c>
      <c r="AU92" s="263" t="str">
        <f>IF(AU91="","",VLOOKUP(AU91,'シフト記号表（勤務時間帯）'!$C$6:$K$35,9,FALSE))</f>
        <v/>
      </c>
      <c r="AV92" s="264" t="str">
        <f>IF(AV91="","",VLOOKUP(AV91,'シフト記号表（勤務時間帯）'!$C$6:$K$35,9,FALSE))</f>
        <v/>
      </c>
      <c r="AW92" s="264" t="str">
        <f>IF(AW91="","",VLOOKUP(AW91,'シフト記号表（勤務時間帯）'!$C$6:$K$35,9,FALSE))</f>
        <v/>
      </c>
      <c r="AX92" s="830">
        <f>IF($BB$3="４週",SUM(S92:AT92),IF($BB$3="暦月",SUM(S92:AW92),""))</f>
        <v>0</v>
      </c>
      <c r="AY92" s="831"/>
      <c r="AZ92" s="832">
        <f>IF($BB$3="４週",AX92/4,IF($BB$3="暦月",'勤務形態（30名）'!AX92/('勤務形態（30名）'!$BB$8/7),""))</f>
        <v>0</v>
      </c>
      <c r="BA92" s="833"/>
      <c r="BB92" s="823"/>
      <c r="BC92" s="784"/>
      <c r="BD92" s="784"/>
      <c r="BE92" s="784"/>
      <c r="BF92" s="785"/>
    </row>
    <row r="93" spans="2:58" ht="20.25" customHeight="1">
      <c r="B93" s="867"/>
      <c r="C93" s="875"/>
      <c r="D93" s="876"/>
      <c r="E93" s="877"/>
      <c r="F93" s="123">
        <f>C91</f>
        <v>0</v>
      </c>
      <c r="G93" s="775"/>
      <c r="H93" s="779"/>
      <c r="I93" s="777"/>
      <c r="J93" s="777"/>
      <c r="K93" s="778"/>
      <c r="L93" s="786"/>
      <c r="M93" s="787"/>
      <c r="N93" s="787"/>
      <c r="O93" s="788"/>
      <c r="P93" s="864" t="s">
        <v>50</v>
      </c>
      <c r="Q93" s="865"/>
      <c r="R93" s="866"/>
      <c r="S93" s="266" t="str">
        <f>IF(S91="","",VLOOKUP(S91,'シフト記号表（勤務時間帯）'!$C$6:$U$35,19,FALSE))</f>
        <v/>
      </c>
      <c r="T93" s="267" t="str">
        <f>IF(T91="","",VLOOKUP(T91,'シフト記号表（勤務時間帯）'!$C$6:$U$35,19,FALSE))</f>
        <v/>
      </c>
      <c r="U93" s="267" t="str">
        <f>IF(U91="","",VLOOKUP(U91,'シフト記号表（勤務時間帯）'!$C$6:$U$35,19,FALSE))</f>
        <v/>
      </c>
      <c r="V93" s="267" t="str">
        <f>IF(V91="","",VLOOKUP(V91,'シフト記号表（勤務時間帯）'!$C$6:$U$35,19,FALSE))</f>
        <v/>
      </c>
      <c r="W93" s="267" t="str">
        <f>IF(W91="","",VLOOKUP(W91,'シフト記号表（勤務時間帯）'!$C$6:$U$35,19,FALSE))</f>
        <v/>
      </c>
      <c r="X93" s="267" t="str">
        <f>IF(X91="","",VLOOKUP(X91,'シフト記号表（勤務時間帯）'!$C$6:$U$35,19,FALSE))</f>
        <v/>
      </c>
      <c r="Y93" s="268" t="str">
        <f>IF(Y91="","",VLOOKUP(Y91,'シフト記号表（勤務時間帯）'!$C$6:$U$35,19,FALSE))</f>
        <v/>
      </c>
      <c r="Z93" s="266" t="str">
        <f>IF(Z91="","",VLOOKUP(Z91,'シフト記号表（勤務時間帯）'!$C$6:$U$35,19,FALSE))</f>
        <v/>
      </c>
      <c r="AA93" s="267" t="str">
        <f>IF(AA91="","",VLOOKUP(AA91,'シフト記号表（勤務時間帯）'!$C$6:$U$35,19,FALSE))</f>
        <v/>
      </c>
      <c r="AB93" s="267" t="str">
        <f>IF(AB91="","",VLOOKUP(AB91,'シフト記号表（勤務時間帯）'!$C$6:$U$35,19,FALSE))</f>
        <v/>
      </c>
      <c r="AC93" s="267" t="str">
        <f>IF(AC91="","",VLOOKUP(AC91,'シフト記号表（勤務時間帯）'!$C$6:$U$35,19,FALSE))</f>
        <v/>
      </c>
      <c r="AD93" s="267" t="str">
        <f>IF(AD91="","",VLOOKUP(AD91,'シフト記号表（勤務時間帯）'!$C$6:$U$35,19,FALSE))</f>
        <v/>
      </c>
      <c r="AE93" s="267" t="str">
        <f>IF(AE91="","",VLOOKUP(AE91,'シフト記号表（勤務時間帯）'!$C$6:$U$35,19,FALSE))</f>
        <v/>
      </c>
      <c r="AF93" s="268" t="str">
        <f>IF(AF91="","",VLOOKUP(AF91,'シフト記号表（勤務時間帯）'!$C$6:$U$35,19,FALSE))</f>
        <v/>
      </c>
      <c r="AG93" s="266" t="str">
        <f>IF(AG91="","",VLOOKUP(AG91,'シフト記号表（勤務時間帯）'!$C$6:$U$35,19,FALSE))</f>
        <v/>
      </c>
      <c r="AH93" s="267" t="str">
        <f>IF(AH91="","",VLOOKUP(AH91,'シフト記号表（勤務時間帯）'!$C$6:$U$35,19,FALSE))</f>
        <v/>
      </c>
      <c r="AI93" s="267" t="str">
        <f>IF(AI91="","",VLOOKUP(AI91,'シフト記号表（勤務時間帯）'!$C$6:$U$35,19,FALSE))</f>
        <v/>
      </c>
      <c r="AJ93" s="267" t="str">
        <f>IF(AJ91="","",VLOOKUP(AJ91,'シフト記号表（勤務時間帯）'!$C$6:$U$35,19,FALSE))</f>
        <v/>
      </c>
      <c r="AK93" s="267" t="str">
        <f>IF(AK91="","",VLOOKUP(AK91,'シフト記号表（勤務時間帯）'!$C$6:$U$35,19,FALSE))</f>
        <v/>
      </c>
      <c r="AL93" s="267" t="str">
        <f>IF(AL91="","",VLOOKUP(AL91,'シフト記号表（勤務時間帯）'!$C$6:$U$35,19,FALSE))</f>
        <v/>
      </c>
      <c r="AM93" s="268" t="str">
        <f>IF(AM91="","",VLOOKUP(AM91,'シフト記号表（勤務時間帯）'!$C$6:$U$35,19,FALSE))</f>
        <v/>
      </c>
      <c r="AN93" s="266" t="str">
        <f>IF(AN91="","",VLOOKUP(AN91,'シフト記号表（勤務時間帯）'!$C$6:$U$35,19,FALSE))</f>
        <v/>
      </c>
      <c r="AO93" s="267" t="str">
        <f>IF(AO91="","",VLOOKUP(AO91,'シフト記号表（勤務時間帯）'!$C$6:$U$35,19,FALSE))</f>
        <v/>
      </c>
      <c r="AP93" s="267" t="str">
        <f>IF(AP91="","",VLOOKUP(AP91,'シフト記号表（勤務時間帯）'!$C$6:$U$35,19,FALSE))</f>
        <v/>
      </c>
      <c r="AQ93" s="267" t="str">
        <f>IF(AQ91="","",VLOOKUP(AQ91,'シフト記号表（勤務時間帯）'!$C$6:$U$35,19,FALSE))</f>
        <v/>
      </c>
      <c r="AR93" s="267" t="str">
        <f>IF(AR91="","",VLOOKUP(AR91,'シフト記号表（勤務時間帯）'!$C$6:$U$35,19,FALSE))</f>
        <v/>
      </c>
      <c r="AS93" s="267" t="str">
        <f>IF(AS91="","",VLOOKUP(AS91,'シフト記号表（勤務時間帯）'!$C$6:$U$35,19,FALSE))</f>
        <v/>
      </c>
      <c r="AT93" s="268" t="str">
        <f>IF(AT91="","",VLOOKUP(AT91,'シフト記号表（勤務時間帯）'!$C$6:$U$35,19,FALSE))</f>
        <v/>
      </c>
      <c r="AU93" s="266" t="str">
        <f>IF(AU91="","",VLOOKUP(AU91,'シフト記号表（勤務時間帯）'!$C$6:$U$35,19,FALSE))</f>
        <v/>
      </c>
      <c r="AV93" s="267" t="str">
        <f>IF(AV91="","",VLOOKUP(AV91,'シフト記号表（勤務時間帯）'!$C$6:$U$35,19,FALSE))</f>
        <v/>
      </c>
      <c r="AW93" s="267" t="str">
        <f>IF(AW91="","",VLOOKUP(AW91,'シフト記号表（勤務時間帯）'!$C$6:$U$35,19,FALSE))</f>
        <v/>
      </c>
      <c r="AX93" s="837">
        <f>IF($BB$3="４週",SUM(S93:AT93),IF($BB$3="暦月",SUM(S93:AW93),""))</f>
        <v>0</v>
      </c>
      <c r="AY93" s="838"/>
      <c r="AZ93" s="839">
        <f>IF($BB$3="４週",AX93/4,IF($BB$3="暦月",'勤務形態（30名）'!AX93/('勤務形態（30名）'!$BB$8/7),""))</f>
        <v>0</v>
      </c>
      <c r="BA93" s="840"/>
      <c r="BB93" s="883"/>
      <c r="BC93" s="787"/>
      <c r="BD93" s="787"/>
      <c r="BE93" s="787"/>
      <c r="BF93" s="788"/>
    </row>
    <row r="94" spans="2:58" ht="20.25" customHeight="1">
      <c r="B94" s="867">
        <f>B91+1</f>
        <v>25</v>
      </c>
      <c r="C94" s="869"/>
      <c r="D94" s="870"/>
      <c r="E94" s="871"/>
      <c r="F94" s="120"/>
      <c r="G94" s="773"/>
      <c r="H94" s="776"/>
      <c r="I94" s="777"/>
      <c r="J94" s="777"/>
      <c r="K94" s="778"/>
      <c r="L94" s="780"/>
      <c r="M94" s="781"/>
      <c r="N94" s="781"/>
      <c r="O94" s="782"/>
      <c r="P94" s="789" t="s">
        <v>49</v>
      </c>
      <c r="Q94" s="790"/>
      <c r="R94" s="791"/>
      <c r="S94" s="279"/>
      <c r="T94" s="278"/>
      <c r="U94" s="278"/>
      <c r="V94" s="278"/>
      <c r="W94" s="278"/>
      <c r="X94" s="278"/>
      <c r="Y94" s="280"/>
      <c r="Z94" s="279"/>
      <c r="AA94" s="278"/>
      <c r="AB94" s="278"/>
      <c r="AC94" s="278"/>
      <c r="AD94" s="278"/>
      <c r="AE94" s="278"/>
      <c r="AF94" s="280"/>
      <c r="AG94" s="279"/>
      <c r="AH94" s="278"/>
      <c r="AI94" s="278"/>
      <c r="AJ94" s="278"/>
      <c r="AK94" s="278"/>
      <c r="AL94" s="278"/>
      <c r="AM94" s="280"/>
      <c r="AN94" s="279"/>
      <c r="AO94" s="278"/>
      <c r="AP94" s="278"/>
      <c r="AQ94" s="278"/>
      <c r="AR94" s="278"/>
      <c r="AS94" s="278"/>
      <c r="AT94" s="280"/>
      <c r="AU94" s="279"/>
      <c r="AV94" s="278"/>
      <c r="AW94" s="278"/>
      <c r="AX94" s="986"/>
      <c r="AY94" s="987"/>
      <c r="AZ94" s="988"/>
      <c r="BA94" s="989"/>
      <c r="BB94" s="822"/>
      <c r="BC94" s="781"/>
      <c r="BD94" s="781"/>
      <c r="BE94" s="781"/>
      <c r="BF94" s="782"/>
    </row>
    <row r="95" spans="2:58" ht="20.25" customHeight="1">
      <c r="B95" s="867"/>
      <c r="C95" s="872"/>
      <c r="D95" s="873"/>
      <c r="E95" s="874"/>
      <c r="F95" s="94"/>
      <c r="G95" s="774"/>
      <c r="H95" s="779"/>
      <c r="I95" s="777"/>
      <c r="J95" s="777"/>
      <c r="K95" s="778"/>
      <c r="L95" s="783"/>
      <c r="M95" s="784"/>
      <c r="N95" s="784"/>
      <c r="O95" s="785"/>
      <c r="P95" s="827" t="s">
        <v>15</v>
      </c>
      <c r="Q95" s="828"/>
      <c r="R95" s="829"/>
      <c r="S95" s="263" t="str">
        <f>IF(S94="","",VLOOKUP(S94,'シフト記号表（勤務時間帯）'!$C$6:$K$35,9,FALSE))</f>
        <v/>
      </c>
      <c r="T95" s="264" t="str">
        <f>IF(T94="","",VLOOKUP(T94,'シフト記号表（勤務時間帯）'!$C$6:$K$35,9,FALSE))</f>
        <v/>
      </c>
      <c r="U95" s="264" t="str">
        <f>IF(U94="","",VLOOKUP(U94,'シフト記号表（勤務時間帯）'!$C$6:$K$35,9,FALSE))</f>
        <v/>
      </c>
      <c r="V95" s="264" t="str">
        <f>IF(V94="","",VLOOKUP(V94,'シフト記号表（勤務時間帯）'!$C$6:$K$35,9,FALSE))</f>
        <v/>
      </c>
      <c r="W95" s="264" t="str">
        <f>IF(W94="","",VLOOKUP(W94,'シフト記号表（勤務時間帯）'!$C$6:$K$35,9,FALSE))</f>
        <v/>
      </c>
      <c r="X95" s="264" t="str">
        <f>IF(X94="","",VLOOKUP(X94,'シフト記号表（勤務時間帯）'!$C$6:$K$35,9,FALSE))</f>
        <v/>
      </c>
      <c r="Y95" s="265" t="str">
        <f>IF(Y94="","",VLOOKUP(Y94,'シフト記号表（勤務時間帯）'!$C$6:$K$35,9,FALSE))</f>
        <v/>
      </c>
      <c r="Z95" s="263" t="str">
        <f>IF(Z94="","",VLOOKUP(Z94,'シフト記号表（勤務時間帯）'!$C$6:$K$35,9,FALSE))</f>
        <v/>
      </c>
      <c r="AA95" s="264" t="str">
        <f>IF(AA94="","",VLOOKUP(AA94,'シフト記号表（勤務時間帯）'!$C$6:$K$35,9,FALSE))</f>
        <v/>
      </c>
      <c r="AB95" s="264" t="str">
        <f>IF(AB94="","",VLOOKUP(AB94,'シフト記号表（勤務時間帯）'!$C$6:$K$35,9,FALSE))</f>
        <v/>
      </c>
      <c r="AC95" s="264" t="str">
        <f>IF(AC94="","",VLOOKUP(AC94,'シフト記号表（勤務時間帯）'!$C$6:$K$35,9,FALSE))</f>
        <v/>
      </c>
      <c r="AD95" s="264" t="str">
        <f>IF(AD94="","",VLOOKUP(AD94,'シフト記号表（勤務時間帯）'!$C$6:$K$35,9,FALSE))</f>
        <v/>
      </c>
      <c r="AE95" s="264" t="str">
        <f>IF(AE94="","",VLOOKUP(AE94,'シフト記号表（勤務時間帯）'!$C$6:$K$35,9,FALSE))</f>
        <v/>
      </c>
      <c r="AF95" s="265" t="str">
        <f>IF(AF94="","",VLOOKUP(AF94,'シフト記号表（勤務時間帯）'!$C$6:$K$35,9,FALSE))</f>
        <v/>
      </c>
      <c r="AG95" s="263" t="str">
        <f>IF(AG94="","",VLOOKUP(AG94,'シフト記号表（勤務時間帯）'!$C$6:$K$35,9,FALSE))</f>
        <v/>
      </c>
      <c r="AH95" s="264" t="str">
        <f>IF(AH94="","",VLOOKUP(AH94,'シフト記号表（勤務時間帯）'!$C$6:$K$35,9,FALSE))</f>
        <v/>
      </c>
      <c r="AI95" s="264" t="str">
        <f>IF(AI94="","",VLOOKUP(AI94,'シフト記号表（勤務時間帯）'!$C$6:$K$35,9,FALSE))</f>
        <v/>
      </c>
      <c r="AJ95" s="264" t="str">
        <f>IF(AJ94="","",VLOOKUP(AJ94,'シフト記号表（勤務時間帯）'!$C$6:$K$35,9,FALSE))</f>
        <v/>
      </c>
      <c r="AK95" s="264" t="str">
        <f>IF(AK94="","",VLOOKUP(AK94,'シフト記号表（勤務時間帯）'!$C$6:$K$35,9,FALSE))</f>
        <v/>
      </c>
      <c r="AL95" s="264" t="str">
        <f>IF(AL94="","",VLOOKUP(AL94,'シフト記号表（勤務時間帯）'!$C$6:$K$35,9,FALSE))</f>
        <v/>
      </c>
      <c r="AM95" s="265" t="str">
        <f>IF(AM94="","",VLOOKUP(AM94,'シフト記号表（勤務時間帯）'!$C$6:$K$35,9,FALSE))</f>
        <v/>
      </c>
      <c r="AN95" s="263" t="str">
        <f>IF(AN94="","",VLOOKUP(AN94,'シフト記号表（勤務時間帯）'!$C$6:$K$35,9,FALSE))</f>
        <v/>
      </c>
      <c r="AO95" s="264" t="str">
        <f>IF(AO94="","",VLOOKUP(AO94,'シフト記号表（勤務時間帯）'!$C$6:$K$35,9,FALSE))</f>
        <v/>
      </c>
      <c r="AP95" s="264" t="str">
        <f>IF(AP94="","",VLOOKUP(AP94,'シフト記号表（勤務時間帯）'!$C$6:$K$35,9,FALSE))</f>
        <v/>
      </c>
      <c r="AQ95" s="264" t="str">
        <f>IF(AQ94="","",VLOOKUP(AQ94,'シフト記号表（勤務時間帯）'!$C$6:$K$35,9,FALSE))</f>
        <v/>
      </c>
      <c r="AR95" s="264" t="str">
        <f>IF(AR94="","",VLOOKUP(AR94,'シフト記号表（勤務時間帯）'!$C$6:$K$35,9,FALSE))</f>
        <v/>
      </c>
      <c r="AS95" s="264" t="str">
        <f>IF(AS94="","",VLOOKUP(AS94,'シフト記号表（勤務時間帯）'!$C$6:$K$35,9,FALSE))</f>
        <v/>
      </c>
      <c r="AT95" s="265" t="str">
        <f>IF(AT94="","",VLOOKUP(AT94,'シフト記号表（勤務時間帯）'!$C$6:$K$35,9,FALSE))</f>
        <v/>
      </c>
      <c r="AU95" s="263" t="str">
        <f>IF(AU94="","",VLOOKUP(AU94,'シフト記号表（勤務時間帯）'!$C$6:$K$35,9,FALSE))</f>
        <v/>
      </c>
      <c r="AV95" s="264" t="str">
        <f>IF(AV94="","",VLOOKUP(AV94,'シフト記号表（勤務時間帯）'!$C$6:$K$35,9,FALSE))</f>
        <v/>
      </c>
      <c r="AW95" s="264" t="str">
        <f>IF(AW94="","",VLOOKUP(AW94,'シフト記号表（勤務時間帯）'!$C$6:$K$35,9,FALSE))</f>
        <v/>
      </c>
      <c r="AX95" s="830">
        <f>IF($BB$3="４週",SUM(S95:AT95),IF($BB$3="暦月",SUM(S95:AW95),""))</f>
        <v>0</v>
      </c>
      <c r="AY95" s="831"/>
      <c r="AZ95" s="832">
        <f>IF($BB$3="４週",AX95/4,IF($BB$3="暦月",'勤務形態（30名）'!AX95/('勤務形態（30名）'!$BB$8/7),""))</f>
        <v>0</v>
      </c>
      <c r="BA95" s="833"/>
      <c r="BB95" s="823"/>
      <c r="BC95" s="784"/>
      <c r="BD95" s="784"/>
      <c r="BE95" s="784"/>
      <c r="BF95" s="785"/>
    </row>
    <row r="96" spans="2:58" ht="20.25" customHeight="1">
      <c r="B96" s="867"/>
      <c r="C96" s="875"/>
      <c r="D96" s="876"/>
      <c r="E96" s="877"/>
      <c r="F96" s="123">
        <f>C94</f>
        <v>0</v>
      </c>
      <c r="G96" s="775"/>
      <c r="H96" s="779"/>
      <c r="I96" s="777"/>
      <c r="J96" s="777"/>
      <c r="K96" s="778"/>
      <c r="L96" s="786"/>
      <c r="M96" s="787"/>
      <c r="N96" s="787"/>
      <c r="O96" s="788"/>
      <c r="P96" s="864" t="s">
        <v>50</v>
      </c>
      <c r="Q96" s="865"/>
      <c r="R96" s="866"/>
      <c r="S96" s="266" t="str">
        <f>IF(S94="","",VLOOKUP(S94,'シフト記号表（勤務時間帯）'!$C$6:$U$35,19,FALSE))</f>
        <v/>
      </c>
      <c r="T96" s="267" t="str">
        <f>IF(T94="","",VLOOKUP(T94,'シフト記号表（勤務時間帯）'!$C$6:$U$35,19,FALSE))</f>
        <v/>
      </c>
      <c r="U96" s="267" t="str">
        <f>IF(U94="","",VLOOKUP(U94,'シフト記号表（勤務時間帯）'!$C$6:$U$35,19,FALSE))</f>
        <v/>
      </c>
      <c r="V96" s="267" t="str">
        <f>IF(V94="","",VLOOKUP(V94,'シフト記号表（勤務時間帯）'!$C$6:$U$35,19,FALSE))</f>
        <v/>
      </c>
      <c r="W96" s="267" t="str">
        <f>IF(W94="","",VLOOKUP(W94,'シフト記号表（勤務時間帯）'!$C$6:$U$35,19,FALSE))</f>
        <v/>
      </c>
      <c r="X96" s="267" t="str">
        <f>IF(X94="","",VLOOKUP(X94,'シフト記号表（勤務時間帯）'!$C$6:$U$35,19,FALSE))</f>
        <v/>
      </c>
      <c r="Y96" s="268" t="str">
        <f>IF(Y94="","",VLOOKUP(Y94,'シフト記号表（勤務時間帯）'!$C$6:$U$35,19,FALSE))</f>
        <v/>
      </c>
      <c r="Z96" s="266" t="str">
        <f>IF(Z94="","",VLOOKUP(Z94,'シフト記号表（勤務時間帯）'!$C$6:$U$35,19,FALSE))</f>
        <v/>
      </c>
      <c r="AA96" s="267" t="str">
        <f>IF(AA94="","",VLOOKUP(AA94,'シフト記号表（勤務時間帯）'!$C$6:$U$35,19,FALSE))</f>
        <v/>
      </c>
      <c r="AB96" s="267" t="str">
        <f>IF(AB94="","",VLOOKUP(AB94,'シフト記号表（勤務時間帯）'!$C$6:$U$35,19,FALSE))</f>
        <v/>
      </c>
      <c r="AC96" s="267" t="str">
        <f>IF(AC94="","",VLOOKUP(AC94,'シフト記号表（勤務時間帯）'!$C$6:$U$35,19,FALSE))</f>
        <v/>
      </c>
      <c r="AD96" s="267" t="str">
        <f>IF(AD94="","",VLOOKUP(AD94,'シフト記号表（勤務時間帯）'!$C$6:$U$35,19,FALSE))</f>
        <v/>
      </c>
      <c r="AE96" s="267" t="str">
        <f>IF(AE94="","",VLOOKUP(AE94,'シフト記号表（勤務時間帯）'!$C$6:$U$35,19,FALSE))</f>
        <v/>
      </c>
      <c r="AF96" s="268" t="str">
        <f>IF(AF94="","",VLOOKUP(AF94,'シフト記号表（勤務時間帯）'!$C$6:$U$35,19,FALSE))</f>
        <v/>
      </c>
      <c r="AG96" s="266" t="str">
        <f>IF(AG94="","",VLOOKUP(AG94,'シフト記号表（勤務時間帯）'!$C$6:$U$35,19,FALSE))</f>
        <v/>
      </c>
      <c r="AH96" s="267" t="str">
        <f>IF(AH94="","",VLOOKUP(AH94,'シフト記号表（勤務時間帯）'!$C$6:$U$35,19,FALSE))</f>
        <v/>
      </c>
      <c r="AI96" s="267" t="str">
        <f>IF(AI94="","",VLOOKUP(AI94,'シフト記号表（勤務時間帯）'!$C$6:$U$35,19,FALSE))</f>
        <v/>
      </c>
      <c r="AJ96" s="267" t="str">
        <f>IF(AJ94="","",VLOOKUP(AJ94,'シフト記号表（勤務時間帯）'!$C$6:$U$35,19,FALSE))</f>
        <v/>
      </c>
      <c r="AK96" s="267" t="str">
        <f>IF(AK94="","",VLOOKUP(AK94,'シフト記号表（勤務時間帯）'!$C$6:$U$35,19,FALSE))</f>
        <v/>
      </c>
      <c r="AL96" s="267" t="str">
        <f>IF(AL94="","",VLOOKUP(AL94,'シフト記号表（勤務時間帯）'!$C$6:$U$35,19,FALSE))</f>
        <v/>
      </c>
      <c r="AM96" s="268" t="str">
        <f>IF(AM94="","",VLOOKUP(AM94,'シフト記号表（勤務時間帯）'!$C$6:$U$35,19,FALSE))</f>
        <v/>
      </c>
      <c r="AN96" s="266" t="str">
        <f>IF(AN94="","",VLOOKUP(AN94,'シフト記号表（勤務時間帯）'!$C$6:$U$35,19,FALSE))</f>
        <v/>
      </c>
      <c r="AO96" s="267" t="str">
        <f>IF(AO94="","",VLOOKUP(AO94,'シフト記号表（勤務時間帯）'!$C$6:$U$35,19,FALSE))</f>
        <v/>
      </c>
      <c r="AP96" s="267" t="str">
        <f>IF(AP94="","",VLOOKUP(AP94,'シフト記号表（勤務時間帯）'!$C$6:$U$35,19,FALSE))</f>
        <v/>
      </c>
      <c r="AQ96" s="267" t="str">
        <f>IF(AQ94="","",VLOOKUP(AQ94,'シフト記号表（勤務時間帯）'!$C$6:$U$35,19,FALSE))</f>
        <v/>
      </c>
      <c r="AR96" s="267" t="str">
        <f>IF(AR94="","",VLOOKUP(AR94,'シフト記号表（勤務時間帯）'!$C$6:$U$35,19,FALSE))</f>
        <v/>
      </c>
      <c r="AS96" s="267" t="str">
        <f>IF(AS94="","",VLOOKUP(AS94,'シフト記号表（勤務時間帯）'!$C$6:$U$35,19,FALSE))</f>
        <v/>
      </c>
      <c r="AT96" s="268" t="str">
        <f>IF(AT94="","",VLOOKUP(AT94,'シフト記号表（勤務時間帯）'!$C$6:$U$35,19,FALSE))</f>
        <v/>
      </c>
      <c r="AU96" s="266" t="str">
        <f>IF(AU94="","",VLOOKUP(AU94,'シフト記号表（勤務時間帯）'!$C$6:$U$35,19,FALSE))</f>
        <v/>
      </c>
      <c r="AV96" s="267" t="str">
        <f>IF(AV94="","",VLOOKUP(AV94,'シフト記号表（勤務時間帯）'!$C$6:$U$35,19,FALSE))</f>
        <v/>
      </c>
      <c r="AW96" s="267" t="str">
        <f>IF(AW94="","",VLOOKUP(AW94,'シフト記号表（勤務時間帯）'!$C$6:$U$35,19,FALSE))</f>
        <v/>
      </c>
      <c r="AX96" s="837">
        <f>IF($BB$3="４週",SUM(S96:AT96),IF($BB$3="暦月",SUM(S96:AW96),""))</f>
        <v>0</v>
      </c>
      <c r="AY96" s="838"/>
      <c r="AZ96" s="839">
        <f>IF($BB$3="４週",AX96/4,IF($BB$3="暦月",'勤務形態（30名）'!AX96/('勤務形態（30名）'!$BB$8/7),""))</f>
        <v>0</v>
      </c>
      <c r="BA96" s="840"/>
      <c r="BB96" s="883"/>
      <c r="BC96" s="787"/>
      <c r="BD96" s="787"/>
      <c r="BE96" s="787"/>
      <c r="BF96" s="788"/>
    </row>
    <row r="97" spans="2:58" ht="20.25" customHeight="1">
      <c r="B97" s="867">
        <f>B94+1</f>
        <v>26</v>
      </c>
      <c r="C97" s="869"/>
      <c r="D97" s="870"/>
      <c r="E97" s="871"/>
      <c r="F97" s="120"/>
      <c r="G97" s="773"/>
      <c r="H97" s="776"/>
      <c r="I97" s="777"/>
      <c r="J97" s="777"/>
      <c r="K97" s="778"/>
      <c r="L97" s="780"/>
      <c r="M97" s="781"/>
      <c r="N97" s="781"/>
      <c r="O97" s="782"/>
      <c r="P97" s="789" t="s">
        <v>49</v>
      </c>
      <c r="Q97" s="790"/>
      <c r="R97" s="791"/>
      <c r="S97" s="279"/>
      <c r="T97" s="278"/>
      <c r="U97" s="278"/>
      <c r="V97" s="278"/>
      <c r="W97" s="278"/>
      <c r="X97" s="278"/>
      <c r="Y97" s="280"/>
      <c r="Z97" s="279"/>
      <c r="AA97" s="278"/>
      <c r="AB97" s="278"/>
      <c r="AC97" s="278"/>
      <c r="AD97" s="278"/>
      <c r="AE97" s="278"/>
      <c r="AF97" s="280"/>
      <c r="AG97" s="279"/>
      <c r="AH97" s="278"/>
      <c r="AI97" s="278"/>
      <c r="AJ97" s="278"/>
      <c r="AK97" s="278"/>
      <c r="AL97" s="278"/>
      <c r="AM97" s="280"/>
      <c r="AN97" s="279"/>
      <c r="AO97" s="278"/>
      <c r="AP97" s="278"/>
      <c r="AQ97" s="278"/>
      <c r="AR97" s="278"/>
      <c r="AS97" s="278"/>
      <c r="AT97" s="280"/>
      <c r="AU97" s="279"/>
      <c r="AV97" s="278"/>
      <c r="AW97" s="278"/>
      <c r="AX97" s="986"/>
      <c r="AY97" s="987"/>
      <c r="AZ97" s="988"/>
      <c r="BA97" s="989"/>
      <c r="BB97" s="822"/>
      <c r="BC97" s="781"/>
      <c r="BD97" s="781"/>
      <c r="BE97" s="781"/>
      <c r="BF97" s="782"/>
    </row>
    <row r="98" spans="2:58" ht="20.25" customHeight="1">
      <c r="B98" s="867"/>
      <c r="C98" s="872"/>
      <c r="D98" s="873"/>
      <c r="E98" s="874"/>
      <c r="F98" s="94"/>
      <c r="G98" s="774"/>
      <c r="H98" s="779"/>
      <c r="I98" s="777"/>
      <c r="J98" s="777"/>
      <c r="K98" s="778"/>
      <c r="L98" s="783"/>
      <c r="M98" s="784"/>
      <c r="N98" s="784"/>
      <c r="O98" s="785"/>
      <c r="P98" s="827" t="s">
        <v>15</v>
      </c>
      <c r="Q98" s="828"/>
      <c r="R98" s="829"/>
      <c r="S98" s="263" t="str">
        <f>IF(S97="","",VLOOKUP(S97,'シフト記号表（勤務時間帯）'!$C$6:$K$35,9,FALSE))</f>
        <v/>
      </c>
      <c r="T98" s="264" t="str">
        <f>IF(T97="","",VLOOKUP(T97,'シフト記号表（勤務時間帯）'!$C$6:$K$35,9,FALSE))</f>
        <v/>
      </c>
      <c r="U98" s="264" t="str">
        <f>IF(U97="","",VLOOKUP(U97,'シフト記号表（勤務時間帯）'!$C$6:$K$35,9,FALSE))</f>
        <v/>
      </c>
      <c r="V98" s="264" t="str">
        <f>IF(V97="","",VLOOKUP(V97,'シフト記号表（勤務時間帯）'!$C$6:$K$35,9,FALSE))</f>
        <v/>
      </c>
      <c r="W98" s="264" t="str">
        <f>IF(W97="","",VLOOKUP(W97,'シフト記号表（勤務時間帯）'!$C$6:$K$35,9,FALSE))</f>
        <v/>
      </c>
      <c r="X98" s="264" t="str">
        <f>IF(X97="","",VLOOKUP(X97,'シフト記号表（勤務時間帯）'!$C$6:$K$35,9,FALSE))</f>
        <v/>
      </c>
      <c r="Y98" s="265" t="str">
        <f>IF(Y97="","",VLOOKUP(Y97,'シフト記号表（勤務時間帯）'!$C$6:$K$35,9,FALSE))</f>
        <v/>
      </c>
      <c r="Z98" s="263" t="str">
        <f>IF(Z97="","",VLOOKUP(Z97,'シフト記号表（勤務時間帯）'!$C$6:$K$35,9,FALSE))</f>
        <v/>
      </c>
      <c r="AA98" s="264" t="str">
        <f>IF(AA97="","",VLOOKUP(AA97,'シフト記号表（勤務時間帯）'!$C$6:$K$35,9,FALSE))</f>
        <v/>
      </c>
      <c r="AB98" s="264" t="str">
        <f>IF(AB97="","",VLOOKUP(AB97,'シフト記号表（勤務時間帯）'!$C$6:$K$35,9,FALSE))</f>
        <v/>
      </c>
      <c r="AC98" s="264" t="str">
        <f>IF(AC97="","",VLOOKUP(AC97,'シフト記号表（勤務時間帯）'!$C$6:$K$35,9,FALSE))</f>
        <v/>
      </c>
      <c r="AD98" s="264" t="str">
        <f>IF(AD97="","",VLOOKUP(AD97,'シフト記号表（勤務時間帯）'!$C$6:$K$35,9,FALSE))</f>
        <v/>
      </c>
      <c r="AE98" s="264" t="str">
        <f>IF(AE97="","",VLOOKUP(AE97,'シフト記号表（勤務時間帯）'!$C$6:$K$35,9,FALSE))</f>
        <v/>
      </c>
      <c r="AF98" s="265" t="str">
        <f>IF(AF97="","",VLOOKUP(AF97,'シフト記号表（勤務時間帯）'!$C$6:$K$35,9,FALSE))</f>
        <v/>
      </c>
      <c r="AG98" s="263" t="str">
        <f>IF(AG97="","",VLOOKUP(AG97,'シフト記号表（勤務時間帯）'!$C$6:$K$35,9,FALSE))</f>
        <v/>
      </c>
      <c r="AH98" s="264" t="str">
        <f>IF(AH97="","",VLOOKUP(AH97,'シフト記号表（勤務時間帯）'!$C$6:$K$35,9,FALSE))</f>
        <v/>
      </c>
      <c r="AI98" s="264" t="str">
        <f>IF(AI97="","",VLOOKUP(AI97,'シフト記号表（勤務時間帯）'!$C$6:$K$35,9,FALSE))</f>
        <v/>
      </c>
      <c r="AJ98" s="264" t="str">
        <f>IF(AJ97="","",VLOOKUP(AJ97,'シフト記号表（勤務時間帯）'!$C$6:$K$35,9,FALSE))</f>
        <v/>
      </c>
      <c r="AK98" s="264" t="str">
        <f>IF(AK97="","",VLOOKUP(AK97,'シフト記号表（勤務時間帯）'!$C$6:$K$35,9,FALSE))</f>
        <v/>
      </c>
      <c r="AL98" s="264" t="str">
        <f>IF(AL97="","",VLOOKUP(AL97,'シフト記号表（勤務時間帯）'!$C$6:$K$35,9,FALSE))</f>
        <v/>
      </c>
      <c r="AM98" s="265" t="str">
        <f>IF(AM97="","",VLOOKUP(AM97,'シフト記号表（勤務時間帯）'!$C$6:$K$35,9,FALSE))</f>
        <v/>
      </c>
      <c r="AN98" s="263" t="str">
        <f>IF(AN97="","",VLOOKUP(AN97,'シフト記号表（勤務時間帯）'!$C$6:$K$35,9,FALSE))</f>
        <v/>
      </c>
      <c r="AO98" s="264" t="str">
        <f>IF(AO97="","",VLOOKUP(AO97,'シフト記号表（勤務時間帯）'!$C$6:$K$35,9,FALSE))</f>
        <v/>
      </c>
      <c r="AP98" s="264" t="str">
        <f>IF(AP97="","",VLOOKUP(AP97,'シフト記号表（勤務時間帯）'!$C$6:$K$35,9,FALSE))</f>
        <v/>
      </c>
      <c r="AQ98" s="264" t="str">
        <f>IF(AQ97="","",VLOOKUP(AQ97,'シフト記号表（勤務時間帯）'!$C$6:$K$35,9,FALSE))</f>
        <v/>
      </c>
      <c r="AR98" s="264" t="str">
        <f>IF(AR97="","",VLOOKUP(AR97,'シフト記号表（勤務時間帯）'!$C$6:$K$35,9,FALSE))</f>
        <v/>
      </c>
      <c r="AS98" s="264" t="str">
        <f>IF(AS97="","",VLOOKUP(AS97,'シフト記号表（勤務時間帯）'!$C$6:$K$35,9,FALSE))</f>
        <v/>
      </c>
      <c r="AT98" s="265" t="str">
        <f>IF(AT97="","",VLOOKUP(AT97,'シフト記号表（勤務時間帯）'!$C$6:$K$35,9,FALSE))</f>
        <v/>
      </c>
      <c r="AU98" s="263" t="str">
        <f>IF(AU97="","",VLOOKUP(AU97,'シフト記号表（勤務時間帯）'!$C$6:$K$35,9,FALSE))</f>
        <v/>
      </c>
      <c r="AV98" s="264" t="str">
        <f>IF(AV97="","",VLOOKUP(AV97,'シフト記号表（勤務時間帯）'!$C$6:$K$35,9,FALSE))</f>
        <v/>
      </c>
      <c r="AW98" s="264" t="str">
        <f>IF(AW97="","",VLOOKUP(AW97,'シフト記号表（勤務時間帯）'!$C$6:$K$35,9,FALSE))</f>
        <v/>
      </c>
      <c r="AX98" s="830">
        <f>IF($BB$3="４週",SUM(S98:AT98),IF($BB$3="暦月",SUM(S98:AW98),""))</f>
        <v>0</v>
      </c>
      <c r="AY98" s="831"/>
      <c r="AZ98" s="832">
        <f>IF($BB$3="４週",AX98/4,IF($BB$3="暦月",'勤務形態（30名）'!AX98/('勤務形態（30名）'!$BB$8/7),""))</f>
        <v>0</v>
      </c>
      <c r="BA98" s="833"/>
      <c r="BB98" s="823"/>
      <c r="BC98" s="784"/>
      <c r="BD98" s="784"/>
      <c r="BE98" s="784"/>
      <c r="BF98" s="785"/>
    </row>
    <row r="99" spans="2:58" ht="20.25" customHeight="1">
      <c r="B99" s="867"/>
      <c r="C99" s="875"/>
      <c r="D99" s="876"/>
      <c r="E99" s="877"/>
      <c r="F99" s="123">
        <f>C97</f>
        <v>0</v>
      </c>
      <c r="G99" s="775"/>
      <c r="H99" s="779"/>
      <c r="I99" s="777"/>
      <c r="J99" s="777"/>
      <c r="K99" s="778"/>
      <c r="L99" s="786"/>
      <c r="M99" s="787"/>
      <c r="N99" s="787"/>
      <c r="O99" s="788"/>
      <c r="P99" s="864" t="s">
        <v>50</v>
      </c>
      <c r="Q99" s="865"/>
      <c r="R99" s="866"/>
      <c r="S99" s="266" t="str">
        <f>IF(S97="","",VLOOKUP(S97,'シフト記号表（勤務時間帯）'!$C$6:$U$35,19,FALSE))</f>
        <v/>
      </c>
      <c r="T99" s="267" t="str">
        <f>IF(T97="","",VLOOKUP(T97,'シフト記号表（勤務時間帯）'!$C$6:$U$35,19,FALSE))</f>
        <v/>
      </c>
      <c r="U99" s="267" t="str">
        <f>IF(U97="","",VLOOKUP(U97,'シフト記号表（勤務時間帯）'!$C$6:$U$35,19,FALSE))</f>
        <v/>
      </c>
      <c r="V99" s="267" t="str">
        <f>IF(V97="","",VLOOKUP(V97,'シフト記号表（勤務時間帯）'!$C$6:$U$35,19,FALSE))</f>
        <v/>
      </c>
      <c r="W99" s="267" t="str">
        <f>IF(W97="","",VLOOKUP(W97,'シフト記号表（勤務時間帯）'!$C$6:$U$35,19,FALSE))</f>
        <v/>
      </c>
      <c r="X99" s="267" t="str">
        <f>IF(X97="","",VLOOKUP(X97,'シフト記号表（勤務時間帯）'!$C$6:$U$35,19,FALSE))</f>
        <v/>
      </c>
      <c r="Y99" s="268" t="str">
        <f>IF(Y97="","",VLOOKUP(Y97,'シフト記号表（勤務時間帯）'!$C$6:$U$35,19,FALSE))</f>
        <v/>
      </c>
      <c r="Z99" s="266" t="str">
        <f>IF(Z97="","",VLOOKUP(Z97,'シフト記号表（勤務時間帯）'!$C$6:$U$35,19,FALSE))</f>
        <v/>
      </c>
      <c r="AA99" s="267" t="str">
        <f>IF(AA97="","",VLOOKUP(AA97,'シフト記号表（勤務時間帯）'!$C$6:$U$35,19,FALSE))</f>
        <v/>
      </c>
      <c r="AB99" s="267" t="str">
        <f>IF(AB97="","",VLOOKUP(AB97,'シフト記号表（勤務時間帯）'!$C$6:$U$35,19,FALSE))</f>
        <v/>
      </c>
      <c r="AC99" s="267" t="str">
        <f>IF(AC97="","",VLOOKUP(AC97,'シフト記号表（勤務時間帯）'!$C$6:$U$35,19,FALSE))</f>
        <v/>
      </c>
      <c r="AD99" s="267" t="str">
        <f>IF(AD97="","",VLOOKUP(AD97,'シフト記号表（勤務時間帯）'!$C$6:$U$35,19,FALSE))</f>
        <v/>
      </c>
      <c r="AE99" s="267" t="str">
        <f>IF(AE97="","",VLOOKUP(AE97,'シフト記号表（勤務時間帯）'!$C$6:$U$35,19,FALSE))</f>
        <v/>
      </c>
      <c r="AF99" s="268" t="str">
        <f>IF(AF97="","",VLOOKUP(AF97,'シフト記号表（勤務時間帯）'!$C$6:$U$35,19,FALSE))</f>
        <v/>
      </c>
      <c r="AG99" s="266" t="str">
        <f>IF(AG97="","",VLOOKUP(AG97,'シフト記号表（勤務時間帯）'!$C$6:$U$35,19,FALSE))</f>
        <v/>
      </c>
      <c r="AH99" s="267" t="str">
        <f>IF(AH97="","",VLOOKUP(AH97,'シフト記号表（勤務時間帯）'!$C$6:$U$35,19,FALSE))</f>
        <v/>
      </c>
      <c r="AI99" s="267" t="str">
        <f>IF(AI97="","",VLOOKUP(AI97,'シフト記号表（勤務時間帯）'!$C$6:$U$35,19,FALSE))</f>
        <v/>
      </c>
      <c r="AJ99" s="267" t="str">
        <f>IF(AJ97="","",VLOOKUP(AJ97,'シフト記号表（勤務時間帯）'!$C$6:$U$35,19,FALSE))</f>
        <v/>
      </c>
      <c r="AK99" s="267" t="str">
        <f>IF(AK97="","",VLOOKUP(AK97,'シフト記号表（勤務時間帯）'!$C$6:$U$35,19,FALSE))</f>
        <v/>
      </c>
      <c r="AL99" s="267" t="str">
        <f>IF(AL97="","",VLOOKUP(AL97,'シフト記号表（勤務時間帯）'!$C$6:$U$35,19,FALSE))</f>
        <v/>
      </c>
      <c r="AM99" s="268" t="str">
        <f>IF(AM97="","",VLOOKUP(AM97,'シフト記号表（勤務時間帯）'!$C$6:$U$35,19,FALSE))</f>
        <v/>
      </c>
      <c r="AN99" s="266" t="str">
        <f>IF(AN97="","",VLOOKUP(AN97,'シフト記号表（勤務時間帯）'!$C$6:$U$35,19,FALSE))</f>
        <v/>
      </c>
      <c r="AO99" s="267" t="str">
        <f>IF(AO97="","",VLOOKUP(AO97,'シフト記号表（勤務時間帯）'!$C$6:$U$35,19,FALSE))</f>
        <v/>
      </c>
      <c r="AP99" s="267" t="str">
        <f>IF(AP97="","",VLOOKUP(AP97,'シフト記号表（勤務時間帯）'!$C$6:$U$35,19,FALSE))</f>
        <v/>
      </c>
      <c r="AQ99" s="267" t="str">
        <f>IF(AQ97="","",VLOOKUP(AQ97,'シフト記号表（勤務時間帯）'!$C$6:$U$35,19,FALSE))</f>
        <v/>
      </c>
      <c r="AR99" s="267" t="str">
        <f>IF(AR97="","",VLOOKUP(AR97,'シフト記号表（勤務時間帯）'!$C$6:$U$35,19,FALSE))</f>
        <v/>
      </c>
      <c r="AS99" s="267" t="str">
        <f>IF(AS97="","",VLOOKUP(AS97,'シフト記号表（勤務時間帯）'!$C$6:$U$35,19,FALSE))</f>
        <v/>
      </c>
      <c r="AT99" s="268" t="str">
        <f>IF(AT97="","",VLOOKUP(AT97,'シフト記号表（勤務時間帯）'!$C$6:$U$35,19,FALSE))</f>
        <v/>
      </c>
      <c r="AU99" s="266" t="str">
        <f>IF(AU97="","",VLOOKUP(AU97,'シフト記号表（勤務時間帯）'!$C$6:$U$35,19,FALSE))</f>
        <v/>
      </c>
      <c r="AV99" s="267" t="str">
        <f>IF(AV97="","",VLOOKUP(AV97,'シフト記号表（勤務時間帯）'!$C$6:$U$35,19,FALSE))</f>
        <v/>
      </c>
      <c r="AW99" s="267" t="str">
        <f>IF(AW97="","",VLOOKUP(AW97,'シフト記号表（勤務時間帯）'!$C$6:$U$35,19,FALSE))</f>
        <v/>
      </c>
      <c r="AX99" s="837">
        <f>IF($BB$3="４週",SUM(S99:AT99),IF($BB$3="暦月",SUM(S99:AW99),""))</f>
        <v>0</v>
      </c>
      <c r="AY99" s="838"/>
      <c r="AZ99" s="839">
        <f>IF($BB$3="４週",AX99/4,IF($BB$3="暦月",'勤務形態（30名）'!AX99/('勤務形態（30名）'!$BB$8/7),""))</f>
        <v>0</v>
      </c>
      <c r="BA99" s="840"/>
      <c r="BB99" s="883"/>
      <c r="BC99" s="787"/>
      <c r="BD99" s="787"/>
      <c r="BE99" s="787"/>
      <c r="BF99" s="788"/>
    </row>
    <row r="100" spans="2:58" ht="20.25" customHeight="1">
      <c r="B100" s="867">
        <f>B97+1</f>
        <v>27</v>
      </c>
      <c r="C100" s="869"/>
      <c r="D100" s="870"/>
      <c r="E100" s="871"/>
      <c r="F100" s="120"/>
      <c r="G100" s="773"/>
      <c r="H100" s="776"/>
      <c r="I100" s="777"/>
      <c r="J100" s="777"/>
      <c r="K100" s="778"/>
      <c r="L100" s="780"/>
      <c r="M100" s="781"/>
      <c r="N100" s="781"/>
      <c r="O100" s="782"/>
      <c r="P100" s="789" t="s">
        <v>49</v>
      </c>
      <c r="Q100" s="790"/>
      <c r="R100" s="791"/>
      <c r="S100" s="279"/>
      <c r="T100" s="278"/>
      <c r="U100" s="278"/>
      <c r="V100" s="278"/>
      <c r="W100" s="278"/>
      <c r="X100" s="278"/>
      <c r="Y100" s="280"/>
      <c r="Z100" s="279"/>
      <c r="AA100" s="278"/>
      <c r="AB100" s="278"/>
      <c r="AC100" s="278"/>
      <c r="AD100" s="278"/>
      <c r="AE100" s="278"/>
      <c r="AF100" s="280"/>
      <c r="AG100" s="279"/>
      <c r="AH100" s="278"/>
      <c r="AI100" s="278"/>
      <c r="AJ100" s="278"/>
      <c r="AK100" s="278"/>
      <c r="AL100" s="278"/>
      <c r="AM100" s="280"/>
      <c r="AN100" s="279"/>
      <c r="AO100" s="278"/>
      <c r="AP100" s="278"/>
      <c r="AQ100" s="278"/>
      <c r="AR100" s="278"/>
      <c r="AS100" s="278"/>
      <c r="AT100" s="280"/>
      <c r="AU100" s="279"/>
      <c r="AV100" s="278"/>
      <c r="AW100" s="278"/>
      <c r="AX100" s="986"/>
      <c r="AY100" s="987"/>
      <c r="AZ100" s="988"/>
      <c r="BA100" s="989"/>
      <c r="BB100" s="822"/>
      <c r="BC100" s="781"/>
      <c r="BD100" s="781"/>
      <c r="BE100" s="781"/>
      <c r="BF100" s="782"/>
    </row>
    <row r="101" spans="2:58" ht="20.25" customHeight="1">
      <c r="B101" s="867"/>
      <c r="C101" s="872"/>
      <c r="D101" s="873"/>
      <c r="E101" s="874"/>
      <c r="F101" s="94"/>
      <c r="G101" s="774"/>
      <c r="H101" s="779"/>
      <c r="I101" s="777"/>
      <c r="J101" s="777"/>
      <c r="K101" s="778"/>
      <c r="L101" s="783"/>
      <c r="M101" s="784"/>
      <c r="N101" s="784"/>
      <c r="O101" s="785"/>
      <c r="P101" s="827" t="s">
        <v>15</v>
      </c>
      <c r="Q101" s="828"/>
      <c r="R101" s="829"/>
      <c r="S101" s="263" t="str">
        <f>IF(S100="","",VLOOKUP(S100,'シフト記号表（勤務時間帯）'!$C$6:$K$35,9,FALSE))</f>
        <v/>
      </c>
      <c r="T101" s="264" t="str">
        <f>IF(T100="","",VLOOKUP(T100,'シフト記号表（勤務時間帯）'!$C$6:$K$35,9,FALSE))</f>
        <v/>
      </c>
      <c r="U101" s="264" t="str">
        <f>IF(U100="","",VLOOKUP(U100,'シフト記号表（勤務時間帯）'!$C$6:$K$35,9,FALSE))</f>
        <v/>
      </c>
      <c r="V101" s="264" t="str">
        <f>IF(V100="","",VLOOKUP(V100,'シフト記号表（勤務時間帯）'!$C$6:$K$35,9,FALSE))</f>
        <v/>
      </c>
      <c r="W101" s="264" t="str">
        <f>IF(W100="","",VLOOKUP(W100,'シフト記号表（勤務時間帯）'!$C$6:$K$35,9,FALSE))</f>
        <v/>
      </c>
      <c r="X101" s="264" t="str">
        <f>IF(X100="","",VLOOKUP(X100,'シフト記号表（勤務時間帯）'!$C$6:$K$35,9,FALSE))</f>
        <v/>
      </c>
      <c r="Y101" s="265" t="str">
        <f>IF(Y100="","",VLOOKUP(Y100,'シフト記号表（勤務時間帯）'!$C$6:$K$35,9,FALSE))</f>
        <v/>
      </c>
      <c r="Z101" s="263" t="str">
        <f>IF(Z100="","",VLOOKUP(Z100,'シフト記号表（勤務時間帯）'!$C$6:$K$35,9,FALSE))</f>
        <v/>
      </c>
      <c r="AA101" s="264" t="str">
        <f>IF(AA100="","",VLOOKUP(AA100,'シフト記号表（勤務時間帯）'!$C$6:$K$35,9,FALSE))</f>
        <v/>
      </c>
      <c r="AB101" s="264" t="str">
        <f>IF(AB100="","",VLOOKUP(AB100,'シフト記号表（勤務時間帯）'!$C$6:$K$35,9,FALSE))</f>
        <v/>
      </c>
      <c r="AC101" s="264" t="str">
        <f>IF(AC100="","",VLOOKUP(AC100,'シフト記号表（勤務時間帯）'!$C$6:$K$35,9,FALSE))</f>
        <v/>
      </c>
      <c r="AD101" s="264" t="str">
        <f>IF(AD100="","",VLOOKUP(AD100,'シフト記号表（勤務時間帯）'!$C$6:$K$35,9,FALSE))</f>
        <v/>
      </c>
      <c r="AE101" s="264" t="str">
        <f>IF(AE100="","",VLOOKUP(AE100,'シフト記号表（勤務時間帯）'!$C$6:$K$35,9,FALSE))</f>
        <v/>
      </c>
      <c r="AF101" s="265" t="str">
        <f>IF(AF100="","",VLOOKUP(AF100,'シフト記号表（勤務時間帯）'!$C$6:$K$35,9,FALSE))</f>
        <v/>
      </c>
      <c r="AG101" s="263" t="str">
        <f>IF(AG100="","",VLOOKUP(AG100,'シフト記号表（勤務時間帯）'!$C$6:$K$35,9,FALSE))</f>
        <v/>
      </c>
      <c r="AH101" s="264" t="str">
        <f>IF(AH100="","",VLOOKUP(AH100,'シフト記号表（勤務時間帯）'!$C$6:$K$35,9,FALSE))</f>
        <v/>
      </c>
      <c r="AI101" s="264" t="str">
        <f>IF(AI100="","",VLOOKUP(AI100,'シフト記号表（勤務時間帯）'!$C$6:$K$35,9,FALSE))</f>
        <v/>
      </c>
      <c r="AJ101" s="264" t="str">
        <f>IF(AJ100="","",VLOOKUP(AJ100,'シフト記号表（勤務時間帯）'!$C$6:$K$35,9,FALSE))</f>
        <v/>
      </c>
      <c r="AK101" s="264" t="str">
        <f>IF(AK100="","",VLOOKUP(AK100,'シフト記号表（勤務時間帯）'!$C$6:$K$35,9,FALSE))</f>
        <v/>
      </c>
      <c r="AL101" s="264" t="str">
        <f>IF(AL100="","",VLOOKUP(AL100,'シフト記号表（勤務時間帯）'!$C$6:$K$35,9,FALSE))</f>
        <v/>
      </c>
      <c r="AM101" s="265" t="str">
        <f>IF(AM100="","",VLOOKUP(AM100,'シフト記号表（勤務時間帯）'!$C$6:$K$35,9,FALSE))</f>
        <v/>
      </c>
      <c r="AN101" s="263" t="str">
        <f>IF(AN100="","",VLOOKUP(AN100,'シフト記号表（勤務時間帯）'!$C$6:$K$35,9,FALSE))</f>
        <v/>
      </c>
      <c r="AO101" s="264" t="str">
        <f>IF(AO100="","",VLOOKUP(AO100,'シフト記号表（勤務時間帯）'!$C$6:$K$35,9,FALSE))</f>
        <v/>
      </c>
      <c r="AP101" s="264" t="str">
        <f>IF(AP100="","",VLOOKUP(AP100,'シフト記号表（勤務時間帯）'!$C$6:$K$35,9,FALSE))</f>
        <v/>
      </c>
      <c r="AQ101" s="264" t="str">
        <f>IF(AQ100="","",VLOOKUP(AQ100,'シフト記号表（勤務時間帯）'!$C$6:$K$35,9,FALSE))</f>
        <v/>
      </c>
      <c r="AR101" s="264" t="str">
        <f>IF(AR100="","",VLOOKUP(AR100,'シフト記号表（勤務時間帯）'!$C$6:$K$35,9,FALSE))</f>
        <v/>
      </c>
      <c r="AS101" s="264" t="str">
        <f>IF(AS100="","",VLOOKUP(AS100,'シフト記号表（勤務時間帯）'!$C$6:$K$35,9,FALSE))</f>
        <v/>
      </c>
      <c r="AT101" s="265" t="str">
        <f>IF(AT100="","",VLOOKUP(AT100,'シフト記号表（勤務時間帯）'!$C$6:$K$35,9,FALSE))</f>
        <v/>
      </c>
      <c r="AU101" s="263" t="str">
        <f>IF(AU100="","",VLOOKUP(AU100,'シフト記号表（勤務時間帯）'!$C$6:$K$35,9,FALSE))</f>
        <v/>
      </c>
      <c r="AV101" s="264" t="str">
        <f>IF(AV100="","",VLOOKUP(AV100,'シフト記号表（勤務時間帯）'!$C$6:$K$35,9,FALSE))</f>
        <v/>
      </c>
      <c r="AW101" s="264" t="str">
        <f>IF(AW100="","",VLOOKUP(AW100,'シフト記号表（勤務時間帯）'!$C$6:$K$35,9,FALSE))</f>
        <v/>
      </c>
      <c r="AX101" s="830">
        <f>IF($BB$3="４週",SUM(S101:AT101),IF($BB$3="暦月",SUM(S101:AW101),""))</f>
        <v>0</v>
      </c>
      <c r="AY101" s="831"/>
      <c r="AZ101" s="832">
        <f>IF($BB$3="４週",AX101/4,IF($BB$3="暦月",'勤務形態（30名）'!AX101/('勤務形態（30名）'!$BB$8/7),""))</f>
        <v>0</v>
      </c>
      <c r="BA101" s="833"/>
      <c r="BB101" s="823"/>
      <c r="BC101" s="784"/>
      <c r="BD101" s="784"/>
      <c r="BE101" s="784"/>
      <c r="BF101" s="785"/>
    </row>
    <row r="102" spans="2:58" ht="20.25" customHeight="1">
      <c r="B102" s="867"/>
      <c r="C102" s="875"/>
      <c r="D102" s="876"/>
      <c r="E102" s="877"/>
      <c r="F102" s="123">
        <f>C100</f>
        <v>0</v>
      </c>
      <c r="G102" s="775"/>
      <c r="H102" s="779"/>
      <c r="I102" s="777"/>
      <c r="J102" s="777"/>
      <c r="K102" s="778"/>
      <c r="L102" s="786"/>
      <c r="M102" s="787"/>
      <c r="N102" s="787"/>
      <c r="O102" s="788"/>
      <c r="P102" s="864" t="s">
        <v>50</v>
      </c>
      <c r="Q102" s="865"/>
      <c r="R102" s="866"/>
      <c r="S102" s="266" t="str">
        <f>IF(S100="","",VLOOKUP(S100,'シフト記号表（勤務時間帯）'!$C$6:$U$35,19,FALSE))</f>
        <v/>
      </c>
      <c r="T102" s="267" t="str">
        <f>IF(T100="","",VLOOKUP(T100,'シフト記号表（勤務時間帯）'!$C$6:$U$35,19,FALSE))</f>
        <v/>
      </c>
      <c r="U102" s="267" t="str">
        <f>IF(U100="","",VLOOKUP(U100,'シフト記号表（勤務時間帯）'!$C$6:$U$35,19,FALSE))</f>
        <v/>
      </c>
      <c r="V102" s="267" t="str">
        <f>IF(V100="","",VLOOKUP(V100,'シフト記号表（勤務時間帯）'!$C$6:$U$35,19,FALSE))</f>
        <v/>
      </c>
      <c r="W102" s="267" t="str">
        <f>IF(W100="","",VLOOKUP(W100,'シフト記号表（勤務時間帯）'!$C$6:$U$35,19,FALSE))</f>
        <v/>
      </c>
      <c r="X102" s="267" t="str">
        <f>IF(X100="","",VLOOKUP(X100,'シフト記号表（勤務時間帯）'!$C$6:$U$35,19,FALSE))</f>
        <v/>
      </c>
      <c r="Y102" s="268" t="str">
        <f>IF(Y100="","",VLOOKUP(Y100,'シフト記号表（勤務時間帯）'!$C$6:$U$35,19,FALSE))</f>
        <v/>
      </c>
      <c r="Z102" s="266" t="str">
        <f>IF(Z100="","",VLOOKUP(Z100,'シフト記号表（勤務時間帯）'!$C$6:$U$35,19,FALSE))</f>
        <v/>
      </c>
      <c r="AA102" s="267" t="str">
        <f>IF(AA100="","",VLOOKUP(AA100,'シフト記号表（勤務時間帯）'!$C$6:$U$35,19,FALSE))</f>
        <v/>
      </c>
      <c r="AB102" s="267" t="str">
        <f>IF(AB100="","",VLOOKUP(AB100,'シフト記号表（勤務時間帯）'!$C$6:$U$35,19,FALSE))</f>
        <v/>
      </c>
      <c r="AC102" s="267" t="str">
        <f>IF(AC100="","",VLOOKUP(AC100,'シフト記号表（勤務時間帯）'!$C$6:$U$35,19,FALSE))</f>
        <v/>
      </c>
      <c r="AD102" s="267" t="str">
        <f>IF(AD100="","",VLOOKUP(AD100,'シフト記号表（勤務時間帯）'!$C$6:$U$35,19,FALSE))</f>
        <v/>
      </c>
      <c r="AE102" s="267" t="str">
        <f>IF(AE100="","",VLOOKUP(AE100,'シフト記号表（勤務時間帯）'!$C$6:$U$35,19,FALSE))</f>
        <v/>
      </c>
      <c r="AF102" s="268" t="str">
        <f>IF(AF100="","",VLOOKUP(AF100,'シフト記号表（勤務時間帯）'!$C$6:$U$35,19,FALSE))</f>
        <v/>
      </c>
      <c r="AG102" s="266" t="str">
        <f>IF(AG100="","",VLOOKUP(AG100,'シフト記号表（勤務時間帯）'!$C$6:$U$35,19,FALSE))</f>
        <v/>
      </c>
      <c r="AH102" s="267" t="str">
        <f>IF(AH100="","",VLOOKUP(AH100,'シフト記号表（勤務時間帯）'!$C$6:$U$35,19,FALSE))</f>
        <v/>
      </c>
      <c r="AI102" s="267" t="str">
        <f>IF(AI100="","",VLOOKUP(AI100,'シフト記号表（勤務時間帯）'!$C$6:$U$35,19,FALSE))</f>
        <v/>
      </c>
      <c r="AJ102" s="267" t="str">
        <f>IF(AJ100="","",VLOOKUP(AJ100,'シフト記号表（勤務時間帯）'!$C$6:$U$35,19,FALSE))</f>
        <v/>
      </c>
      <c r="AK102" s="267" t="str">
        <f>IF(AK100="","",VLOOKUP(AK100,'シフト記号表（勤務時間帯）'!$C$6:$U$35,19,FALSE))</f>
        <v/>
      </c>
      <c r="AL102" s="267" t="str">
        <f>IF(AL100="","",VLOOKUP(AL100,'シフト記号表（勤務時間帯）'!$C$6:$U$35,19,FALSE))</f>
        <v/>
      </c>
      <c r="AM102" s="268" t="str">
        <f>IF(AM100="","",VLOOKUP(AM100,'シフト記号表（勤務時間帯）'!$C$6:$U$35,19,FALSE))</f>
        <v/>
      </c>
      <c r="AN102" s="266" t="str">
        <f>IF(AN100="","",VLOOKUP(AN100,'シフト記号表（勤務時間帯）'!$C$6:$U$35,19,FALSE))</f>
        <v/>
      </c>
      <c r="AO102" s="267" t="str">
        <f>IF(AO100="","",VLOOKUP(AO100,'シフト記号表（勤務時間帯）'!$C$6:$U$35,19,FALSE))</f>
        <v/>
      </c>
      <c r="AP102" s="267" t="str">
        <f>IF(AP100="","",VLOOKUP(AP100,'シフト記号表（勤務時間帯）'!$C$6:$U$35,19,FALSE))</f>
        <v/>
      </c>
      <c r="AQ102" s="267" t="str">
        <f>IF(AQ100="","",VLOOKUP(AQ100,'シフト記号表（勤務時間帯）'!$C$6:$U$35,19,FALSE))</f>
        <v/>
      </c>
      <c r="AR102" s="267" t="str">
        <f>IF(AR100="","",VLOOKUP(AR100,'シフト記号表（勤務時間帯）'!$C$6:$U$35,19,FALSE))</f>
        <v/>
      </c>
      <c r="AS102" s="267" t="str">
        <f>IF(AS100="","",VLOOKUP(AS100,'シフト記号表（勤務時間帯）'!$C$6:$U$35,19,FALSE))</f>
        <v/>
      </c>
      <c r="AT102" s="268" t="str">
        <f>IF(AT100="","",VLOOKUP(AT100,'シフト記号表（勤務時間帯）'!$C$6:$U$35,19,FALSE))</f>
        <v/>
      </c>
      <c r="AU102" s="266" t="str">
        <f>IF(AU100="","",VLOOKUP(AU100,'シフト記号表（勤務時間帯）'!$C$6:$U$35,19,FALSE))</f>
        <v/>
      </c>
      <c r="AV102" s="267" t="str">
        <f>IF(AV100="","",VLOOKUP(AV100,'シフト記号表（勤務時間帯）'!$C$6:$U$35,19,FALSE))</f>
        <v/>
      </c>
      <c r="AW102" s="267" t="str">
        <f>IF(AW100="","",VLOOKUP(AW100,'シフト記号表（勤務時間帯）'!$C$6:$U$35,19,FALSE))</f>
        <v/>
      </c>
      <c r="AX102" s="837">
        <f>IF($BB$3="４週",SUM(S102:AT102),IF($BB$3="暦月",SUM(S102:AW102),""))</f>
        <v>0</v>
      </c>
      <c r="AY102" s="838"/>
      <c r="AZ102" s="839">
        <f>IF($BB$3="４週",AX102/4,IF($BB$3="暦月",'勤務形態（30名）'!AX102/('勤務形態（30名）'!$BB$8/7),""))</f>
        <v>0</v>
      </c>
      <c r="BA102" s="840"/>
      <c r="BB102" s="883"/>
      <c r="BC102" s="787"/>
      <c r="BD102" s="787"/>
      <c r="BE102" s="787"/>
      <c r="BF102" s="788"/>
    </row>
    <row r="103" spans="2:58" ht="20.25" customHeight="1">
      <c r="B103" s="867">
        <f>B100+1</f>
        <v>28</v>
      </c>
      <c r="C103" s="869"/>
      <c r="D103" s="870"/>
      <c r="E103" s="871"/>
      <c r="F103" s="120"/>
      <c r="G103" s="773"/>
      <c r="H103" s="776"/>
      <c r="I103" s="777"/>
      <c r="J103" s="777"/>
      <c r="K103" s="778"/>
      <c r="L103" s="780"/>
      <c r="M103" s="781"/>
      <c r="N103" s="781"/>
      <c r="O103" s="782"/>
      <c r="P103" s="789" t="s">
        <v>49</v>
      </c>
      <c r="Q103" s="790"/>
      <c r="R103" s="791"/>
      <c r="S103" s="279"/>
      <c r="T103" s="278"/>
      <c r="U103" s="278"/>
      <c r="V103" s="278"/>
      <c r="W103" s="278"/>
      <c r="X103" s="278"/>
      <c r="Y103" s="280"/>
      <c r="Z103" s="279"/>
      <c r="AA103" s="278"/>
      <c r="AB103" s="278"/>
      <c r="AC103" s="278"/>
      <c r="AD103" s="278"/>
      <c r="AE103" s="278"/>
      <c r="AF103" s="280"/>
      <c r="AG103" s="279"/>
      <c r="AH103" s="278"/>
      <c r="AI103" s="278"/>
      <c r="AJ103" s="278"/>
      <c r="AK103" s="278"/>
      <c r="AL103" s="278"/>
      <c r="AM103" s="280"/>
      <c r="AN103" s="279"/>
      <c r="AO103" s="278"/>
      <c r="AP103" s="278"/>
      <c r="AQ103" s="278"/>
      <c r="AR103" s="278"/>
      <c r="AS103" s="278"/>
      <c r="AT103" s="280"/>
      <c r="AU103" s="279"/>
      <c r="AV103" s="278"/>
      <c r="AW103" s="278"/>
      <c r="AX103" s="986"/>
      <c r="AY103" s="987"/>
      <c r="AZ103" s="988"/>
      <c r="BA103" s="989"/>
      <c r="BB103" s="822"/>
      <c r="BC103" s="781"/>
      <c r="BD103" s="781"/>
      <c r="BE103" s="781"/>
      <c r="BF103" s="782"/>
    </row>
    <row r="104" spans="2:58" ht="20.25" customHeight="1">
      <c r="B104" s="867"/>
      <c r="C104" s="872"/>
      <c r="D104" s="873"/>
      <c r="E104" s="874"/>
      <c r="F104" s="94"/>
      <c r="G104" s="774"/>
      <c r="H104" s="779"/>
      <c r="I104" s="777"/>
      <c r="J104" s="777"/>
      <c r="K104" s="778"/>
      <c r="L104" s="783"/>
      <c r="M104" s="784"/>
      <c r="N104" s="784"/>
      <c r="O104" s="785"/>
      <c r="P104" s="827" t="s">
        <v>15</v>
      </c>
      <c r="Q104" s="828"/>
      <c r="R104" s="829"/>
      <c r="S104" s="263" t="str">
        <f>IF(S103="","",VLOOKUP(S103,'シフト記号表（勤務時間帯）'!$C$6:$K$35,9,FALSE))</f>
        <v/>
      </c>
      <c r="T104" s="264" t="str">
        <f>IF(T103="","",VLOOKUP(T103,'シフト記号表（勤務時間帯）'!$C$6:$K$35,9,FALSE))</f>
        <v/>
      </c>
      <c r="U104" s="264" t="str">
        <f>IF(U103="","",VLOOKUP(U103,'シフト記号表（勤務時間帯）'!$C$6:$K$35,9,FALSE))</f>
        <v/>
      </c>
      <c r="V104" s="264" t="str">
        <f>IF(V103="","",VLOOKUP(V103,'シフト記号表（勤務時間帯）'!$C$6:$K$35,9,FALSE))</f>
        <v/>
      </c>
      <c r="W104" s="264" t="str">
        <f>IF(W103="","",VLOOKUP(W103,'シフト記号表（勤務時間帯）'!$C$6:$K$35,9,FALSE))</f>
        <v/>
      </c>
      <c r="X104" s="264" t="str">
        <f>IF(X103="","",VLOOKUP(X103,'シフト記号表（勤務時間帯）'!$C$6:$K$35,9,FALSE))</f>
        <v/>
      </c>
      <c r="Y104" s="265" t="str">
        <f>IF(Y103="","",VLOOKUP(Y103,'シフト記号表（勤務時間帯）'!$C$6:$K$35,9,FALSE))</f>
        <v/>
      </c>
      <c r="Z104" s="263" t="str">
        <f>IF(Z103="","",VLOOKUP(Z103,'シフト記号表（勤務時間帯）'!$C$6:$K$35,9,FALSE))</f>
        <v/>
      </c>
      <c r="AA104" s="264" t="str">
        <f>IF(AA103="","",VLOOKUP(AA103,'シフト記号表（勤務時間帯）'!$C$6:$K$35,9,FALSE))</f>
        <v/>
      </c>
      <c r="AB104" s="264" t="str">
        <f>IF(AB103="","",VLOOKUP(AB103,'シフト記号表（勤務時間帯）'!$C$6:$K$35,9,FALSE))</f>
        <v/>
      </c>
      <c r="AC104" s="264" t="str">
        <f>IF(AC103="","",VLOOKUP(AC103,'シフト記号表（勤務時間帯）'!$C$6:$K$35,9,FALSE))</f>
        <v/>
      </c>
      <c r="AD104" s="264" t="str">
        <f>IF(AD103="","",VLOOKUP(AD103,'シフト記号表（勤務時間帯）'!$C$6:$K$35,9,FALSE))</f>
        <v/>
      </c>
      <c r="AE104" s="264" t="str">
        <f>IF(AE103="","",VLOOKUP(AE103,'シフト記号表（勤務時間帯）'!$C$6:$K$35,9,FALSE))</f>
        <v/>
      </c>
      <c r="AF104" s="265" t="str">
        <f>IF(AF103="","",VLOOKUP(AF103,'シフト記号表（勤務時間帯）'!$C$6:$K$35,9,FALSE))</f>
        <v/>
      </c>
      <c r="AG104" s="263" t="str">
        <f>IF(AG103="","",VLOOKUP(AG103,'シフト記号表（勤務時間帯）'!$C$6:$K$35,9,FALSE))</f>
        <v/>
      </c>
      <c r="AH104" s="264" t="str">
        <f>IF(AH103="","",VLOOKUP(AH103,'シフト記号表（勤務時間帯）'!$C$6:$K$35,9,FALSE))</f>
        <v/>
      </c>
      <c r="AI104" s="264" t="str">
        <f>IF(AI103="","",VLOOKUP(AI103,'シフト記号表（勤務時間帯）'!$C$6:$K$35,9,FALSE))</f>
        <v/>
      </c>
      <c r="AJ104" s="264" t="str">
        <f>IF(AJ103="","",VLOOKUP(AJ103,'シフト記号表（勤務時間帯）'!$C$6:$K$35,9,FALSE))</f>
        <v/>
      </c>
      <c r="AK104" s="264" t="str">
        <f>IF(AK103="","",VLOOKUP(AK103,'シフト記号表（勤務時間帯）'!$C$6:$K$35,9,FALSE))</f>
        <v/>
      </c>
      <c r="AL104" s="264" t="str">
        <f>IF(AL103="","",VLOOKUP(AL103,'シフト記号表（勤務時間帯）'!$C$6:$K$35,9,FALSE))</f>
        <v/>
      </c>
      <c r="AM104" s="265" t="str">
        <f>IF(AM103="","",VLOOKUP(AM103,'シフト記号表（勤務時間帯）'!$C$6:$K$35,9,FALSE))</f>
        <v/>
      </c>
      <c r="AN104" s="263" t="str">
        <f>IF(AN103="","",VLOOKUP(AN103,'シフト記号表（勤務時間帯）'!$C$6:$K$35,9,FALSE))</f>
        <v/>
      </c>
      <c r="AO104" s="264" t="str">
        <f>IF(AO103="","",VLOOKUP(AO103,'シフト記号表（勤務時間帯）'!$C$6:$K$35,9,FALSE))</f>
        <v/>
      </c>
      <c r="AP104" s="264" t="str">
        <f>IF(AP103="","",VLOOKUP(AP103,'シフト記号表（勤務時間帯）'!$C$6:$K$35,9,FALSE))</f>
        <v/>
      </c>
      <c r="AQ104" s="264" t="str">
        <f>IF(AQ103="","",VLOOKUP(AQ103,'シフト記号表（勤務時間帯）'!$C$6:$K$35,9,FALSE))</f>
        <v/>
      </c>
      <c r="AR104" s="264" t="str">
        <f>IF(AR103="","",VLOOKUP(AR103,'シフト記号表（勤務時間帯）'!$C$6:$K$35,9,FALSE))</f>
        <v/>
      </c>
      <c r="AS104" s="264" t="str">
        <f>IF(AS103="","",VLOOKUP(AS103,'シフト記号表（勤務時間帯）'!$C$6:$K$35,9,FALSE))</f>
        <v/>
      </c>
      <c r="AT104" s="265" t="str">
        <f>IF(AT103="","",VLOOKUP(AT103,'シフト記号表（勤務時間帯）'!$C$6:$K$35,9,FALSE))</f>
        <v/>
      </c>
      <c r="AU104" s="263" t="str">
        <f>IF(AU103="","",VLOOKUP(AU103,'シフト記号表（勤務時間帯）'!$C$6:$K$35,9,FALSE))</f>
        <v/>
      </c>
      <c r="AV104" s="264" t="str">
        <f>IF(AV103="","",VLOOKUP(AV103,'シフト記号表（勤務時間帯）'!$C$6:$K$35,9,FALSE))</f>
        <v/>
      </c>
      <c r="AW104" s="264" t="str">
        <f>IF(AW103="","",VLOOKUP(AW103,'シフト記号表（勤務時間帯）'!$C$6:$K$35,9,FALSE))</f>
        <v/>
      </c>
      <c r="AX104" s="830">
        <f>IF($BB$3="４週",SUM(S104:AT104),IF($BB$3="暦月",SUM(S104:AW104),""))</f>
        <v>0</v>
      </c>
      <c r="AY104" s="831"/>
      <c r="AZ104" s="832">
        <f>IF($BB$3="４週",AX104/4,IF($BB$3="暦月",'勤務形態（30名）'!AX104/('勤務形態（30名）'!$BB$8/7),""))</f>
        <v>0</v>
      </c>
      <c r="BA104" s="833"/>
      <c r="BB104" s="823"/>
      <c r="BC104" s="784"/>
      <c r="BD104" s="784"/>
      <c r="BE104" s="784"/>
      <c r="BF104" s="785"/>
    </row>
    <row r="105" spans="2:58" ht="20.25" customHeight="1">
      <c r="B105" s="867"/>
      <c r="C105" s="875"/>
      <c r="D105" s="876"/>
      <c r="E105" s="877"/>
      <c r="F105" s="123">
        <f>C103</f>
        <v>0</v>
      </c>
      <c r="G105" s="775"/>
      <c r="H105" s="779"/>
      <c r="I105" s="777"/>
      <c r="J105" s="777"/>
      <c r="K105" s="778"/>
      <c r="L105" s="786"/>
      <c r="M105" s="787"/>
      <c r="N105" s="787"/>
      <c r="O105" s="788"/>
      <c r="P105" s="864" t="s">
        <v>50</v>
      </c>
      <c r="Q105" s="865"/>
      <c r="R105" s="866"/>
      <c r="S105" s="266" t="str">
        <f>IF(S103="","",VLOOKUP(S103,'シフト記号表（勤務時間帯）'!$C$6:$U$35,19,FALSE))</f>
        <v/>
      </c>
      <c r="T105" s="267" t="str">
        <f>IF(T103="","",VLOOKUP(T103,'シフト記号表（勤務時間帯）'!$C$6:$U$35,19,FALSE))</f>
        <v/>
      </c>
      <c r="U105" s="267" t="str">
        <f>IF(U103="","",VLOOKUP(U103,'シフト記号表（勤務時間帯）'!$C$6:$U$35,19,FALSE))</f>
        <v/>
      </c>
      <c r="V105" s="267" t="str">
        <f>IF(V103="","",VLOOKUP(V103,'シフト記号表（勤務時間帯）'!$C$6:$U$35,19,FALSE))</f>
        <v/>
      </c>
      <c r="W105" s="267" t="str">
        <f>IF(W103="","",VLOOKUP(W103,'シフト記号表（勤務時間帯）'!$C$6:$U$35,19,FALSE))</f>
        <v/>
      </c>
      <c r="X105" s="267" t="str">
        <f>IF(X103="","",VLOOKUP(X103,'シフト記号表（勤務時間帯）'!$C$6:$U$35,19,FALSE))</f>
        <v/>
      </c>
      <c r="Y105" s="268" t="str">
        <f>IF(Y103="","",VLOOKUP(Y103,'シフト記号表（勤務時間帯）'!$C$6:$U$35,19,FALSE))</f>
        <v/>
      </c>
      <c r="Z105" s="266" t="str">
        <f>IF(Z103="","",VLOOKUP(Z103,'シフト記号表（勤務時間帯）'!$C$6:$U$35,19,FALSE))</f>
        <v/>
      </c>
      <c r="AA105" s="267" t="str">
        <f>IF(AA103="","",VLOOKUP(AA103,'シフト記号表（勤務時間帯）'!$C$6:$U$35,19,FALSE))</f>
        <v/>
      </c>
      <c r="AB105" s="267" t="str">
        <f>IF(AB103="","",VLOOKUP(AB103,'シフト記号表（勤務時間帯）'!$C$6:$U$35,19,FALSE))</f>
        <v/>
      </c>
      <c r="AC105" s="267" t="str">
        <f>IF(AC103="","",VLOOKUP(AC103,'シフト記号表（勤務時間帯）'!$C$6:$U$35,19,FALSE))</f>
        <v/>
      </c>
      <c r="AD105" s="267" t="str">
        <f>IF(AD103="","",VLOOKUP(AD103,'シフト記号表（勤務時間帯）'!$C$6:$U$35,19,FALSE))</f>
        <v/>
      </c>
      <c r="AE105" s="267" t="str">
        <f>IF(AE103="","",VLOOKUP(AE103,'シフト記号表（勤務時間帯）'!$C$6:$U$35,19,FALSE))</f>
        <v/>
      </c>
      <c r="AF105" s="268" t="str">
        <f>IF(AF103="","",VLOOKUP(AF103,'シフト記号表（勤務時間帯）'!$C$6:$U$35,19,FALSE))</f>
        <v/>
      </c>
      <c r="AG105" s="266" t="str">
        <f>IF(AG103="","",VLOOKUP(AG103,'シフト記号表（勤務時間帯）'!$C$6:$U$35,19,FALSE))</f>
        <v/>
      </c>
      <c r="AH105" s="267" t="str">
        <f>IF(AH103="","",VLOOKUP(AH103,'シフト記号表（勤務時間帯）'!$C$6:$U$35,19,FALSE))</f>
        <v/>
      </c>
      <c r="AI105" s="267" t="str">
        <f>IF(AI103="","",VLOOKUP(AI103,'シフト記号表（勤務時間帯）'!$C$6:$U$35,19,FALSE))</f>
        <v/>
      </c>
      <c r="AJ105" s="267" t="str">
        <f>IF(AJ103="","",VLOOKUP(AJ103,'シフト記号表（勤務時間帯）'!$C$6:$U$35,19,FALSE))</f>
        <v/>
      </c>
      <c r="AK105" s="267" t="str">
        <f>IF(AK103="","",VLOOKUP(AK103,'シフト記号表（勤務時間帯）'!$C$6:$U$35,19,FALSE))</f>
        <v/>
      </c>
      <c r="AL105" s="267" t="str">
        <f>IF(AL103="","",VLOOKUP(AL103,'シフト記号表（勤務時間帯）'!$C$6:$U$35,19,FALSE))</f>
        <v/>
      </c>
      <c r="AM105" s="268" t="str">
        <f>IF(AM103="","",VLOOKUP(AM103,'シフト記号表（勤務時間帯）'!$C$6:$U$35,19,FALSE))</f>
        <v/>
      </c>
      <c r="AN105" s="266" t="str">
        <f>IF(AN103="","",VLOOKUP(AN103,'シフト記号表（勤務時間帯）'!$C$6:$U$35,19,FALSE))</f>
        <v/>
      </c>
      <c r="AO105" s="267" t="str">
        <f>IF(AO103="","",VLOOKUP(AO103,'シフト記号表（勤務時間帯）'!$C$6:$U$35,19,FALSE))</f>
        <v/>
      </c>
      <c r="AP105" s="267" t="str">
        <f>IF(AP103="","",VLOOKUP(AP103,'シフト記号表（勤務時間帯）'!$C$6:$U$35,19,FALSE))</f>
        <v/>
      </c>
      <c r="AQ105" s="267" t="str">
        <f>IF(AQ103="","",VLOOKUP(AQ103,'シフト記号表（勤務時間帯）'!$C$6:$U$35,19,FALSE))</f>
        <v/>
      </c>
      <c r="AR105" s="267" t="str">
        <f>IF(AR103="","",VLOOKUP(AR103,'シフト記号表（勤務時間帯）'!$C$6:$U$35,19,FALSE))</f>
        <v/>
      </c>
      <c r="AS105" s="267" t="str">
        <f>IF(AS103="","",VLOOKUP(AS103,'シフト記号表（勤務時間帯）'!$C$6:$U$35,19,FALSE))</f>
        <v/>
      </c>
      <c r="AT105" s="268" t="str">
        <f>IF(AT103="","",VLOOKUP(AT103,'シフト記号表（勤務時間帯）'!$C$6:$U$35,19,FALSE))</f>
        <v/>
      </c>
      <c r="AU105" s="266" t="str">
        <f>IF(AU103="","",VLOOKUP(AU103,'シフト記号表（勤務時間帯）'!$C$6:$U$35,19,FALSE))</f>
        <v/>
      </c>
      <c r="AV105" s="267" t="str">
        <f>IF(AV103="","",VLOOKUP(AV103,'シフト記号表（勤務時間帯）'!$C$6:$U$35,19,FALSE))</f>
        <v/>
      </c>
      <c r="AW105" s="267" t="str">
        <f>IF(AW103="","",VLOOKUP(AW103,'シフト記号表（勤務時間帯）'!$C$6:$U$35,19,FALSE))</f>
        <v/>
      </c>
      <c r="AX105" s="837">
        <f>IF($BB$3="４週",SUM(S105:AT105),IF($BB$3="暦月",SUM(S105:AW105),""))</f>
        <v>0</v>
      </c>
      <c r="AY105" s="838"/>
      <c r="AZ105" s="839">
        <f>IF($BB$3="４週",AX105/4,IF($BB$3="暦月",'勤務形態（30名）'!AX105/('勤務形態（30名）'!$BB$8/7),""))</f>
        <v>0</v>
      </c>
      <c r="BA105" s="840"/>
      <c r="BB105" s="883"/>
      <c r="BC105" s="787"/>
      <c r="BD105" s="787"/>
      <c r="BE105" s="787"/>
      <c r="BF105" s="788"/>
    </row>
    <row r="106" spans="2:58" ht="20.25" customHeight="1">
      <c r="B106" s="867">
        <f>B103+1</f>
        <v>29</v>
      </c>
      <c r="C106" s="869"/>
      <c r="D106" s="870"/>
      <c r="E106" s="871"/>
      <c r="F106" s="120"/>
      <c r="G106" s="773"/>
      <c r="H106" s="776"/>
      <c r="I106" s="777"/>
      <c r="J106" s="777"/>
      <c r="K106" s="778"/>
      <c r="L106" s="780"/>
      <c r="M106" s="781"/>
      <c r="N106" s="781"/>
      <c r="O106" s="782"/>
      <c r="P106" s="789" t="s">
        <v>49</v>
      </c>
      <c r="Q106" s="790"/>
      <c r="R106" s="791"/>
      <c r="S106" s="279"/>
      <c r="T106" s="278"/>
      <c r="U106" s="278"/>
      <c r="V106" s="278"/>
      <c r="W106" s="278"/>
      <c r="X106" s="278"/>
      <c r="Y106" s="280"/>
      <c r="Z106" s="279"/>
      <c r="AA106" s="278"/>
      <c r="AB106" s="278"/>
      <c r="AC106" s="278"/>
      <c r="AD106" s="278"/>
      <c r="AE106" s="278"/>
      <c r="AF106" s="280"/>
      <c r="AG106" s="279"/>
      <c r="AH106" s="278"/>
      <c r="AI106" s="278"/>
      <c r="AJ106" s="278"/>
      <c r="AK106" s="278"/>
      <c r="AL106" s="278"/>
      <c r="AM106" s="280"/>
      <c r="AN106" s="279"/>
      <c r="AO106" s="278"/>
      <c r="AP106" s="278"/>
      <c r="AQ106" s="278"/>
      <c r="AR106" s="278"/>
      <c r="AS106" s="278"/>
      <c r="AT106" s="280"/>
      <c r="AU106" s="279"/>
      <c r="AV106" s="278"/>
      <c r="AW106" s="278"/>
      <c r="AX106" s="986"/>
      <c r="AY106" s="987"/>
      <c r="AZ106" s="988"/>
      <c r="BA106" s="989"/>
      <c r="BB106" s="822"/>
      <c r="BC106" s="781"/>
      <c r="BD106" s="781"/>
      <c r="BE106" s="781"/>
      <c r="BF106" s="782"/>
    </row>
    <row r="107" spans="2:58" ht="20.25" customHeight="1">
      <c r="B107" s="867"/>
      <c r="C107" s="872"/>
      <c r="D107" s="873"/>
      <c r="E107" s="874"/>
      <c r="F107" s="94"/>
      <c r="G107" s="774"/>
      <c r="H107" s="779"/>
      <c r="I107" s="777"/>
      <c r="J107" s="777"/>
      <c r="K107" s="778"/>
      <c r="L107" s="783"/>
      <c r="M107" s="784"/>
      <c r="N107" s="784"/>
      <c r="O107" s="785"/>
      <c r="P107" s="827" t="s">
        <v>15</v>
      </c>
      <c r="Q107" s="828"/>
      <c r="R107" s="829"/>
      <c r="S107" s="263" t="str">
        <f>IF(S106="","",VLOOKUP(S106,'シフト記号表（勤務時間帯）'!$C$6:$K$35,9,FALSE))</f>
        <v/>
      </c>
      <c r="T107" s="264" t="str">
        <f>IF(T106="","",VLOOKUP(T106,'シフト記号表（勤務時間帯）'!$C$6:$K$35,9,FALSE))</f>
        <v/>
      </c>
      <c r="U107" s="264" t="str">
        <f>IF(U106="","",VLOOKUP(U106,'シフト記号表（勤務時間帯）'!$C$6:$K$35,9,FALSE))</f>
        <v/>
      </c>
      <c r="V107" s="264" t="str">
        <f>IF(V106="","",VLOOKUP(V106,'シフト記号表（勤務時間帯）'!$C$6:$K$35,9,FALSE))</f>
        <v/>
      </c>
      <c r="W107" s="264" t="str">
        <f>IF(W106="","",VLOOKUP(W106,'シフト記号表（勤務時間帯）'!$C$6:$K$35,9,FALSE))</f>
        <v/>
      </c>
      <c r="X107" s="264" t="str">
        <f>IF(X106="","",VLOOKUP(X106,'シフト記号表（勤務時間帯）'!$C$6:$K$35,9,FALSE))</f>
        <v/>
      </c>
      <c r="Y107" s="265" t="str">
        <f>IF(Y106="","",VLOOKUP(Y106,'シフト記号表（勤務時間帯）'!$C$6:$K$35,9,FALSE))</f>
        <v/>
      </c>
      <c r="Z107" s="263" t="str">
        <f>IF(Z106="","",VLOOKUP(Z106,'シフト記号表（勤務時間帯）'!$C$6:$K$35,9,FALSE))</f>
        <v/>
      </c>
      <c r="AA107" s="264" t="str">
        <f>IF(AA106="","",VLOOKUP(AA106,'シフト記号表（勤務時間帯）'!$C$6:$K$35,9,FALSE))</f>
        <v/>
      </c>
      <c r="AB107" s="264" t="str">
        <f>IF(AB106="","",VLOOKUP(AB106,'シフト記号表（勤務時間帯）'!$C$6:$K$35,9,FALSE))</f>
        <v/>
      </c>
      <c r="AC107" s="264" t="str">
        <f>IF(AC106="","",VLOOKUP(AC106,'シフト記号表（勤務時間帯）'!$C$6:$K$35,9,FALSE))</f>
        <v/>
      </c>
      <c r="AD107" s="264" t="str">
        <f>IF(AD106="","",VLOOKUP(AD106,'シフト記号表（勤務時間帯）'!$C$6:$K$35,9,FALSE))</f>
        <v/>
      </c>
      <c r="AE107" s="264" t="str">
        <f>IF(AE106="","",VLOOKUP(AE106,'シフト記号表（勤務時間帯）'!$C$6:$K$35,9,FALSE))</f>
        <v/>
      </c>
      <c r="AF107" s="265" t="str">
        <f>IF(AF106="","",VLOOKUP(AF106,'シフト記号表（勤務時間帯）'!$C$6:$K$35,9,FALSE))</f>
        <v/>
      </c>
      <c r="AG107" s="263" t="str">
        <f>IF(AG106="","",VLOOKUP(AG106,'シフト記号表（勤務時間帯）'!$C$6:$K$35,9,FALSE))</f>
        <v/>
      </c>
      <c r="AH107" s="264" t="str">
        <f>IF(AH106="","",VLOOKUP(AH106,'シフト記号表（勤務時間帯）'!$C$6:$K$35,9,FALSE))</f>
        <v/>
      </c>
      <c r="AI107" s="264" t="str">
        <f>IF(AI106="","",VLOOKUP(AI106,'シフト記号表（勤務時間帯）'!$C$6:$K$35,9,FALSE))</f>
        <v/>
      </c>
      <c r="AJ107" s="264" t="str">
        <f>IF(AJ106="","",VLOOKUP(AJ106,'シフト記号表（勤務時間帯）'!$C$6:$K$35,9,FALSE))</f>
        <v/>
      </c>
      <c r="AK107" s="264" t="str">
        <f>IF(AK106="","",VLOOKUP(AK106,'シフト記号表（勤務時間帯）'!$C$6:$K$35,9,FALSE))</f>
        <v/>
      </c>
      <c r="AL107" s="264" t="str">
        <f>IF(AL106="","",VLOOKUP(AL106,'シフト記号表（勤務時間帯）'!$C$6:$K$35,9,FALSE))</f>
        <v/>
      </c>
      <c r="AM107" s="265" t="str">
        <f>IF(AM106="","",VLOOKUP(AM106,'シフト記号表（勤務時間帯）'!$C$6:$K$35,9,FALSE))</f>
        <v/>
      </c>
      <c r="AN107" s="263" t="str">
        <f>IF(AN106="","",VLOOKUP(AN106,'シフト記号表（勤務時間帯）'!$C$6:$K$35,9,FALSE))</f>
        <v/>
      </c>
      <c r="AO107" s="264" t="str">
        <f>IF(AO106="","",VLOOKUP(AO106,'シフト記号表（勤務時間帯）'!$C$6:$K$35,9,FALSE))</f>
        <v/>
      </c>
      <c r="AP107" s="264" t="str">
        <f>IF(AP106="","",VLOOKUP(AP106,'シフト記号表（勤務時間帯）'!$C$6:$K$35,9,FALSE))</f>
        <v/>
      </c>
      <c r="AQ107" s="264" t="str">
        <f>IF(AQ106="","",VLOOKUP(AQ106,'シフト記号表（勤務時間帯）'!$C$6:$K$35,9,FALSE))</f>
        <v/>
      </c>
      <c r="AR107" s="264" t="str">
        <f>IF(AR106="","",VLOOKUP(AR106,'シフト記号表（勤務時間帯）'!$C$6:$K$35,9,FALSE))</f>
        <v/>
      </c>
      <c r="AS107" s="264" t="str">
        <f>IF(AS106="","",VLOOKUP(AS106,'シフト記号表（勤務時間帯）'!$C$6:$K$35,9,FALSE))</f>
        <v/>
      </c>
      <c r="AT107" s="265" t="str">
        <f>IF(AT106="","",VLOOKUP(AT106,'シフト記号表（勤務時間帯）'!$C$6:$K$35,9,FALSE))</f>
        <v/>
      </c>
      <c r="AU107" s="263" t="str">
        <f>IF(AU106="","",VLOOKUP(AU106,'シフト記号表（勤務時間帯）'!$C$6:$K$35,9,FALSE))</f>
        <v/>
      </c>
      <c r="AV107" s="264" t="str">
        <f>IF(AV106="","",VLOOKUP(AV106,'シフト記号表（勤務時間帯）'!$C$6:$K$35,9,FALSE))</f>
        <v/>
      </c>
      <c r="AW107" s="264" t="str">
        <f>IF(AW106="","",VLOOKUP(AW106,'シフト記号表（勤務時間帯）'!$C$6:$K$35,9,FALSE))</f>
        <v/>
      </c>
      <c r="AX107" s="830">
        <f>IF($BB$3="４週",SUM(S107:AT107),IF($BB$3="暦月",SUM(S107:AW107),""))</f>
        <v>0</v>
      </c>
      <c r="AY107" s="831"/>
      <c r="AZ107" s="832">
        <f>IF($BB$3="４週",AX107/4,IF($BB$3="暦月",'勤務形態（30名）'!AX107/('勤務形態（30名）'!$BB$8/7),""))</f>
        <v>0</v>
      </c>
      <c r="BA107" s="833"/>
      <c r="BB107" s="823"/>
      <c r="BC107" s="784"/>
      <c r="BD107" s="784"/>
      <c r="BE107" s="784"/>
      <c r="BF107" s="785"/>
    </row>
    <row r="108" spans="2:58" ht="20.25" customHeight="1">
      <c r="B108" s="867"/>
      <c r="C108" s="875"/>
      <c r="D108" s="876"/>
      <c r="E108" s="877"/>
      <c r="F108" s="123">
        <f>C106</f>
        <v>0</v>
      </c>
      <c r="G108" s="775"/>
      <c r="H108" s="779"/>
      <c r="I108" s="777"/>
      <c r="J108" s="777"/>
      <c r="K108" s="778"/>
      <c r="L108" s="786"/>
      <c r="M108" s="787"/>
      <c r="N108" s="787"/>
      <c r="O108" s="788"/>
      <c r="P108" s="864" t="s">
        <v>50</v>
      </c>
      <c r="Q108" s="865"/>
      <c r="R108" s="866"/>
      <c r="S108" s="266" t="str">
        <f>IF(S106="","",VLOOKUP(S106,'シフト記号表（勤務時間帯）'!$C$6:$U$35,19,FALSE))</f>
        <v/>
      </c>
      <c r="T108" s="267" t="str">
        <f>IF(T106="","",VLOOKUP(T106,'シフト記号表（勤務時間帯）'!$C$6:$U$35,19,FALSE))</f>
        <v/>
      </c>
      <c r="U108" s="267" t="str">
        <f>IF(U106="","",VLOOKUP(U106,'シフト記号表（勤務時間帯）'!$C$6:$U$35,19,FALSE))</f>
        <v/>
      </c>
      <c r="V108" s="267" t="str">
        <f>IF(V106="","",VLOOKUP(V106,'シフト記号表（勤務時間帯）'!$C$6:$U$35,19,FALSE))</f>
        <v/>
      </c>
      <c r="W108" s="267" t="str">
        <f>IF(W106="","",VLOOKUP(W106,'シフト記号表（勤務時間帯）'!$C$6:$U$35,19,FALSE))</f>
        <v/>
      </c>
      <c r="X108" s="267" t="str">
        <f>IF(X106="","",VLOOKUP(X106,'シフト記号表（勤務時間帯）'!$C$6:$U$35,19,FALSE))</f>
        <v/>
      </c>
      <c r="Y108" s="268" t="str">
        <f>IF(Y106="","",VLOOKUP(Y106,'シフト記号表（勤務時間帯）'!$C$6:$U$35,19,FALSE))</f>
        <v/>
      </c>
      <c r="Z108" s="266" t="str">
        <f>IF(Z106="","",VLOOKUP(Z106,'シフト記号表（勤務時間帯）'!$C$6:$U$35,19,FALSE))</f>
        <v/>
      </c>
      <c r="AA108" s="267" t="str">
        <f>IF(AA106="","",VLOOKUP(AA106,'シフト記号表（勤務時間帯）'!$C$6:$U$35,19,FALSE))</f>
        <v/>
      </c>
      <c r="AB108" s="267" t="str">
        <f>IF(AB106="","",VLOOKUP(AB106,'シフト記号表（勤務時間帯）'!$C$6:$U$35,19,FALSE))</f>
        <v/>
      </c>
      <c r="AC108" s="267" t="str">
        <f>IF(AC106="","",VLOOKUP(AC106,'シフト記号表（勤務時間帯）'!$C$6:$U$35,19,FALSE))</f>
        <v/>
      </c>
      <c r="AD108" s="267" t="str">
        <f>IF(AD106="","",VLOOKUP(AD106,'シフト記号表（勤務時間帯）'!$C$6:$U$35,19,FALSE))</f>
        <v/>
      </c>
      <c r="AE108" s="267" t="str">
        <f>IF(AE106="","",VLOOKUP(AE106,'シフト記号表（勤務時間帯）'!$C$6:$U$35,19,FALSE))</f>
        <v/>
      </c>
      <c r="AF108" s="268" t="str">
        <f>IF(AF106="","",VLOOKUP(AF106,'シフト記号表（勤務時間帯）'!$C$6:$U$35,19,FALSE))</f>
        <v/>
      </c>
      <c r="AG108" s="266" t="str">
        <f>IF(AG106="","",VLOOKUP(AG106,'シフト記号表（勤務時間帯）'!$C$6:$U$35,19,FALSE))</f>
        <v/>
      </c>
      <c r="AH108" s="267" t="str">
        <f>IF(AH106="","",VLOOKUP(AH106,'シフト記号表（勤務時間帯）'!$C$6:$U$35,19,FALSE))</f>
        <v/>
      </c>
      <c r="AI108" s="267" t="str">
        <f>IF(AI106="","",VLOOKUP(AI106,'シフト記号表（勤務時間帯）'!$C$6:$U$35,19,FALSE))</f>
        <v/>
      </c>
      <c r="AJ108" s="267" t="str">
        <f>IF(AJ106="","",VLOOKUP(AJ106,'シフト記号表（勤務時間帯）'!$C$6:$U$35,19,FALSE))</f>
        <v/>
      </c>
      <c r="AK108" s="267" t="str">
        <f>IF(AK106="","",VLOOKUP(AK106,'シフト記号表（勤務時間帯）'!$C$6:$U$35,19,FALSE))</f>
        <v/>
      </c>
      <c r="AL108" s="267" t="str">
        <f>IF(AL106="","",VLOOKUP(AL106,'シフト記号表（勤務時間帯）'!$C$6:$U$35,19,FALSE))</f>
        <v/>
      </c>
      <c r="AM108" s="268" t="str">
        <f>IF(AM106="","",VLOOKUP(AM106,'シフト記号表（勤務時間帯）'!$C$6:$U$35,19,FALSE))</f>
        <v/>
      </c>
      <c r="AN108" s="266" t="str">
        <f>IF(AN106="","",VLOOKUP(AN106,'シフト記号表（勤務時間帯）'!$C$6:$U$35,19,FALSE))</f>
        <v/>
      </c>
      <c r="AO108" s="267" t="str">
        <f>IF(AO106="","",VLOOKUP(AO106,'シフト記号表（勤務時間帯）'!$C$6:$U$35,19,FALSE))</f>
        <v/>
      </c>
      <c r="AP108" s="267" t="str">
        <f>IF(AP106="","",VLOOKUP(AP106,'シフト記号表（勤務時間帯）'!$C$6:$U$35,19,FALSE))</f>
        <v/>
      </c>
      <c r="AQ108" s="267" t="str">
        <f>IF(AQ106="","",VLOOKUP(AQ106,'シフト記号表（勤務時間帯）'!$C$6:$U$35,19,FALSE))</f>
        <v/>
      </c>
      <c r="AR108" s="267" t="str">
        <f>IF(AR106="","",VLOOKUP(AR106,'シフト記号表（勤務時間帯）'!$C$6:$U$35,19,FALSE))</f>
        <v/>
      </c>
      <c r="AS108" s="267" t="str">
        <f>IF(AS106="","",VLOOKUP(AS106,'シフト記号表（勤務時間帯）'!$C$6:$U$35,19,FALSE))</f>
        <v/>
      </c>
      <c r="AT108" s="268" t="str">
        <f>IF(AT106="","",VLOOKUP(AT106,'シフト記号表（勤務時間帯）'!$C$6:$U$35,19,FALSE))</f>
        <v/>
      </c>
      <c r="AU108" s="266" t="str">
        <f>IF(AU106="","",VLOOKUP(AU106,'シフト記号表（勤務時間帯）'!$C$6:$U$35,19,FALSE))</f>
        <v/>
      </c>
      <c r="AV108" s="267" t="str">
        <f>IF(AV106="","",VLOOKUP(AV106,'シフト記号表（勤務時間帯）'!$C$6:$U$35,19,FALSE))</f>
        <v/>
      </c>
      <c r="AW108" s="267" t="str">
        <f>IF(AW106="","",VLOOKUP(AW106,'シフト記号表（勤務時間帯）'!$C$6:$U$35,19,FALSE))</f>
        <v/>
      </c>
      <c r="AX108" s="837">
        <f>IF($BB$3="４週",SUM(S108:AT108),IF($BB$3="暦月",SUM(S108:AW108),""))</f>
        <v>0</v>
      </c>
      <c r="AY108" s="838"/>
      <c r="AZ108" s="839">
        <f>IF($BB$3="４週",AX108/4,IF($BB$3="暦月",'勤務形態（30名）'!AX108/('勤務形態（30名）'!$BB$8/7),""))</f>
        <v>0</v>
      </c>
      <c r="BA108" s="840"/>
      <c r="BB108" s="883"/>
      <c r="BC108" s="787"/>
      <c r="BD108" s="787"/>
      <c r="BE108" s="787"/>
      <c r="BF108" s="788"/>
    </row>
    <row r="109" spans="2:58" ht="20.25" customHeight="1">
      <c r="B109" s="867">
        <f>B106+1</f>
        <v>30</v>
      </c>
      <c r="C109" s="869"/>
      <c r="D109" s="870"/>
      <c r="E109" s="871"/>
      <c r="F109" s="120"/>
      <c r="G109" s="773"/>
      <c r="H109" s="776"/>
      <c r="I109" s="777"/>
      <c r="J109" s="777"/>
      <c r="K109" s="778"/>
      <c r="L109" s="780"/>
      <c r="M109" s="781"/>
      <c r="N109" s="781"/>
      <c r="O109" s="782"/>
      <c r="P109" s="789" t="s">
        <v>49</v>
      </c>
      <c r="Q109" s="790"/>
      <c r="R109" s="791"/>
      <c r="S109" s="279"/>
      <c r="T109" s="278"/>
      <c r="U109" s="278"/>
      <c r="V109" s="278"/>
      <c r="W109" s="278"/>
      <c r="X109" s="278"/>
      <c r="Y109" s="280"/>
      <c r="Z109" s="279"/>
      <c r="AA109" s="278"/>
      <c r="AB109" s="278"/>
      <c r="AC109" s="278"/>
      <c r="AD109" s="278"/>
      <c r="AE109" s="278"/>
      <c r="AF109" s="280"/>
      <c r="AG109" s="279"/>
      <c r="AH109" s="278"/>
      <c r="AI109" s="278"/>
      <c r="AJ109" s="278"/>
      <c r="AK109" s="278"/>
      <c r="AL109" s="278"/>
      <c r="AM109" s="280"/>
      <c r="AN109" s="279"/>
      <c r="AO109" s="278"/>
      <c r="AP109" s="278"/>
      <c r="AQ109" s="278"/>
      <c r="AR109" s="278"/>
      <c r="AS109" s="278"/>
      <c r="AT109" s="280"/>
      <c r="AU109" s="279"/>
      <c r="AV109" s="278"/>
      <c r="AW109" s="278"/>
      <c r="AX109" s="986"/>
      <c r="AY109" s="987"/>
      <c r="AZ109" s="988"/>
      <c r="BA109" s="989"/>
      <c r="BB109" s="822"/>
      <c r="BC109" s="781"/>
      <c r="BD109" s="781"/>
      <c r="BE109" s="781"/>
      <c r="BF109" s="782"/>
    </row>
    <row r="110" spans="2:58" ht="20.25" customHeight="1">
      <c r="B110" s="867"/>
      <c r="C110" s="872"/>
      <c r="D110" s="873"/>
      <c r="E110" s="874"/>
      <c r="F110" s="94"/>
      <c r="G110" s="774"/>
      <c r="H110" s="779"/>
      <c r="I110" s="777"/>
      <c r="J110" s="777"/>
      <c r="K110" s="778"/>
      <c r="L110" s="783"/>
      <c r="M110" s="784"/>
      <c r="N110" s="784"/>
      <c r="O110" s="785"/>
      <c r="P110" s="827" t="s">
        <v>15</v>
      </c>
      <c r="Q110" s="828"/>
      <c r="R110" s="829"/>
      <c r="S110" s="263" t="str">
        <f>IF(S109="","",VLOOKUP(S109,'シフト記号表（勤務時間帯）'!$C$6:$K$35,9,FALSE))</f>
        <v/>
      </c>
      <c r="T110" s="264" t="str">
        <f>IF(T109="","",VLOOKUP(T109,'シフト記号表（勤務時間帯）'!$C$6:$K$35,9,FALSE))</f>
        <v/>
      </c>
      <c r="U110" s="264" t="str">
        <f>IF(U109="","",VLOOKUP(U109,'シフト記号表（勤務時間帯）'!$C$6:$K$35,9,FALSE))</f>
        <v/>
      </c>
      <c r="V110" s="264" t="str">
        <f>IF(V109="","",VLOOKUP(V109,'シフト記号表（勤務時間帯）'!$C$6:$K$35,9,FALSE))</f>
        <v/>
      </c>
      <c r="W110" s="264" t="str">
        <f>IF(W109="","",VLOOKUP(W109,'シフト記号表（勤務時間帯）'!$C$6:$K$35,9,FALSE))</f>
        <v/>
      </c>
      <c r="X110" s="264" t="str">
        <f>IF(X109="","",VLOOKUP(X109,'シフト記号表（勤務時間帯）'!$C$6:$K$35,9,FALSE))</f>
        <v/>
      </c>
      <c r="Y110" s="265" t="str">
        <f>IF(Y109="","",VLOOKUP(Y109,'シフト記号表（勤務時間帯）'!$C$6:$K$35,9,FALSE))</f>
        <v/>
      </c>
      <c r="Z110" s="263" t="str">
        <f>IF(Z109="","",VLOOKUP(Z109,'シフト記号表（勤務時間帯）'!$C$6:$K$35,9,FALSE))</f>
        <v/>
      </c>
      <c r="AA110" s="264" t="str">
        <f>IF(AA109="","",VLOOKUP(AA109,'シフト記号表（勤務時間帯）'!$C$6:$K$35,9,FALSE))</f>
        <v/>
      </c>
      <c r="AB110" s="264" t="str">
        <f>IF(AB109="","",VLOOKUP(AB109,'シフト記号表（勤務時間帯）'!$C$6:$K$35,9,FALSE))</f>
        <v/>
      </c>
      <c r="AC110" s="264" t="str">
        <f>IF(AC109="","",VLOOKUP(AC109,'シフト記号表（勤務時間帯）'!$C$6:$K$35,9,FALSE))</f>
        <v/>
      </c>
      <c r="AD110" s="264" t="str">
        <f>IF(AD109="","",VLOOKUP(AD109,'シフト記号表（勤務時間帯）'!$C$6:$K$35,9,FALSE))</f>
        <v/>
      </c>
      <c r="AE110" s="264" t="str">
        <f>IF(AE109="","",VLOOKUP(AE109,'シフト記号表（勤務時間帯）'!$C$6:$K$35,9,FALSE))</f>
        <v/>
      </c>
      <c r="AF110" s="265" t="str">
        <f>IF(AF109="","",VLOOKUP(AF109,'シフト記号表（勤務時間帯）'!$C$6:$K$35,9,FALSE))</f>
        <v/>
      </c>
      <c r="AG110" s="263" t="str">
        <f>IF(AG109="","",VLOOKUP(AG109,'シフト記号表（勤務時間帯）'!$C$6:$K$35,9,FALSE))</f>
        <v/>
      </c>
      <c r="AH110" s="264" t="str">
        <f>IF(AH109="","",VLOOKUP(AH109,'シフト記号表（勤務時間帯）'!$C$6:$K$35,9,FALSE))</f>
        <v/>
      </c>
      <c r="AI110" s="264" t="str">
        <f>IF(AI109="","",VLOOKUP(AI109,'シフト記号表（勤務時間帯）'!$C$6:$K$35,9,FALSE))</f>
        <v/>
      </c>
      <c r="AJ110" s="264" t="str">
        <f>IF(AJ109="","",VLOOKUP(AJ109,'シフト記号表（勤務時間帯）'!$C$6:$K$35,9,FALSE))</f>
        <v/>
      </c>
      <c r="AK110" s="264" t="str">
        <f>IF(AK109="","",VLOOKUP(AK109,'シフト記号表（勤務時間帯）'!$C$6:$K$35,9,FALSE))</f>
        <v/>
      </c>
      <c r="AL110" s="264" t="str">
        <f>IF(AL109="","",VLOOKUP(AL109,'シフト記号表（勤務時間帯）'!$C$6:$K$35,9,FALSE))</f>
        <v/>
      </c>
      <c r="AM110" s="265" t="str">
        <f>IF(AM109="","",VLOOKUP(AM109,'シフト記号表（勤務時間帯）'!$C$6:$K$35,9,FALSE))</f>
        <v/>
      </c>
      <c r="AN110" s="263" t="str">
        <f>IF(AN109="","",VLOOKUP(AN109,'シフト記号表（勤務時間帯）'!$C$6:$K$35,9,FALSE))</f>
        <v/>
      </c>
      <c r="AO110" s="264" t="str">
        <f>IF(AO109="","",VLOOKUP(AO109,'シフト記号表（勤務時間帯）'!$C$6:$K$35,9,FALSE))</f>
        <v/>
      </c>
      <c r="AP110" s="264" t="str">
        <f>IF(AP109="","",VLOOKUP(AP109,'シフト記号表（勤務時間帯）'!$C$6:$K$35,9,FALSE))</f>
        <v/>
      </c>
      <c r="AQ110" s="264" t="str">
        <f>IF(AQ109="","",VLOOKUP(AQ109,'シフト記号表（勤務時間帯）'!$C$6:$K$35,9,FALSE))</f>
        <v/>
      </c>
      <c r="AR110" s="264" t="str">
        <f>IF(AR109="","",VLOOKUP(AR109,'シフト記号表（勤務時間帯）'!$C$6:$K$35,9,FALSE))</f>
        <v/>
      </c>
      <c r="AS110" s="264" t="str">
        <f>IF(AS109="","",VLOOKUP(AS109,'シフト記号表（勤務時間帯）'!$C$6:$K$35,9,FALSE))</f>
        <v/>
      </c>
      <c r="AT110" s="265" t="str">
        <f>IF(AT109="","",VLOOKUP(AT109,'シフト記号表（勤務時間帯）'!$C$6:$K$35,9,FALSE))</f>
        <v/>
      </c>
      <c r="AU110" s="263" t="str">
        <f>IF(AU109="","",VLOOKUP(AU109,'シフト記号表（勤務時間帯）'!$C$6:$K$35,9,FALSE))</f>
        <v/>
      </c>
      <c r="AV110" s="264" t="str">
        <f>IF(AV109="","",VLOOKUP(AV109,'シフト記号表（勤務時間帯）'!$C$6:$K$35,9,FALSE))</f>
        <v/>
      </c>
      <c r="AW110" s="264" t="str">
        <f>IF(AW109="","",VLOOKUP(AW109,'シフト記号表（勤務時間帯）'!$C$6:$K$35,9,FALSE))</f>
        <v/>
      </c>
      <c r="AX110" s="830">
        <f>IF($BB$3="４週",SUM(S110:AT110),IF($BB$3="暦月",SUM(S110:AW110),""))</f>
        <v>0</v>
      </c>
      <c r="AY110" s="831"/>
      <c r="AZ110" s="832">
        <f>IF($BB$3="４週",AX110/4,IF($BB$3="暦月",'勤務形態（30名）'!AX110/('勤務形態（30名）'!$BB$8/7),""))</f>
        <v>0</v>
      </c>
      <c r="BA110" s="833"/>
      <c r="BB110" s="823"/>
      <c r="BC110" s="784"/>
      <c r="BD110" s="784"/>
      <c r="BE110" s="784"/>
      <c r="BF110" s="785"/>
    </row>
    <row r="111" spans="2:58" ht="20.25" customHeight="1" thickBot="1">
      <c r="B111" s="867"/>
      <c r="C111" s="875"/>
      <c r="D111" s="876"/>
      <c r="E111" s="877"/>
      <c r="F111" s="123">
        <f>C109</f>
        <v>0</v>
      </c>
      <c r="G111" s="775"/>
      <c r="H111" s="779"/>
      <c r="I111" s="777"/>
      <c r="J111" s="777"/>
      <c r="K111" s="778"/>
      <c r="L111" s="786"/>
      <c r="M111" s="787"/>
      <c r="N111" s="787"/>
      <c r="O111" s="788"/>
      <c r="P111" s="864" t="s">
        <v>50</v>
      </c>
      <c r="Q111" s="865"/>
      <c r="R111" s="866"/>
      <c r="S111" s="266" t="str">
        <f>IF(S109="","",VLOOKUP(S109,'シフト記号表（勤務時間帯）'!$C$6:$U$35,19,FALSE))</f>
        <v/>
      </c>
      <c r="T111" s="267" t="str">
        <f>IF(T109="","",VLOOKUP(T109,'シフト記号表（勤務時間帯）'!$C$6:$U$35,19,FALSE))</f>
        <v/>
      </c>
      <c r="U111" s="267" t="str">
        <f>IF(U109="","",VLOOKUP(U109,'シフト記号表（勤務時間帯）'!$C$6:$U$35,19,FALSE))</f>
        <v/>
      </c>
      <c r="V111" s="267" t="str">
        <f>IF(V109="","",VLOOKUP(V109,'シフト記号表（勤務時間帯）'!$C$6:$U$35,19,FALSE))</f>
        <v/>
      </c>
      <c r="W111" s="267" t="str">
        <f>IF(W109="","",VLOOKUP(W109,'シフト記号表（勤務時間帯）'!$C$6:$U$35,19,FALSE))</f>
        <v/>
      </c>
      <c r="X111" s="267" t="str">
        <f>IF(X109="","",VLOOKUP(X109,'シフト記号表（勤務時間帯）'!$C$6:$U$35,19,FALSE))</f>
        <v/>
      </c>
      <c r="Y111" s="268" t="str">
        <f>IF(Y109="","",VLOOKUP(Y109,'シフト記号表（勤務時間帯）'!$C$6:$U$35,19,FALSE))</f>
        <v/>
      </c>
      <c r="Z111" s="266" t="str">
        <f>IF(Z109="","",VLOOKUP(Z109,'シフト記号表（勤務時間帯）'!$C$6:$U$35,19,FALSE))</f>
        <v/>
      </c>
      <c r="AA111" s="267" t="str">
        <f>IF(AA109="","",VLOOKUP(AA109,'シフト記号表（勤務時間帯）'!$C$6:$U$35,19,FALSE))</f>
        <v/>
      </c>
      <c r="AB111" s="267" t="str">
        <f>IF(AB109="","",VLOOKUP(AB109,'シフト記号表（勤務時間帯）'!$C$6:$U$35,19,FALSE))</f>
        <v/>
      </c>
      <c r="AC111" s="267" t="str">
        <f>IF(AC109="","",VLOOKUP(AC109,'シフト記号表（勤務時間帯）'!$C$6:$U$35,19,FALSE))</f>
        <v/>
      </c>
      <c r="AD111" s="267" t="str">
        <f>IF(AD109="","",VLOOKUP(AD109,'シフト記号表（勤務時間帯）'!$C$6:$U$35,19,FALSE))</f>
        <v/>
      </c>
      <c r="AE111" s="267" t="str">
        <f>IF(AE109="","",VLOOKUP(AE109,'シフト記号表（勤務時間帯）'!$C$6:$U$35,19,FALSE))</f>
        <v/>
      </c>
      <c r="AF111" s="268" t="str">
        <f>IF(AF109="","",VLOOKUP(AF109,'シフト記号表（勤務時間帯）'!$C$6:$U$35,19,FALSE))</f>
        <v/>
      </c>
      <c r="AG111" s="266" t="str">
        <f>IF(AG109="","",VLOOKUP(AG109,'シフト記号表（勤務時間帯）'!$C$6:$U$35,19,FALSE))</f>
        <v/>
      </c>
      <c r="AH111" s="267" t="str">
        <f>IF(AH109="","",VLOOKUP(AH109,'シフト記号表（勤務時間帯）'!$C$6:$U$35,19,FALSE))</f>
        <v/>
      </c>
      <c r="AI111" s="267" t="str">
        <f>IF(AI109="","",VLOOKUP(AI109,'シフト記号表（勤務時間帯）'!$C$6:$U$35,19,FALSE))</f>
        <v/>
      </c>
      <c r="AJ111" s="267" t="str">
        <f>IF(AJ109="","",VLOOKUP(AJ109,'シフト記号表（勤務時間帯）'!$C$6:$U$35,19,FALSE))</f>
        <v/>
      </c>
      <c r="AK111" s="267" t="str">
        <f>IF(AK109="","",VLOOKUP(AK109,'シフト記号表（勤務時間帯）'!$C$6:$U$35,19,FALSE))</f>
        <v/>
      </c>
      <c r="AL111" s="267" t="str">
        <f>IF(AL109="","",VLOOKUP(AL109,'シフト記号表（勤務時間帯）'!$C$6:$U$35,19,FALSE))</f>
        <v/>
      </c>
      <c r="AM111" s="268" t="str">
        <f>IF(AM109="","",VLOOKUP(AM109,'シフト記号表（勤務時間帯）'!$C$6:$U$35,19,FALSE))</f>
        <v/>
      </c>
      <c r="AN111" s="266" t="str">
        <f>IF(AN109="","",VLOOKUP(AN109,'シフト記号表（勤務時間帯）'!$C$6:$U$35,19,FALSE))</f>
        <v/>
      </c>
      <c r="AO111" s="267" t="str">
        <f>IF(AO109="","",VLOOKUP(AO109,'シフト記号表（勤務時間帯）'!$C$6:$U$35,19,FALSE))</f>
        <v/>
      </c>
      <c r="AP111" s="267" t="str">
        <f>IF(AP109="","",VLOOKUP(AP109,'シフト記号表（勤務時間帯）'!$C$6:$U$35,19,FALSE))</f>
        <v/>
      </c>
      <c r="AQ111" s="267" t="str">
        <f>IF(AQ109="","",VLOOKUP(AQ109,'シフト記号表（勤務時間帯）'!$C$6:$U$35,19,FALSE))</f>
        <v/>
      </c>
      <c r="AR111" s="267" t="str">
        <f>IF(AR109="","",VLOOKUP(AR109,'シフト記号表（勤務時間帯）'!$C$6:$U$35,19,FALSE))</f>
        <v/>
      </c>
      <c r="AS111" s="267" t="str">
        <f>IF(AS109="","",VLOOKUP(AS109,'シフト記号表（勤務時間帯）'!$C$6:$U$35,19,FALSE))</f>
        <v/>
      </c>
      <c r="AT111" s="268" t="str">
        <f>IF(AT109="","",VLOOKUP(AT109,'シフト記号表（勤務時間帯）'!$C$6:$U$35,19,FALSE))</f>
        <v/>
      </c>
      <c r="AU111" s="266" t="str">
        <f>IF(AU109="","",VLOOKUP(AU109,'シフト記号表（勤務時間帯）'!$C$6:$U$35,19,FALSE))</f>
        <v/>
      </c>
      <c r="AV111" s="267" t="str">
        <f>IF(AV109="","",VLOOKUP(AV109,'シフト記号表（勤務時間帯）'!$C$6:$U$35,19,FALSE))</f>
        <v/>
      </c>
      <c r="AW111" s="267" t="str">
        <f>IF(AW109="","",VLOOKUP(AW109,'シフト記号表（勤務時間帯）'!$C$6:$U$35,19,FALSE))</f>
        <v/>
      </c>
      <c r="AX111" s="837">
        <f>IF($BB$3="４週",SUM(S111:AT111),IF($BB$3="暦月",SUM(S111:AW111),""))</f>
        <v>0</v>
      </c>
      <c r="AY111" s="838"/>
      <c r="AZ111" s="839">
        <f>IF($BB$3="４週",AX111/4,IF($BB$3="暦月",'勤務形態（30名）'!AX111/('勤務形態（30名）'!$BB$8/7),""))</f>
        <v>0</v>
      </c>
      <c r="BA111" s="840"/>
      <c r="BB111" s="883"/>
      <c r="BC111" s="787"/>
      <c r="BD111" s="787"/>
      <c r="BE111" s="787"/>
      <c r="BF111" s="788"/>
    </row>
    <row r="112" spans="2:58" s="40" customFormat="1" ht="6" customHeight="1" thickBot="1">
      <c r="B112" s="53"/>
      <c r="C112" s="51"/>
      <c r="D112" s="51"/>
      <c r="E112" s="51"/>
      <c r="F112" s="41"/>
      <c r="G112" s="41"/>
      <c r="H112" s="42"/>
      <c r="I112" s="42"/>
      <c r="J112" s="42"/>
      <c r="K112" s="42"/>
      <c r="L112" s="41"/>
      <c r="M112" s="41"/>
      <c r="N112" s="41"/>
      <c r="O112" s="41"/>
      <c r="P112" s="43"/>
      <c r="Q112" s="43"/>
      <c r="R112" s="43"/>
      <c r="S112" s="281"/>
      <c r="T112" s="281"/>
      <c r="U112" s="281"/>
      <c r="V112" s="281"/>
      <c r="W112" s="281"/>
      <c r="X112" s="281"/>
      <c r="Y112" s="281"/>
      <c r="Z112" s="281"/>
      <c r="AA112" s="281"/>
      <c r="AB112" s="281"/>
      <c r="AC112" s="281"/>
      <c r="AD112" s="281"/>
      <c r="AE112" s="281"/>
      <c r="AF112" s="281"/>
      <c r="AG112" s="281"/>
      <c r="AH112" s="281"/>
      <c r="AI112" s="281"/>
      <c r="AJ112" s="281"/>
      <c r="AK112" s="281"/>
      <c r="AL112" s="281"/>
      <c r="AM112" s="281"/>
      <c r="AN112" s="281"/>
      <c r="AO112" s="281"/>
      <c r="AP112" s="281"/>
      <c r="AQ112" s="281"/>
      <c r="AR112" s="281"/>
      <c r="AS112" s="281"/>
      <c r="AT112" s="281"/>
      <c r="AU112" s="281"/>
      <c r="AV112" s="281"/>
      <c r="AW112" s="281"/>
      <c r="AX112" s="282"/>
      <c r="AY112" s="282"/>
      <c r="AZ112" s="282"/>
      <c r="BA112" s="282"/>
      <c r="BB112" s="41"/>
      <c r="BC112" s="41"/>
      <c r="BD112" s="41"/>
      <c r="BE112" s="41"/>
      <c r="BF112" s="45"/>
    </row>
    <row r="113" spans="1:73" ht="20.100000000000001" customHeight="1">
      <c r="B113" s="54"/>
      <c r="C113" s="26"/>
      <c r="D113" s="26"/>
      <c r="E113" s="26"/>
      <c r="F113" s="26"/>
      <c r="G113" s="769" t="s">
        <v>182</v>
      </c>
      <c r="H113" s="769"/>
      <c r="I113" s="769"/>
      <c r="J113" s="769"/>
      <c r="K113" s="769"/>
      <c r="L113" s="769"/>
      <c r="M113" s="769"/>
      <c r="N113" s="769"/>
      <c r="O113" s="769"/>
      <c r="P113" s="769"/>
      <c r="Q113" s="769"/>
      <c r="R113" s="770"/>
      <c r="S113" s="269" t="str">
        <f t="shared" ref="S113:AW113" si="1">IF(SUMIF($F$22:$F$60, "生活相談員", S22:S60)=0,"",SUMIF($F$22:$F$60,"生活相談員",S22:S60))</f>
        <v/>
      </c>
      <c r="T113" s="270" t="str">
        <f t="shared" si="1"/>
        <v/>
      </c>
      <c r="U113" s="270" t="str">
        <f t="shared" si="1"/>
        <v/>
      </c>
      <c r="V113" s="270" t="str">
        <f t="shared" si="1"/>
        <v/>
      </c>
      <c r="W113" s="270" t="str">
        <f t="shared" si="1"/>
        <v/>
      </c>
      <c r="X113" s="270" t="str">
        <f t="shared" si="1"/>
        <v/>
      </c>
      <c r="Y113" s="271" t="str">
        <f t="shared" si="1"/>
        <v/>
      </c>
      <c r="Z113" s="269" t="str">
        <f t="shared" si="1"/>
        <v/>
      </c>
      <c r="AA113" s="270" t="str">
        <f t="shared" si="1"/>
        <v/>
      </c>
      <c r="AB113" s="270" t="str">
        <f t="shared" si="1"/>
        <v/>
      </c>
      <c r="AC113" s="270" t="str">
        <f t="shared" si="1"/>
        <v/>
      </c>
      <c r="AD113" s="270" t="str">
        <f t="shared" si="1"/>
        <v/>
      </c>
      <c r="AE113" s="270" t="str">
        <f t="shared" si="1"/>
        <v/>
      </c>
      <c r="AF113" s="271" t="str">
        <f t="shared" si="1"/>
        <v/>
      </c>
      <c r="AG113" s="269" t="str">
        <f t="shared" si="1"/>
        <v/>
      </c>
      <c r="AH113" s="270" t="str">
        <f t="shared" si="1"/>
        <v/>
      </c>
      <c r="AI113" s="270" t="str">
        <f t="shared" si="1"/>
        <v/>
      </c>
      <c r="AJ113" s="270" t="str">
        <f t="shared" si="1"/>
        <v/>
      </c>
      <c r="AK113" s="270" t="str">
        <f t="shared" si="1"/>
        <v/>
      </c>
      <c r="AL113" s="270" t="str">
        <f t="shared" si="1"/>
        <v/>
      </c>
      <c r="AM113" s="271" t="str">
        <f t="shared" si="1"/>
        <v/>
      </c>
      <c r="AN113" s="269" t="str">
        <f t="shared" si="1"/>
        <v/>
      </c>
      <c r="AO113" s="270" t="str">
        <f t="shared" si="1"/>
        <v/>
      </c>
      <c r="AP113" s="270" t="str">
        <f t="shared" si="1"/>
        <v/>
      </c>
      <c r="AQ113" s="270" t="str">
        <f t="shared" si="1"/>
        <v/>
      </c>
      <c r="AR113" s="270" t="str">
        <f t="shared" si="1"/>
        <v/>
      </c>
      <c r="AS113" s="270" t="str">
        <f t="shared" si="1"/>
        <v/>
      </c>
      <c r="AT113" s="271" t="str">
        <f t="shared" si="1"/>
        <v/>
      </c>
      <c r="AU113" s="269" t="str">
        <f t="shared" si="1"/>
        <v/>
      </c>
      <c r="AV113" s="270" t="str">
        <f t="shared" si="1"/>
        <v/>
      </c>
      <c r="AW113" s="271" t="str">
        <f t="shared" si="1"/>
        <v/>
      </c>
      <c r="AX113" s="771" t="str">
        <f>IF(SUMIF($F$22:$F$60, "生活相談員", AX22:AY60)=0,"",SUMIF($F$22:$F$60,"生活相談員",AX22:AY60))</f>
        <v/>
      </c>
      <c r="AY113" s="772"/>
      <c r="AZ113" s="792" t="str">
        <f>IF(AX113="","",IF($BB$3="４週",AX113/4,IF($BB$3="暦月",AX113/('勤務形態（30名）'!$BB$8/7),"")))</f>
        <v/>
      </c>
      <c r="BA113" s="793"/>
      <c r="BB113" s="794"/>
      <c r="BC113" s="795"/>
      <c r="BD113" s="795"/>
      <c r="BE113" s="795"/>
      <c r="BF113" s="796"/>
    </row>
    <row r="114" spans="1:73" ht="20.25" customHeight="1">
      <c r="B114" s="55"/>
      <c r="C114" s="27"/>
      <c r="D114" s="27"/>
      <c r="E114" s="27"/>
      <c r="F114" s="27"/>
      <c r="G114" s="803" t="s">
        <v>183</v>
      </c>
      <c r="H114" s="803"/>
      <c r="I114" s="803"/>
      <c r="J114" s="803"/>
      <c r="K114" s="803"/>
      <c r="L114" s="803"/>
      <c r="M114" s="803"/>
      <c r="N114" s="803"/>
      <c r="O114" s="803"/>
      <c r="P114" s="803"/>
      <c r="Q114" s="803"/>
      <c r="R114" s="804"/>
      <c r="S114" s="272" t="str">
        <f t="shared" ref="S114:AX114" si="2">IF(SUMIF($F$22:$F$60, "介護職員", S22:S60)=0,"",SUMIF($F$22:$F$60, "介護職員", S22:S60))</f>
        <v/>
      </c>
      <c r="T114" s="273" t="str">
        <f t="shared" si="2"/>
        <v/>
      </c>
      <c r="U114" s="273" t="str">
        <f t="shared" si="2"/>
        <v/>
      </c>
      <c r="V114" s="273" t="str">
        <f t="shared" si="2"/>
        <v/>
      </c>
      <c r="W114" s="273" t="str">
        <f t="shared" si="2"/>
        <v/>
      </c>
      <c r="X114" s="273" t="str">
        <f t="shared" si="2"/>
        <v/>
      </c>
      <c r="Y114" s="274" t="str">
        <f t="shared" si="2"/>
        <v/>
      </c>
      <c r="Z114" s="272" t="str">
        <f t="shared" si="2"/>
        <v/>
      </c>
      <c r="AA114" s="273" t="str">
        <f t="shared" si="2"/>
        <v/>
      </c>
      <c r="AB114" s="273" t="str">
        <f t="shared" si="2"/>
        <v/>
      </c>
      <c r="AC114" s="273" t="str">
        <f t="shared" si="2"/>
        <v/>
      </c>
      <c r="AD114" s="273" t="str">
        <f t="shared" si="2"/>
        <v/>
      </c>
      <c r="AE114" s="273" t="str">
        <f t="shared" si="2"/>
        <v/>
      </c>
      <c r="AF114" s="274" t="str">
        <f t="shared" si="2"/>
        <v/>
      </c>
      <c r="AG114" s="272" t="str">
        <f t="shared" si="2"/>
        <v/>
      </c>
      <c r="AH114" s="273" t="str">
        <f t="shared" si="2"/>
        <v/>
      </c>
      <c r="AI114" s="273" t="str">
        <f t="shared" si="2"/>
        <v/>
      </c>
      <c r="AJ114" s="273" t="str">
        <f t="shared" si="2"/>
        <v/>
      </c>
      <c r="AK114" s="273" t="str">
        <f t="shared" si="2"/>
        <v/>
      </c>
      <c r="AL114" s="273" t="str">
        <f t="shared" si="2"/>
        <v/>
      </c>
      <c r="AM114" s="274" t="str">
        <f t="shared" si="2"/>
        <v/>
      </c>
      <c r="AN114" s="272" t="str">
        <f t="shared" si="2"/>
        <v/>
      </c>
      <c r="AO114" s="273" t="str">
        <f t="shared" si="2"/>
        <v/>
      </c>
      <c r="AP114" s="273" t="str">
        <f t="shared" si="2"/>
        <v/>
      </c>
      <c r="AQ114" s="273" t="str">
        <f t="shared" si="2"/>
        <v/>
      </c>
      <c r="AR114" s="273" t="str">
        <f t="shared" si="2"/>
        <v/>
      </c>
      <c r="AS114" s="273" t="str">
        <f t="shared" si="2"/>
        <v/>
      </c>
      <c r="AT114" s="274" t="str">
        <f t="shared" si="2"/>
        <v/>
      </c>
      <c r="AU114" s="272" t="str">
        <f t="shared" si="2"/>
        <v/>
      </c>
      <c r="AV114" s="273" t="str">
        <f t="shared" si="2"/>
        <v/>
      </c>
      <c r="AW114" s="274" t="str">
        <f t="shared" si="2"/>
        <v/>
      </c>
      <c r="AX114" s="805" t="str">
        <f t="shared" si="2"/>
        <v/>
      </c>
      <c r="AY114" s="806"/>
      <c r="AZ114" s="807" t="str">
        <f>IF(AX114="","",IF($BB$3="４週",AX114/4,IF($BB$3="暦月",AX114/('勤務形態（30名）'!$BB$8/7),"")))</f>
        <v/>
      </c>
      <c r="BA114" s="808"/>
      <c r="BB114" s="797"/>
      <c r="BC114" s="798"/>
      <c r="BD114" s="798"/>
      <c r="BE114" s="798"/>
      <c r="BF114" s="799"/>
    </row>
    <row r="115" spans="1:73" ht="20.25" customHeight="1">
      <c r="B115" s="55"/>
      <c r="C115" s="27"/>
      <c r="D115" s="27"/>
      <c r="E115" s="27"/>
      <c r="F115" s="27"/>
      <c r="G115" s="803" t="s">
        <v>184</v>
      </c>
      <c r="H115" s="803"/>
      <c r="I115" s="803"/>
      <c r="J115" s="803"/>
      <c r="K115" s="803"/>
      <c r="L115" s="803"/>
      <c r="M115" s="803"/>
      <c r="N115" s="803"/>
      <c r="O115" s="803"/>
      <c r="P115" s="803"/>
      <c r="Q115" s="803"/>
      <c r="R115" s="804"/>
      <c r="S115" s="248"/>
      <c r="T115" s="249"/>
      <c r="U115" s="249"/>
      <c r="V115" s="249"/>
      <c r="W115" s="249"/>
      <c r="X115" s="249"/>
      <c r="Y115" s="250"/>
      <c r="Z115" s="248"/>
      <c r="AA115" s="249"/>
      <c r="AB115" s="249"/>
      <c r="AC115" s="249"/>
      <c r="AD115" s="249"/>
      <c r="AE115" s="249"/>
      <c r="AF115" s="250"/>
      <c r="AG115" s="248"/>
      <c r="AH115" s="249"/>
      <c r="AI115" s="249"/>
      <c r="AJ115" s="249"/>
      <c r="AK115" s="249"/>
      <c r="AL115" s="249"/>
      <c r="AM115" s="250"/>
      <c r="AN115" s="248"/>
      <c r="AO115" s="249"/>
      <c r="AP115" s="249"/>
      <c r="AQ115" s="249"/>
      <c r="AR115" s="249"/>
      <c r="AS115" s="249"/>
      <c r="AT115" s="250"/>
      <c r="AU115" s="248"/>
      <c r="AV115" s="249"/>
      <c r="AW115" s="250"/>
      <c r="AX115" s="809"/>
      <c r="AY115" s="810"/>
      <c r="AZ115" s="810"/>
      <c r="BA115" s="811"/>
      <c r="BB115" s="797"/>
      <c r="BC115" s="798"/>
      <c r="BD115" s="798"/>
      <c r="BE115" s="798"/>
      <c r="BF115" s="799"/>
    </row>
    <row r="116" spans="1:73" ht="20.25" customHeight="1">
      <c r="B116" s="55"/>
      <c r="C116" s="27"/>
      <c r="D116" s="27"/>
      <c r="E116" s="27"/>
      <c r="F116" s="27"/>
      <c r="G116" s="803" t="s">
        <v>186</v>
      </c>
      <c r="H116" s="803"/>
      <c r="I116" s="803"/>
      <c r="J116" s="803"/>
      <c r="K116" s="803"/>
      <c r="L116" s="803"/>
      <c r="M116" s="803"/>
      <c r="N116" s="803"/>
      <c r="O116" s="803"/>
      <c r="P116" s="803"/>
      <c r="Q116" s="803"/>
      <c r="R116" s="804"/>
      <c r="S116" s="248"/>
      <c r="T116" s="249"/>
      <c r="U116" s="249"/>
      <c r="V116" s="249"/>
      <c r="W116" s="249"/>
      <c r="X116" s="249"/>
      <c r="Y116" s="250"/>
      <c r="Z116" s="248"/>
      <c r="AA116" s="249"/>
      <c r="AB116" s="249"/>
      <c r="AC116" s="249"/>
      <c r="AD116" s="249"/>
      <c r="AE116" s="249"/>
      <c r="AF116" s="250"/>
      <c r="AG116" s="248"/>
      <c r="AH116" s="249"/>
      <c r="AI116" s="249"/>
      <c r="AJ116" s="249"/>
      <c r="AK116" s="249"/>
      <c r="AL116" s="249"/>
      <c r="AM116" s="250"/>
      <c r="AN116" s="248"/>
      <c r="AO116" s="249"/>
      <c r="AP116" s="249"/>
      <c r="AQ116" s="249"/>
      <c r="AR116" s="249"/>
      <c r="AS116" s="249"/>
      <c r="AT116" s="250"/>
      <c r="AU116" s="248"/>
      <c r="AV116" s="249"/>
      <c r="AW116" s="250"/>
      <c r="AX116" s="812"/>
      <c r="AY116" s="813"/>
      <c r="AZ116" s="813"/>
      <c r="BA116" s="814"/>
      <c r="BB116" s="797"/>
      <c r="BC116" s="798"/>
      <c r="BD116" s="798"/>
      <c r="BE116" s="798"/>
      <c r="BF116" s="799"/>
    </row>
    <row r="117" spans="1:73" ht="20.25" customHeight="1" thickBot="1">
      <c r="B117" s="56"/>
      <c r="C117" s="116"/>
      <c r="D117" s="116"/>
      <c r="E117" s="116"/>
      <c r="F117" s="116"/>
      <c r="G117" s="841" t="s">
        <v>187</v>
      </c>
      <c r="H117" s="841"/>
      <c r="I117" s="841"/>
      <c r="J117" s="841"/>
      <c r="K117" s="841"/>
      <c r="L117" s="841"/>
      <c r="M117" s="841"/>
      <c r="N117" s="841"/>
      <c r="O117" s="841"/>
      <c r="P117" s="841"/>
      <c r="Q117" s="841"/>
      <c r="R117" s="842"/>
      <c r="S117" s="275" t="str">
        <f>IF(S116&lt;&gt;"",IF(S115&gt;15,((S115-15)/5+1)*S116,S116),"")</f>
        <v/>
      </c>
      <c r="T117" s="276" t="str">
        <f t="shared" ref="T117:AW117" si="3">IF(T116&lt;&gt;"",IF(T115&gt;15,((T115-15)/5+1)*T116,T116),"")</f>
        <v/>
      </c>
      <c r="U117" s="276" t="str">
        <f t="shared" si="3"/>
        <v/>
      </c>
      <c r="V117" s="276" t="str">
        <f t="shared" si="3"/>
        <v/>
      </c>
      <c r="W117" s="276" t="str">
        <f t="shared" si="3"/>
        <v/>
      </c>
      <c r="X117" s="276" t="str">
        <f t="shared" si="3"/>
        <v/>
      </c>
      <c r="Y117" s="277" t="str">
        <f t="shared" si="3"/>
        <v/>
      </c>
      <c r="Z117" s="275" t="str">
        <f t="shared" si="3"/>
        <v/>
      </c>
      <c r="AA117" s="276" t="str">
        <f t="shared" si="3"/>
        <v/>
      </c>
      <c r="AB117" s="276" t="str">
        <f t="shared" si="3"/>
        <v/>
      </c>
      <c r="AC117" s="276" t="str">
        <f t="shared" si="3"/>
        <v/>
      </c>
      <c r="AD117" s="276" t="str">
        <f t="shared" si="3"/>
        <v/>
      </c>
      <c r="AE117" s="276" t="str">
        <f t="shared" si="3"/>
        <v/>
      </c>
      <c r="AF117" s="277" t="str">
        <f t="shared" si="3"/>
        <v/>
      </c>
      <c r="AG117" s="275" t="str">
        <f t="shared" si="3"/>
        <v/>
      </c>
      <c r="AH117" s="276" t="str">
        <f t="shared" si="3"/>
        <v/>
      </c>
      <c r="AI117" s="276" t="str">
        <f t="shared" si="3"/>
        <v/>
      </c>
      <c r="AJ117" s="276" t="str">
        <f t="shared" si="3"/>
        <v/>
      </c>
      <c r="AK117" s="276" t="str">
        <f t="shared" si="3"/>
        <v/>
      </c>
      <c r="AL117" s="276" t="str">
        <f t="shared" si="3"/>
        <v/>
      </c>
      <c r="AM117" s="277" t="str">
        <f t="shared" si="3"/>
        <v/>
      </c>
      <c r="AN117" s="275" t="str">
        <f t="shared" si="3"/>
        <v/>
      </c>
      <c r="AO117" s="276" t="str">
        <f t="shared" si="3"/>
        <v/>
      </c>
      <c r="AP117" s="276" t="str">
        <f t="shared" si="3"/>
        <v/>
      </c>
      <c r="AQ117" s="276" t="str">
        <f t="shared" si="3"/>
        <v/>
      </c>
      <c r="AR117" s="276" t="str">
        <f t="shared" si="3"/>
        <v/>
      </c>
      <c r="AS117" s="276" t="str">
        <f t="shared" si="3"/>
        <v/>
      </c>
      <c r="AT117" s="277" t="str">
        <f t="shared" si="3"/>
        <v/>
      </c>
      <c r="AU117" s="272" t="str">
        <f t="shared" si="3"/>
        <v/>
      </c>
      <c r="AV117" s="273" t="str">
        <f t="shared" si="3"/>
        <v/>
      </c>
      <c r="AW117" s="274" t="str">
        <f t="shared" si="3"/>
        <v/>
      </c>
      <c r="AX117" s="812"/>
      <c r="AY117" s="813"/>
      <c r="AZ117" s="813"/>
      <c r="BA117" s="814"/>
      <c r="BB117" s="797"/>
      <c r="BC117" s="798"/>
      <c r="BD117" s="798"/>
      <c r="BE117" s="798"/>
      <c r="BF117" s="799"/>
    </row>
    <row r="118" spans="1:73" ht="18.75" customHeight="1">
      <c r="B118" s="843" t="s">
        <v>188</v>
      </c>
      <c r="C118" s="844"/>
      <c r="D118" s="844"/>
      <c r="E118" s="844"/>
      <c r="F118" s="844"/>
      <c r="G118" s="844"/>
      <c r="H118" s="844"/>
      <c r="I118" s="844"/>
      <c r="J118" s="844"/>
      <c r="K118" s="845"/>
      <c r="L118" s="849" t="s">
        <v>60</v>
      </c>
      <c r="M118" s="849"/>
      <c r="N118" s="849"/>
      <c r="O118" s="849"/>
      <c r="P118" s="849"/>
      <c r="Q118" s="849"/>
      <c r="R118" s="850"/>
      <c r="S118" s="254" t="str">
        <f>IF($L118="","",IF(COUNTIFS($F$22:$F$60,$L118,S$22:S$60,"&gt;0")=0,"",COUNTIFS($F$22:$F$60,$L118,S$22:S$60,"&gt;0")))</f>
        <v/>
      </c>
      <c r="T118" s="255" t="str">
        <f t="shared" ref="T118:AW122" si="4">IF($L118="","",IF(COUNTIFS($F$22:$F$60,$L118,T$22:T$60,"&gt;0")=0,"",COUNTIFS($F$22:$F$60,$L118,T$22:T$60,"&gt;0")))</f>
        <v/>
      </c>
      <c r="U118" s="255" t="str">
        <f t="shared" si="4"/>
        <v/>
      </c>
      <c r="V118" s="255" t="str">
        <f t="shared" si="4"/>
        <v/>
      </c>
      <c r="W118" s="255" t="str">
        <f t="shared" si="4"/>
        <v/>
      </c>
      <c r="X118" s="255" t="str">
        <f t="shared" si="4"/>
        <v/>
      </c>
      <c r="Y118" s="256" t="str">
        <f t="shared" si="4"/>
        <v/>
      </c>
      <c r="Z118" s="257" t="str">
        <f t="shared" si="4"/>
        <v/>
      </c>
      <c r="AA118" s="255" t="str">
        <f t="shared" si="4"/>
        <v/>
      </c>
      <c r="AB118" s="255" t="str">
        <f t="shared" si="4"/>
        <v/>
      </c>
      <c r="AC118" s="255" t="str">
        <f t="shared" si="4"/>
        <v/>
      </c>
      <c r="AD118" s="255" t="str">
        <f t="shared" si="4"/>
        <v/>
      </c>
      <c r="AE118" s="255" t="str">
        <f t="shared" si="4"/>
        <v/>
      </c>
      <c r="AF118" s="256" t="str">
        <f t="shared" si="4"/>
        <v/>
      </c>
      <c r="AG118" s="255" t="str">
        <f t="shared" si="4"/>
        <v/>
      </c>
      <c r="AH118" s="255" t="str">
        <f t="shared" si="4"/>
        <v/>
      </c>
      <c r="AI118" s="255" t="str">
        <f t="shared" si="4"/>
        <v/>
      </c>
      <c r="AJ118" s="255" t="str">
        <f t="shared" si="4"/>
        <v/>
      </c>
      <c r="AK118" s="255" t="str">
        <f t="shared" si="4"/>
        <v/>
      </c>
      <c r="AL118" s="255" t="str">
        <f t="shared" si="4"/>
        <v/>
      </c>
      <c r="AM118" s="256" t="str">
        <f t="shared" si="4"/>
        <v/>
      </c>
      <c r="AN118" s="255" t="str">
        <f t="shared" si="4"/>
        <v/>
      </c>
      <c r="AO118" s="255" t="str">
        <f t="shared" si="4"/>
        <v/>
      </c>
      <c r="AP118" s="255" t="str">
        <f t="shared" si="4"/>
        <v/>
      </c>
      <c r="AQ118" s="255" t="str">
        <f t="shared" si="4"/>
        <v/>
      </c>
      <c r="AR118" s="255" t="str">
        <f t="shared" si="4"/>
        <v/>
      </c>
      <c r="AS118" s="255" t="str">
        <f t="shared" si="4"/>
        <v/>
      </c>
      <c r="AT118" s="256" t="str">
        <f t="shared" si="4"/>
        <v/>
      </c>
      <c r="AU118" s="255" t="str">
        <f t="shared" si="4"/>
        <v/>
      </c>
      <c r="AV118" s="255" t="str">
        <f t="shared" si="4"/>
        <v/>
      </c>
      <c r="AW118" s="256" t="str">
        <f t="shared" si="4"/>
        <v/>
      </c>
      <c r="AX118" s="812"/>
      <c r="AY118" s="813"/>
      <c r="AZ118" s="813"/>
      <c r="BA118" s="814"/>
      <c r="BB118" s="797"/>
      <c r="BC118" s="798"/>
      <c r="BD118" s="798"/>
      <c r="BE118" s="798"/>
      <c r="BF118" s="799"/>
    </row>
    <row r="119" spans="1:73" ht="18.75" customHeight="1">
      <c r="B119" s="843"/>
      <c r="C119" s="844"/>
      <c r="D119" s="844"/>
      <c r="E119" s="844"/>
      <c r="F119" s="844"/>
      <c r="G119" s="844"/>
      <c r="H119" s="844"/>
      <c r="I119" s="844"/>
      <c r="J119" s="844"/>
      <c r="K119" s="845"/>
      <c r="L119" s="851" t="s">
        <v>5</v>
      </c>
      <c r="M119" s="851"/>
      <c r="N119" s="851"/>
      <c r="O119" s="851"/>
      <c r="P119" s="851"/>
      <c r="Q119" s="851"/>
      <c r="R119" s="852"/>
      <c r="S119" s="245" t="str">
        <f t="shared" ref="S119:AH122" si="5">IF($L119="","",IF(COUNTIFS($F$22:$F$60,$L119,S$22:S$60,"&gt;0")=0,"",COUNTIFS($F$22:$F$60,$L119,S$22:S$60,"&gt;0")))</f>
        <v/>
      </c>
      <c r="T119" s="246" t="str">
        <f>IF($L119="","",IF(COUNTIFS($F$22:$F$60,$L119,T$22:T$60,"&gt;0")=0,"",COUNTIFS($F$22:$F$60,$L119,T$22:T$60,"&gt;0")))</f>
        <v/>
      </c>
      <c r="U119" s="246" t="str">
        <f t="shared" si="5"/>
        <v/>
      </c>
      <c r="V119" s="246" t="str">
        <f t="shared" si="5"/>
        <v/>
      </c>
      <c r="W119" s="246" t="str">
        <f t="shared" si="5"/>
        <v/>
      </c>
      <c r="X119" s="246" t="str">
        <f t="shared" si="5"/>
        <v/>
      </c>
      <c r="Y119" s="247" t="str">
        <f t="shared" si="5"/>
        <v/>
      </c>
      <c r="Z119" s="258" t="str">
        <f t="shared" si="5"/>
        <v/>
      </c>
      <c r="AA119" s="246" t="str">
        <f t="shared" si="5"/>
        <v/>
      </c>
      <c r="AB119" s="246" t="str">
        <f t="shared" si="5"/>
        <v/>
      </c>
      <c r="AC119" s="246" t="str">
        <f t="shared" si="5"/>
        <v/>
      </c>
      <c r="AD119" s="246" t="str">
        <f t="shared" si="5"/>
        <v/>
      </c>
      <c r="AE119" s="246" t="str">
        <f t="shared" si="5"/>
        <v/>
      </c>
      <c r="AF119" s="247" t="str">
        <f t="shared" si="5"/>
        <v/>
      </c>
      <c r="AG119" s="246" t="str">
        <f t="shared" si="5"/>
        <v/>
      </c>
      <c r="AH119" s="246" t="str">
        <f t="shared" si="5"/>
        <v/>
      </c>
      <c r="AI119" s="246" t="str">
        <f t="shared" si="4"/>
        <v/>
      </c>
      <c r="AJ119" s="246" t="str">
        <f t="shared" si="4"/>
        <v/>
      </c>
      <c r="AK119" s="246" t="str">
        <f t="shared" si="4"/>
        <v/>
      </c>
      <c r="AL119" s="246" t="str">
        <f t="shared" si="4"/>
        <v/>
      </c>
      <c r="AM119" s="247" t="str">
        <f t="shared" si="4"/>
        <v/>
      </c>
      <c r="AN119" s="246" t="str">
        <f t="shared" si="4"/>
        <v/>
      </c>
      <c r="AO119" s="246" t="str">
        <f t="shared" si="4"/>
        <v/>
      </c>
      <c r="AP119" s="246" t="str">
        <f t="shared" si="4"/>
        <v/>
      </c>
      <c r="AQ119" s="246" t="str">
        <f t="shared" si="4"/>
        <v/>
      </c>
      <c r="AR119" s="246" t="str">
        <f t="shared" si="4"/>
        <v/>
      </c>
      <c r="AS119" s="246" t="str">
        <f t="shared" si="4"/>
        <v/>
      </c>
      <c r="AT119" s="247" t="str">
        <f t="shared" si="4"/>
        <v/>
      </c>
      <c r="AU119" s="246" t="str">
        <f t="shared" si="4"/>
        <v/>
      </c>
      <c r="AV119" s="246" t="str">
        <f t="shared" si="4"/>
        <v/>
      </c>
      <c r="AW119" s="247" t="str">
        <f t="shared" si="4"/>
        <v/>
      </c>
      <c r="AX119" s="812"/>
      <c r="AY119" s="813"/>
      <c r="AZ119" s="813"/>
      <c r="BA119" s="814"/>
      <c r="BB119" s="797"/>
      <c r="BC119" s="798"/>
      <c r="BD119" s="798"/>
      <c r="BE119" s="798"/>
      <c r="BF119" s="799"/>
    </row>
    <row r="120" spans="1:73" ht="18.75" customHeight="1">
      <c r="B120" s="843"/>
      <c r="C120" s="844"/>
      <c r="D120" s="844"/>
      <c r="E120" s="844"/>
      <c r="F120" s="844"/>
      <c r="G120" s="844"/>
      <c r="H120" s="844"/>
      <c r="I120" s="844"/>
      <c r="J120" s="844"/>
      <c r="K120" s="845"/>
      <c r="L120" s="851" t="s">
        <v>61</v>
      </c>
      <c r="M120" s="851"/>
      <c r="N120" s="851"/>
      <c r="O120" s="851"/>
      <c r="P120" s="851"/>
      <c r="Q120" s="851"/>
      <c r="R120" s="852"/>
      <c r="S120" s="245" t="str">
        <f t="shared" si="5"/>
        <v/>
      </c>
      <c r="T120" s="246" t="str">
        <f t="shared" si="4"/>
        <v/>
      </c>
      <c r="U120" s="246" t="str">
        <f t="shared" si="4"/>
        <v/>
      </c>
      <c r="V120" s="246" t="str">
        <f t="shared" si="4"/>
        <v/>
      </c>
      <c r="W120" s="246" t="str">
        <f t="shared" si="4"/>
        <v/>
      </c>
      <c r="X120" s="246" t="str">
        <f>IF($L120="","",IF(COUNTIFS($F$22:$F$60,$L120,X$22:X$60,"&gt;0")=0,"",COUNTIFS($F$22:$F$60,$L120,X$22:X$60,"&gt;0")))</f>
        <v/>
      </c>
      <c r="Y120" s="247" t="str">
        <f t="shared" si="4"/>
        <v/>
      </c>
      <c r="Z120" s="258" t="str">
        <f t="shared" si="4"/>
        <v/>
      </c>
      <c r="AA120" s="246" t="str">
        <f t="shared" si="4"/>
        <v/>
      </c>
      <c r="AB120" s="246" t="str">
        <f t="shared" si="4"/>
        <v/>
      </c>
      <c r="AC120" s="246" t="str">
        <f t="shared" si="4"/>
        <v/>
      </c>
      <c r="AD120" s="246" t="str">
        <f t="shared" si="4"/>
        <v/>
      </c>
      <c r="AE120" s="246" t="str">
        <f t="shared" si="4"/>
        <v/>
      </c>
      <c r="AF120" s="247" t="str">
        <f t="shared" si="4"/>
        <v/>
      </c>
      <c r="AG120" s="246" t="str">
        <f t="shared" si="4"/>
        <v/>
      </c>
      <c r="AH120" s="246" t="str">
        <f t="shared" si="4"/>
        <v/>
      </c>
      <c r="AI120" s="246" t="str">
        <f t="shared" si="4"/>
        <v/>
      </c>
      <c r="AJ120" s="246" t="str">
        <f t="shared" si="4"/>
        <v/>
      </c>
      <c r="AK120" s="246" t="str">
        <f t="shared" si="4"/>
        <v/>
      </c>
      <c r="AL120" s="246" t="str">
        <f t="shared" si="4"/>
        <v/>
      </c>
      <c r="AM120" s="247" t="str">
        <f t="shared" si="4"/>
        <v/>
      </c>
      <c r="AN120" s="246" t="str">
        <f t="shared" si="4"/>
        <v/>
      </c>
      <c r="AO120" s="246" t="str">
        <f t="shared" si="4"/>
        <v/>
      </c>
      <c r="AP120" s="246" t="str">
        <f t="shared" si="4"/>
        <v/>
      </c>
      <c r="AQ120" s="246" t="str">
        <f t="shared" si="4"/>
        <v/>
      </c>
      <c r="AR120" s="246" t="str">
        <f t="shared" si="4"/>
        <v/>
      </c>
      <c r="AS120" s="246" t="str">
        <f t="shared" si="4"/>
        <v/>
      </c>
      <c r="AT120" s="247" t="str">
        <f t="shared" si="4"/>
        <v/>
      </c>
      <c r="AU120" s="246" t="str">
        <f t="shared" si="4"/>
        <v/>
      </c>
      <c r="AV120" s="246" t="str">
        <f t="shared" si="4"/>
        <v/>
      </c>
      <c r="AW120" s="247" t="str">
        <f t="shared" si="4"/>
        <v/>
      </c>
      <c r="AX120" s="812"/>
      <c r="AY120" s="813"/>
      <c r="AZ120" s="813"/>
      <c r="BA120" s="814"/>
      <c r="BB120" s="797"/>
      <c r="BC120" s="798"/>
      <c r="BD120" s="798"/>
      <c r="BE120" s="798"/>
      <c r="BF120" s="799"/>
    </row>
    <row r="121" spans="1:73" ht="18.75" customHeight="1">
      <c r="B121" s="843"/>
      <c r="C121" s="844"/>
      <c r="D121" s="844"/>
      <c r="E121" s="844"/>
      <c r="F121" s="844"/>
      <c r="G121" s="844"/>
      <c r="H121" s="844"/>
      <c r="I121" s="844"/>
      <c r="J121" s="844"/>
      <c r="K121" s="845"/>
      <c r="L121" s="851" t="s">
        <v>62</v>
      </c>
      <c r="M121" s="851"/>
      <c r="N121" s="851"/>
      <c r="O121" s="851"/>
      <c r="P121" s="851"/>
      <c r="Q121" s="851"/>
      <c r="R121" s="852"/>
      <c r="S121" s="245" t="str">
        <f t="shared" si="5"/>
        <v/>
      </c>
      <c r="T121" s="246" t="str">
        <f t="shared" si="4"/>
        <v/>
      </c>
      <c r="U121" s="246" t="str">
        <f t="shared" si="4"/>
        <v/>
      </c>
      <c r="V121" s="246" t="str">
        <f t="shared" si="4"/>
        <v/>
      </c>
      <c r="W121" s="246" t="str">
        <f t="shared" si="4"/>
        <v/>
      </c>
      <c r="X121" s="246" t="str">
        <f t="shared" si="4"/>
        <v/>
      </c>
      <c r="Y121" s="247" t="str">
        <f t="shared" si="4"/>
        <v/>
      </c>
      <c r="Z121" s="258" t="str">
        <f t="shared" si="4"/>
        <v/>
      </c>
      <c r="AA121" s="246" t="str">
        <f t="shared" si="4"/>
        <v/>
      </c>
      <c r="AB121" s="246" t="str">
        <f t="shared" si="4"/>
        <v/>
      </c>
      <c r="AC121" s="246" t="str">
        <f t="shared" si="4"/>
        <v/>
      </c>
      <c r="AD121" s="246" t="str">
        <f t="shared" si="4"/>
        <v/>
      </c>
      <c r="AE121" s="246" t="str">
        <f t="shared" si="4"/>
        <v/>
      </c>
      <c r="AF121" s="247" t="str">
        <f t="shared" si="4"/>
        <v/>
      </c>
      <c r="AG121" s="246" t="str">
        <f t="shared" si="4"/>
        <v/>
      </c>
      <c r="AH121" s="246" t="str">
        <f t="shared" si="4"/>
        <v/>
      </c>
      <c r="AI121" s="246" t="str">
        <f t="shared" si="4"/>
        <v/>
      </c>
      <c r="AJ121" s="246" t="str">
        <f t="shared" si="4"/>
        <v/>
      </c>
      <c r="AK121" s="246" t="str">
        <f t="shared" si="4"/>
        <v/>
      </c>
      <c r="AL121" s="246" t="str">
        <f t="shared" si="4"/>
        <v/>
      </c>
      <c r="AM121" s="247" t="str">
        <f t="shared" si="4"/>
        <v/>
      </c>
      <c r="AN121" s="246" t="str">
        <f t="shared" si="4"/>
        <v/>
      </c>
      <c r="AO121" s="246" t="str">
        <f t="shared" si="4"/>
        <v/>
      </c>
      <c r="AP121" s="246" t="str">
        <f t="shared" si="4"/>
        <v/>
      </c>
      <c r="AQ121" s="246" t="str">
        <f t="shared" si="4"/>
        <v/>
      </c>
      <c r="AR121" s="246" t="str">
        <f t="shared" si="4"/>
        <v/>
      </c>
      <c r="AS121" s="246" t="str">
        <f t="shared" si="4"/>
        <v/>
      </c>
      <c r="AT121" s="247" t="str">
        <f t="shared" si="4"/>
        <v/>
      </c>
      <c r="AU121" s="246" t="str">
        <f t="shared" si="4"/>
        <v/>
      </c>
      <c r="AV121" s="246" t="str">
        <f t="shared" si="4"/>
        <v/>
      </c>
      <c r="AW121" s="247" t="str">
        <f t="shared" si="4"/>
        <v/>
      </c>
      <c r="AX121" s="812"/>
      <c r="AY121" s="813"/>
      <c r="AZ121" s="813"/>
      <c r="BA121" s="814"/>
      <c r="BB121" s="797"/>
      <c r="BC121" s="798"/>
      <c r="BD121" s="798"/>
      <c r="BE121" s="798"/>
      <c r="BF121" s="799"/>
    </row>
    <row r="122" spans="1:73" ht="18.75" customHeight="1" thickBot="1">
      <c r="B122" s="846"/>
      <c r="C122" s="847"/>
      <c r="D122" s="847"/>
      <c r="E122" s="847"/>
      <c r="F122" s="847"/>
      <c r="G122" s="847"/>
      <c r="H122" s="847"/>
      <c r="I122" s="847"/>
      <c r="J122" s="847"/>
      <c r="K122" s="848"/>
      <c r="L122" s="853"/>
      <c r="M122" s="853"/>
      <c r="N122" s="853"/>
      <c r="O122" s="853"/>
      <c r="P122" s="853"/>
      <c r="Q122" s="853"/>
      <c r="R122" s="854"/>
      <c r="S122" s="259" t="str">
        <f t="shared" si="5"/>
        <v/>
      </c>
      <c r="T122" s="260" t="str">
        <f t="shared" si="4"/>
        <v/>
      </c>
      <c r="U122" s="260" t="str">
        <f t="shared" si="4"/>
        <v/>
      </c>
      <c r="V122" s="260" t="str">
        <f t="shared" si="4"/>
        <v/>
      </c>
      <c r="W122" s="260" t="str">
        <f t="shared" si="4"/>
        <v/>
      </c>
      <c r="X122" s="260" t="str">
        <f t="shared" si="4"/>
        <v/>
      </c>
      <c r="Y122" s="261" t="str">
        <f t="shared" si="4"/>
        <v/>
      </c>
      <c r="Z122" s="262" t="str">
        <f t="shared" si="4"/>
        <v/>
      </c>
      <c r="AA122" s="260" t="str">
        <f t="shared" si="4"/>
        <v/>
      </c>
      <c r="AB122" s="260" t="str">
        <f t="shared" si="4"/>
        <v/>
      </c>
      <c r="AC122" s="260" t="str">
        <f t="shared" si="4"/>
        <v/>
      </c>
      <c r="AD122" s="260" t="str">
        <f t="shared" si="4"/>
        <v/>
      </c>
      <c r="AE122" s="260" t="str">
        <f t="shared" si="4"/>
        <v/>
      </c>
      <c r="AF122" s="261" t="str">
        <f t="shared" si="4"/>
        <v/>
      </c>
      <c r="AG122" s="260" t="str">
        <f t="shared" si="4"/>
        <v/>
      </c>
      <c r="AH122" s="260" t="str">
        <f t="shared" si="4"/>
        <v/>
      </c>
      <c r="AI122" s="260" t="str">
        <f t="shared" si="4"/>
        <v/>
      </c>
      <c r="AJ122" s="260" t="str">
        <f t="shared" si="4"/>
        <v/>
      </c>
      <c r="AK122" s="260" t="str">
        <f t="shared" si="4"/>
        <v/>
      </c>
      <c r="AL122" s="260" t="str">
        <f t="shared" si="4"/>
        <v/>
      </c>
      <c r="AM122" s="261" t="str">
        <f t="shared" si="4"/>
        <v/>
      </c>
      <c r="AN122" s="260" t="str">
        <f t="shared" si="4"/>
        <v/>
      </c>
      <c r="AO122" s="260" t="str">
        <f t="shared" si="4"/>
        <v/>
      </c>
      <c r="AP122" s="260" t="str">
        <f t="shared" si="4"/>
        <v/>
      </c>
      <c r="AQ122" s="260" t="str">
        <f t="shared" si="4"/>
        <v/>
      </c>
      <c r="AR122" s="260" t="str">
        <f t="shared" si="4"/>
        <v/>
      </c>
      <c r="AS122" s="260" t="str">
        <f t="shared" si="4"/>
        <v/>
      </c>
      <c r="AT122" s="261" t="str">
        <f t="shared" si="4"/>
        <v/>
      </c>
      <c r="AU122" s="260" t="str">
        <f t="shared" si="4"/>
        <v/>
      </c>
      <c r="AV122" s="260" t="str">
        <f t="shared" si="4"/>
        <v/>
      </c>
      <c r="AW122" s="261" t="str">
        <f t="shared" si="4"/>
        <v/>
      </c>
      <c r="AX122" s="815"/>
      <c r="AY122" s="816"/>
      <c r="AZ122" s="816"/>
      <c r="BA122" s="817"/>
      <c r="BB122" s="800"/>
      <c r="BC122" s="801"/>
      <c r="BD122" s="801"/>
      <c r="BE122" s="801"/>
      <c r="BF122" s="802"/>
    </row>
    <row r="123" spans="1:73" ht="13.5" customHeight="1">
      <c r="C123" s="24"/>
      <c r="D123" s="24"/>
      <c r="E123" s="24"/>
      <c r="F123" s="24"/>
      <c r="G123" s="34"/>
      <c r="H123" s="35"/>
      <c r="AF123" s="9"/>
    </row>
    <row r="124" spans="1:73" ht="11.45" customHeight="1">
      <c r="A124" s="16"/>
      <c r="B124" s="16"/>
      <c r="C124" s="16"/>
      <c r="D124" s="16"/>
      <c r="E124" s="16"/>
      <c r="F124" s="16"/>
      <c r="G124" s="16"/>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14"/>
      <c r="AS124" s="14"/>
      <c r="AT124" s="14"/>
      <c r="AU124" s="14"/>
      <c r="AV124" s="14"/>
      <c r="AW124" s="14"/>
      <c r="AX124" s="14"/>
      <c r="AY124" s="14"/>
      <c r="AZ124" s="14"/>
      <c r="BA124" s="14"/>
    </row>
    <row r="125" spans="1:73" ht="20.25" customHeight="1">
      <c r="A125" s="17"/>
      <c r="B125" s="17"/>
      <c r="C125" s="16"/>
      <c r="D125" s="16"/>
      <c r="E125" s="16"/>
      <c r="F125" s="16"/>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5"/>
      <c r="AS125" s="15"/>
      <c r="AT125" s="15"/>
      <c r="AU125" s="15"/>
      <c r="AV125" s="15"/>
      <c r="BN125" s="2"/>
      <c r="BO125" s="1"/>
      <c r="BP125" s="2"/>
      <c r="BQ125" s="2"/>
      <c r="BR125" s="2"/>
      <c r="BS125" s="3"/>
      <c r="BT125" s="4"/>
      <c r="BU125" s="4"/>
    </row>
    <row r="126" spans="1:73" ht="20.25" customHeight="1">
      <c r="A126" s="16"/>
      <c r="B126" s="16"/>
      <c r="C126" s="21"/>
      <c r="D126" s="21"/>
      <c r="E126" s="21"/>
      <c r="F126" s="21"/>
      <c r="G126" s="21"/>
      <c r="H126" s="19"/>
      <c r="I126" s="19"/>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row>
    <row r="127" spans="1:73" ht="20.25" customHeight="1">
      <c r="A127" s="16"/>
      <c r="B127" s="16"/>
      <c r="C127" s="21"/>
      <c r="D127" s="21"/>
      <c r="E127" s="21"/>
      <c r="F127" s="21"/>
      <c r="G127" s="21"/>
      <c r="H127" s="19"/>
      <c r="I127" s="19"/>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row>
    <row r="128" spans="1:73" ht="20.25" customHeight="1">
      <c r="A128" s="16"/>
      <c r="B128" s="16"/>
      <c r="C128" s="19"/>
      <c r="D128" s="19"/>
      <c r="E128" s="19"/>
      <c r="F128" s="19"/>
      <c r="G128" s="19"/>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row>
    <row r="129" spans="1:43" ht="20.25" customHeight="1">
      <c r="A129" s="16"/>
      <c r="B129" s="16"/>
      <c r="C129" s="19"/>
      <c r="D129" s="19"/>
      <c r="E129" s="19"/>
      <c r="F129" s="19"/>
      <c r="G129" s="19"/>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row>
    <row r="130" spans="1:43" ht="20.25" customHeight="1">
      <c r="A130" s="16"/>
      <c r="B130" s="16"/>
      <c r="C130" s="19"/>
      <c r="D130" s="19"/>
      <c r="E130" s="19"/>
      <c r="F130" s="19"/>
      <c r="G130" s="19"/>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row>
    <row r="131" spans="1:43" ht="20.25" customHeight="1">
      <c r="C131" s="9"/>
      <c r="D131" s="9"/>
      <c r="E131" s="9"/>
      <c r="F131" s="9"/>
      <c r="G131" s="9"/>
    </row>
  </sheetData>
  <sheetProtection formatCells="0" formatColumns="0" formatRows="0" insertColumns="0" insertRows="0" insertHyperlinks="0" deleteColumns="0" deleteRows="0" sort="0" autoFilter="0" pivotTables="0"/>
  <mergeCells count="498">
    <mergeCell ref="AP1:BE1"/>
    <mergeCell ref="Z2:AA2"/>
    <mergeCell ref="AC2:AD2"/>
    <mergeCell ref="AG2:AH2"/>
    <mergeCell ref="AP2:BE2"/>
    <mergeCell ref="BB3:BE3"/>
    <mergeCell ref="BB4:BE4"/>
    <mergeCell ref="AX22:AY22"/>
    <mergeCell ref="AZ22:BA22"/>
    <mergeCell ref="BB22:BF24"/>
    <mergeCell ref="AX6:AY6"/>
    <mergeCell ref="BB6:BC6"/>
    <mergeCell ref="S17:AW17"/>
    <mergeCell ref="AX17:AY21"/>
    <mergeCell ref="AZ17:BA21"/>
    <mergeCell ref="BB17:BF21"/>
    <mergeCell ref="S18:Y18"/>
    <mergeCell ref="Z18:AF18"/>
    <mergeCell ref="AG18:AM18"/>
    <mergeCell ref="AN18:AT18"/>
    <mergeCell ref="AU18:AW18"/>
    <mergeCell ref="BB8:BC8"/>
    <mergeCell ref="BB10:BD10"/>
    <mergeCell ref="AO12:AQ12"/>
    <mergeCell ref="BB12:BD12"/>
    <mergeCell ref="AU14:AW14"/>
    <mergeCell ref="AY14:BA14"/>
    <mergeCell ref="BC14:BD14"/>
    <mergeCell ref="AX25:AY25"/>
    <mergeCell ref="AZ25:BA25"/>
    <mergeCell ref="BB25:BF27"/>
    <mergeCell ref="P23:R23"/>
    <mergeCell ref="AX23:AY23"/>
    <mergeCell ref="AZ23:BA23"/>
    <mergeCell ref="P24:R24"/>
    <mergeCell ref="AX24:AY24"/>
    <mergeCell ref="AZ24:BA24"/>
    <mergeCell ref="BB28:BF30"/>
    <mergeCell ref="P29:R29"/>
    <mergeCell ref="AX29:AY29"/>
    <mergeCell ref="AZ29:BA29"/>
    <mergeCell ref="P30:R30"/>
    <mergeCell ref="AX30:AY30"/>
    <mergeCell ref="AZ30:BA30"/>
    <mergeCell ref="B28:B30"/>
    <mergeCell ref="C28:E30"/>
    <mergeCell ref="G28:G30"/>
    <mergeCell ref="H28:K30"/>
    <mergeCell ref="L28:O30"/>
    <mergeCell ref="P28:R28"/>
    <mergeCell ref="B25:B27"/>
    <mergeCell ref="C25:E27"/>
    <mergeCell ref="G25:G27"/>
    <mergeCell ref="H25:K27"/>
    <mergeCell ref="L25:O27"/>
    <mergeCell ref="P25:R25"/>
    <mergeCell ref="B17:B21"/>
    <mergeCell ref="C17:E21"/>
    <mergeCell ref="G17:G21"/>
    <mergeCell ref="H17:K21"/>
    <mergeCell ref="L17:O21"/>
    <mergeCell ref="P17:R21"/>
    <mergeCell ref="B22:B24"/>
    <mergeCell ref="C22:E24"/>
    <mergeCell ref="G22:G24"/>
    <mergeCell ref="H22:K24"/>
    <mergeCell ref="L22:O24"/>
    <mergeCell ref="P22:R22"/>
    <mergeCell ref="P35:R35"/>
    <mergeCell ref="AX35:AY35"/>
    <mergeCell ref="AZ35:BA35"/>
    <mergeCell ref="P36:R36"/>
    <mergeCell ref="AX36:AY36"/>
    <mergeCell ref="AZ36:BA36"/>
    <mergeCell ref="P26:R26"/>
    <mergeCell ref="AX26:AY26"/>
    <mergeCell ref="AZ26:BA26"/>
    <mergeCell ref="P27:R27"/>
    <mergeCell ref="AX27:AY27"/>
    <mergeCell ref="AZ27:BA27"/>
    <mergeCell ref="AX28:AY28"/>
    <mergeCell ref="AZ28:BA28"/>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34:AY34"/>
    <mergeCell ref="AZ34:BA34"/>
    <mergeCell ref="BB34:BF36"/>
    <mergeCell ref="B37:B39"/>
    <mergeCell ref="C37:E39"/>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AX37:AY37"/>
    <mergeCell ref="AZ37:BA37"/>
    <mergeCell ref="BB37:BF39"/>
    <mergeCell ref="P38:R38"/>
    <mergeCell ref="AX38:AY38"/>
    <mergeCell ref="AZ38:BA38"/>
    <mergeCell ref="P39:R39"/>
    <mergeCell ref="AX39:AY39"/>
    <mergeCell ref="AZ39:BA39"/>
    <mergeCell ref="P47:R47"/>
    <mergeCell ref="AX47:AY47"/>
    <mergeCell ref="AZ47:BA47"/>
    <mergeCell ref="P48:R48"/>
    <mergeCell ref="AX48:AY48"/>
    <mergeCell ref="AZ48:BA48"/>
    <mergeCell ref="B40:B42"/>
    <mergeCell ref="C40:E42"/>
    <mergeCell ref="G40:G42"/>
    <mergeCell ref="H40:K42"/>
    <mergeCell ref="L40:O42"/>
    <mergeCell ref="P40:R40"/>
    <mergeCell ref="B46:B48"/>
    <mergeCell ref="C46:E48"/>
    <mergeCell ref="G46:G48"/>
    <mergeCell ref="H46:K48"/>
    <mergeCell ref="L46:O48"/>
    <mergeCell ref="P46:R46"/>
    <mergeCell ref="AX43:AY43"/>
    <mergeCell ref="AZ43:BA43"/>
    <mergeCell ref="AX46:AY46"/>
    <mergeCell ref="AZ46:BA46"/>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BB46:BF48"/>
    <mergeCell ref="B49:B51"/>
    <mergeCell ref="C49:E51"/>
    <mergeCell ref="G49:G51"/>
    <mergeCell ref="H49:K51"/>
    <mergeCell ref="L49:O51"/>
    <mergeCell ref="P49:R49"/>
    <mergeCell ref="AX52:AY52"/>
    <mergeCell ref="AZ52:BA52"/>
    <mergeCell ref="BB52:BF54"/>
    <mergeCell ref="P53:R53"/>
    <mergeCell ref="AX53:AY53"/>
    <mergeCell ref="AZ53:BA53"/>
    <mergeCell ref="P54:R54"/>
    <mergeCell ref="AX54:AY54"/>
    <mergeCell ref="AZ54:BA54"/>
    <mergeCell ref="AX49:AY49"/>
    <mergeCell ref="AZ49:BA49"/>
    <mergeCell ref="BB49:BF51"/>
    <mergeCell ref="P50:R50"/>
    <mergeCell ref="AX50:AY50"/>
    <mergeCell ref="AZ50:BA50"/>
    <mergeCell ref="P51:R51"/>
    <mergeCell ref="AX51:AY51"/>
    <mergeCell ref="AZ51:BA51"/>
    <mergeCell ref="P59:R59"/>
    <mergeCell ref="AX59:AY59"/>
    <mergeCell ref="AZ59:BA59"/>
    <mergeCell ref="P60:R60"/>
    <mergeCell ref="AX60:AY60"/>
    <mergeCell ref="AZ60:BA60"/>
    <mergeCell ref="B52:B54"/>
    <mergeCell ref="C52:E54"/>
    <mergeCell ref="G52:G54"/>
    <mergeCell ref="H52:K54"/>
    <mergeCell ref="L52:O54"/>
    <mergeCell ref="P52:R52"/>
    <mergeCell ref="B58:B60"/>
    <mergeCell ref="C58:E60"/>
    <mergeCell ref="G58:G60"/>
    <mergeCell ref="H58:K60"/>
    <mergeCell ref="L58:O60"/>
    <mergeCell ref="P58:R58"/>
    <mergeCell ref="AX55:AY55"/>
    <mergeCell ref="AZ55:BA55"/>
    <mergeCell ref="AX58:AY58"/>
    <mergeCell ref="AZ58:BA58"/>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BB58:BF60"/>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G117:R117"/>
    <mergeCell ref="B118:K122"/>
    <mergeCell ref="L118:R118"/>
    <mergeCell ref="L119:R119"/>
    <mergeCell ref="L120:R120"/>
    <mergeCell ref="L121:R121"/>
    <mergeCell ref="L122:R122"/>
    <mergeCell ref="G113:R113"/>
    <mergeCell ref="B67:B69"/>
    <mergeCell ref="C67:E69"/>
    <mergeCell ref="G67:G69"/>
    <mergeCell ref="H67:K69"/>
    <mergeCell ref="L67:O69"/>
    <mergeCell ref="B64:B66"/>
    <mergeCell ref="C64:E66"/>
    <mergeCell ref="G64:G66"/>
    <mergeCell ref="H64:K66"/>
    <mergeCell ref="L64:O66"/>
    <mergeCell ref="P67:R67"/>
    <mergeCell ref="AX113:AY113"/>
    <mergeCell ref="AZ113:BA113"/>
    <mergeCell ref="BB113:BF122"/>
    <mergeCell ref="G114:R114"/>
    <mergeCell ref="AX114:AY114"/>
    <mergeCell ref="AZ114:BA114"/>
    <mergeCell ref="G115:R115"/>
    <mergeCell ref="AX115:BA122"/>
    <mergeCell ref="G116:R116"/>
    <mergeCell ref="P74:R74"/>
    <mergeCell ref="AX74:AY74"/>
    <mergeCell ref="AZ74:BA74"/>
    <mergeCell ref="P75:R75"/>
    <mergeCell ref="AX75:AY75"/>
    <mergeCell ref="AZ75:BA75"/>
    <mergeCell ref="AX67:AY67"/>
    <mergeCell ref="AZ67:BA67"/>
    <mergeCell ref="BB67:BF69"/>
    <mergeCell ref="P68:R68"/>
    <mergeCell ref="AX68:AY68"/>
    <mergeCell ref="AZ68:BA68"/>
    <mergeCell ref="P69:R69"/>
    <mergeCell ref="AX64:AY64"/>
    <mergeCell ref="AZ64:BA64"/>
    <mergeCell ref="BB64:BF66"/>
    <mergeCell ref="P65:R65"/>
    <mergeCell ref="AX65:AY65"/>
    <mergeCell ref="AZ65:BA65"/>
    <mergeCell ref="P66:R66"/>
    <mergeCell ref="AX66:AY66"/>
    <mergeCell ref="AZ66:BA66"/>
    <mergeCell ref="P64:R64"/>
    <mergeCell ref="AX69:AY69"/>
    <mergeCell ref="B73:B75"/>
    <mergeCell ref="C73:E75"/>
    <mergeCell ref="G73:G75"/>
    <mergeCell ref="H73:K75"/>
    <mergeCell ref="L73:O75"/>
    <mergeCell ref="P73:R73"/>
    <mergeCell ref="AX70:AY70"/>
    <mergeCell ref="AZ70:BA70"/>
    <mergeCell ref="AX73:AY73"/>
    <mergeCell ref="AZ73:BA73"/>
    <mergeCell ref="AZ69:BA69"/>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BB73:BF75"/>
    <mergeCell ref="B76:B78"/>
    <mergeCell ref="C76:E78"/>
    <mergeCell ref="G76:G78"/>
    <mergeCell ref="H76:K78"/>
    <mergeCell ref="L76:O78"/>
    <mergeCell ref="P76:R76"/>
    <mergeCell ref="AX79:AY79"/>
    <mergeCell ref="AZ79:BA79"/>
    <mergeCell ref="BB79:BF81"/>
    <mergeCell ref="P80:R80"/>
    <mergeCell ref="AX80:AY80"/>
    <mergeCell ref="AZ80:BA80"/>
    <mergeCell ref="P81:R81"/>
    <mergeCell ref="AX81:AY81"/>
    <mergeCell ref="AZ81:BA81"/>
    <mergeCell ref="AX76:AY76"/>
    <mergeCell ref="AZ76:BA76"/>
    <mergeCell ref="BB76:BF78"/>
    <mergeCell ref="P77:R77"/>
    <mergeCell ref="AX77:AY77"/>
    <mergeCell ref="AZ77:BA77"/>
    <mergeCell ref="P78:R78"/>
    <mergeCell ref="AX78:AY78"/>
    <mergeCell ref="AZ78:BA78"/>
    <mergeCell ref="P86:R86"/>
    <mergeCell ref="AX86:AY86"/>
    <mergeCell ref="AZ86:BA86"/>
    <mergeCell ref="P87:R87"/>
    <mergeCell ref="AX87:AY87"/>
    <mergeCell ref="AZ87:BA87"/>
    <mergeCell ref="B79:B81"/>
    <mergeCell ref="C79:E81"/>
    <mergeCell ref="G79:G81"/>
    <mergeCell ref="H79:K81"/>
    <mergeCell ref="L79:O81"/>
    <mergeCell ref="P79:R79"/>
    <mergeCell ref="B85:B87"/>
    <mergeCell ref="C85:E87"/>
    <mergeCell ref="G85:G87"/>
    <mergeCell ref="H85:K87"/>
    <mergeCell ref="L85:O87"/>
    <mergeCell ref="P85:R85"/>
    <mergeCell ref="AX82:AY82"/>
    <mergeCell ref="AZ82:BA82"/>
    <mergeCell ref="AX85:AY85"/>
    <mergeCell ref="AZ85:BA85"/>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BB85:BF87"/>
    <mergeCell ref="B88:B90"/>
    <mergeCell ref="C88:E90"/>
    <mergeCell ref="G88:G90"/>
    <mergeCell ref="H88:K90"/>
    <mergeCell ref="L88:O90"/>
    <mergeCell ref="P88:R88"/>
    <mergeCell ref="AX91:AY91"/>
    <mergeCell ref="AZ91:BA91"/>
    <mergeCell ref="BB91:BF93"/>
    <mergeCell ref="P92:R92"/>
    <mergeCell ref="AX92:AY92"/>
    <mergeCell ref="AZ92:BA92"/>
    <mergeCell ref="P93:R93"/>
    <mergeCell ref="AX93:AY93"/>
    <mergeCell ref="AZ93:BA93"/>
    <mergeCell ref="AX88:AY88"/>
    <mergeCell ref="AZ88:BA88"/>
    <mergeCell ref="BB88:BF90"/>
    <mergeCell ref="P89:R89"/>
    <mergeCell ref="AX89:AY89"/>
    <mergeCell ref="AZ89:BA89"/>
    <mergeCell ref="P90:R90"/>
    <mergeCell ref="AX90:AY90"/>
    <mergeCell ref="AZ90:BA90"/>
    <mergeCell ref="P98:R98"/>
    <mergeCell ref="AX98:AY98"/>
    <mergeCell ref="AZ98:BA98"/>
    <mergeCell ref="P99:R99"/>
    <mergeCell ref="AX99:AY99"/>
    <mergeCell ref="AZ99:BA99"/>
    <mergeCell ref="B91:B93"/>
    <mergeCell ref="C91:E93"/>
    <mergeCell ref="G91:G93"/>
    <mergeCell ref="H91:K93"/>
    <mergeCell ref="L91:O93"/>
    <mergeCell ref="P91:R91"/>
    <mergeCell ref="B97:B99"/>
    <mergeCell ref="C97:E99"/>
    <mergeCell ref="G97:G99"/>
    <mergeCell ref="H97:K99"/>
    <mergeCell ref="L97:O99"/>
    <mergeCell ref="P97:R97"/>
    <mergeCell ref="AX94:AY94"/>
    <mergeCell ref="AZ94:BA94"/>
    <mergeCell ref="AX97:AY97"/>
    <mergeCell ref="AZ97:BA97"/>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BB97:BF99"/>
    <mergeCell ref="B100:B102"/>
    <mergeCell ref="C100:E102"/>
    <mergeCell ref="G100:G102"/>
    <mergeCell ref="H100:K102"/>
    <mergeCell ref="L100:O102"/>
    <mergeCell ref="P100:R100"/>
    <mergeCell ref="AX103:AY103"/>
    <mergeCell ref="AZ103:BA103"/>
    <mergeCell ref="BB103:BF105"/>
    <mergeCell ref="P104:R104"/>
    <mergeCell ref="AX104:AY104"/>
    <mergeCell ref="AZ104:BA104"/>
    <mergeCell ref="P105:R105"/>
    <mergeCell ref="AX105:AY105"/>
    <mergeCell ref="AZ105:BA105"/>
    <mergeCell ref="AX100:AY100"/>
    <mergeCell ref="AZ100:BA100"/>
    <mergeCell ref="BB100:BF102"/>
    <mergeCell ref="P101:R101"/>
    <mergeCell ref="AX101:AY101"/>
    <mergeCell ref="AZ101:BA101"/>
    <mergeCell ref="P102:R102"/>
    <mergeCell ref="AX102:AY102"/>
    <mergeCell ref="AZ102:BA102"/>
    <mergeCell ref="P110:R110"/>
    <mergeCell ref="AX110:AY110"/>
    <mergeCell ref="AZ110:BA110"/>
    <mergeCell ref="P111:R111"/>
    <mergeCell ref="AX111:AY111"/>
    <mergeCell ref="AZ111:BA111"/>
    <mergeCell ref="B103:B105"/>
    <mergeCell ref="C103:E105"/>
    <mergeCell ref="G103:G105"/>
    <mergeCell ref="H103:K105"/>
    <mergeCell ref="L103:O105"/>
    <mergeCell ref="P103:R103"/>
    <mergeCell ref="B109:B111"/>
    <mergeCell ref="C109:E111"/>
    <mergeCell ref="G109:G111"/>
    <mergeCell ref="H109:K111"/>
    <mergeCell ref="L109:O111"/>
    <mergeCell ref="P109:R109"/>
    <mergeCell ref="AX106:AY106"/>
    <mergeCell ref="AZ106:BA106"/>
    <mergeCell ref="AX109:AY109"/>
    <mergeCell ref="AZ109:BA109"/>
    <mergeCell ref="BB109:BF111"/>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s>
  <phoneticPr fontId="2"/>
  <conditionalFormatting sqref="S23:BA24">
    <cfRule type="expression" dxfId="46" priority="2068">
      <formula>INDIRECT(ADDRESS(ROW(),COLUMN()))=TRUNC(INDIRECT(ADDRESS(ROW(),COLUMN())))</formula>
    </cfRule>
  </conditionalFormatting>
  <conditionalFormatting sqref="S26:BA27">
    <cfRule type="expression" dxfId="45" priority="2048">
      <formula>INDIRECT(ADDRESS(ROW(),COLUMN()))=TRUNC(INDIRECT(ADDRESS(ROW(),COLUMN())))</formula>
    </cfRule>
  </conditionalFormatting>
  <conditionalFormatting sqref="S29:BA30">
    <cfRule type="expression" dxfId="44" priority="2028">
      <formula>INDIRECT(ADDRESS(ROW(),COLUMN()))=TRUNC(INDIRECT(ADDRESS(ROW(),COLUMN())))</formula>
    </cfRule>
  </conditionalFormatting>
  <conditionalFormatting sqref="S32:BA33">
    <cfRule type="expression" dxfId="43" priority="2008">
      <formula>INDIRECT(ADDRESS(ROW(),COLUMN()))=TRUNC(INDIRECT(ADDRESS(ROW(),COLUMN())))</formula>
    </cfRule>
  </conditionalFormatting>
  <conditionalFormatting sqref="S35:BA36">
    <cfRule type="expression" dxfId="42" priority="1988">
      <formula>INDIRECT(ADDRESS(ROW(),COLUMN()))=TRUNC(INDIRECT(ADDRESS(ROW(),COLUMN())))</formula>
    </cfRule>
  </conditionalFormatting>
  <conditionalFormatting sqref="S38:BA39">
    <cfRule type="expression" dxfId="41" priority="1968">
      <formula>INDIRECT(ADDRESS(ROW(),COLUMN()))=TRUNC(INDIRECT(ADDRESS(ROW(),COLUMN())))</formula>
    </cfRule>
  </conditionalFormatting>
  <conditionalFormatting sqref="S41:BA42">
    <cfRule type="expression" dxfId="40" priority="1948">
      <formula>INDIRECT(ADDRESS(ROW(),COLUMN()))=TRUNC(INDIRECT(ADDRESS(ROW(),COLUMN())))</formula>
    </cfRule>
  </conditionalFormatting>
  <conditionalFormatting sqref="S44:BA45">
    <cfRule type="expression" dxfId="39" priority="1928">
      <formula>INDIRECT(ADDRESS(ROW(),COLUMN()))=TRUNC(INDIRECT(ADDRESS(ROW(),COLUMN())))</formula>
    </cfRule>
  </conditionalFormatting>
  <conditionalFormatting sqref="S47:BA48">
    <cfRule type="expression" dxfId="38" priority="1908">
      <formula>INDIRECT(ADDRESS(ROW(),COLUMN()))=TRUNC(INDIRECT(ADDRESS(ROW(),COLUMN())))</formula>
    </cfRule>
  </conditionalFormatting>
  <conditionalFormatting sqref="S50:BA51">
    <cfRule type="expression" dxfId="37" priority="1888">
      <formula>INDIRECT(ADDRESS(ROW(),COLUMN()))=TRUNC(INDIRECT(ADDRESS(ROW(),COLUMN())))</formula>
    </cfRule>
  </conditionalFormatting>
  <conditionalFormatting sqref="S53:BA54">
    <cfRule type="expression" dxfId="36" priority="1868">
      <formula>INDIRECT(ADDRESS(ROW(),COLUMN()))=TRUNC(INDIRECT(ADDRESS(ROW(),COLUMN())))</formula>
    </cfRule>
  </conditionalFormatting>
  <conditionalFormatting sqref="S56:BA57">
    <cfRule type="expression" dxfId="35" priority="1848">
      <formula>INDIRECT(ADDRESS(ROW(),COLUMN()))=TRUNC(INDIRECT(ADDRESS(ROW(),COLUMN())))</formula>
    </cfRule>
  </conditionalFormatting>
  <conditionalFormatting sqref="S59:BA60">
    <cfRule type="expression" dxfId="34" priority="1828">
      <formula>INDIRECT(ADDRESS(ROW(),COLUMN()))=TRUNC(INDIRECT(ADDRESS(ROW(),COLUMN())))</formula>
    </cfRule>
  </conditionalFormatting>
  <conditionalFormatting sqref="S62:BA63">
    <cfRule type="expression" dxfId="33" priority="1807">
      <formula>INDIRECT(ADDRESS(ROW(),COLUMN()))=TRUNC(INDIRECT(ADDRESS(ROW(),COLUMN())))</formula>
    </cfRule>
  </conditionalFormatting>
  <conditionalFormatting sqref="S65:BA66">
    <cfRule type="expression" dxfId="32" priority="1786">
      <formula>INDIRECT(ADDRESS(ROW(),COLUMN()))=TRUNC(INDIRECT(ADDRESS(ROW(),COLUMN())))</formula>
    </cfRule>
  </conditionalFormatting>
  <conditionalFormatting sqref="S68:BA69">
    <cfRule type="expression" dxfId="31" priority="1765">
      <formula>INDIRECT(ADDRESS(ROW(),COLUMN()))=TRUNC(INDIRECT(ADDRESS(ROW(),COLUMN())))</formula>
    </cfRule>
  </conditionalFormatting>
  <conditionalFormatting sqref="S71:BA72">
    <cfRule type="expression" dxfId="30" priority="1744">
      <formula>INDIRECT(ADDRESS(ROW(),COLUMN()))=TRUNC(INDIRECT(ADDRESS(ROW(),COLUMN())))</formula>
    </cfRule>
  </conditionalFormatting>
  <conditionalFormatting sqref="S74:BA75">
    <cfRule type="expression" dxfId="29" priority="1723">
      <formula>INDIRECT(ADDRESS(ROW(),COLUMN()))=TRUNC(INDIRECT(ADDRESS(ROW(),COLUMN())))</formula>
    </cfRule>
  </conditionalFormatting>
  <conditionalFormatting sqref="S77:BA78">
    <cfRule type="expression" dxfId="28" priority="1702">
      <formula>INDIRECT(ADDRESS(ROW(),COLUMN()))=TRUNC(INDIRECT(ADDRESS(ROW(),COLUMN())))</formula>
    </cfRule>
  </conditionalFormatting>
  <conditionalFormatting sqref="S80:BA81">
    <cfRule type="expression" dxfId="27" priority="1681">
      <formula>INDIRECT(ADDRESS(ROW(),COLUMN()))=TRUNC(INDIRECT(ADDRESS(ROW(),COLUMN())))</formula>
    </cfRule>
  </conditionalFormatting>
  <conditionalFormatting sqref="S83:BA84">
    <cfRule type="expression" dxfId="26" priority="1660">
      <formula>INDIRECT(ADDRESS(ROW(),COLUMN()))=TRUNC(INDIRECT(ADDRESS(ROW(),COLUMN())))</formula>
    </cfRule>
  </conditionalFormatting>
  <conditionalFormatting sqref="S86:BA87">
    <cfRule type="expression" dxfId="25" priority="1639">
      <formula>INDIRECT(ADDRESS(ROW(),COLUMN()))=TRUNC(INDIRECT(ADDRESS(ROW(),COLUMN())))</formula>
    </cfRule>
  </conditionalFormatting>
  <conditionalFormatting sqref="S89:BA90">
    <cfRule type="expression" dxfId="24" priority="1618">
      <formula>INDIRECT(ADDRESS(ROW(),COLUMN()))=TRUNC(INDIRECT(ADDRESS(ROW(),COLUMN())))</formula>
    </cfRule>
  </conditionalFormatting>
  <conditionalFormatting sqref="S92:BA93">
    <cfRule type="expression" dxfId="23" priority="1597">
      <formula>INDIRECT(ADDRESS(ROW(),COLUMN()))=TRUNC(INDIRECT(ADDRESS(ROW(),COLUMN())))</formula>
    </cfRule>
  </conditionalFormatting>
  <conditionalFormatting sqref="S95:BA96">
    <cfRule type="expression" dxfId="22" priority="1576">
      <formula>INDIRECT(ADDRESS(ROW(),COLUMN()))=TRUNC(INDIRECT(ADDRESS(ROW(),COLUMN())))</formula>
    </cfRule>
  </conditionalFormatting>
  <conditionalFormatting sqref="S98:BA99">
    <cfRule type="expression" dxfId="21" priority="1555">
      <formula>INDIRECT(ADDRESS(ROW(),COLUMN()))=TRUNC(INDIRECT(ADDRESS(ROW(),COLUMN())))</formula>
    </cfRule>
  </conditionalFormatting>
  <conditionalFormatting sqref="S101:BA102">
    <cfRule type="expression" dxfId="20" priority="1534">
      <formula>INDIRECT(ADDRESS(ROW(),COLUMN()))=TRUNC(INDIRECT(ADDRESS(ROW(),COLUMN())))</formula>
    </cfRule>
  </conditionalFormatting>
  <conditionalFormatting sqref="S104:BA105">
    <cfRule type="expression" dxfId="19" priority="1513">
      <formula>INDIRECT(ADDRESS(ROW(),COLUMN()))=TRUNC(INDIRECT(ADDRESS(ROW(),COLUMN())))</formula>
    </cfRule>
  </conditionalFormatting>
  <conditionalFormatting sqref="S107:BA108">
    <cfRule type="expression" dxfId="18" priority="1492">
      <formula>INDIRECT(ADDRESS(ROW(),COLUMN()))=TRUNC(INDIRECT(ADDRESS(ROW(),COLUMN())))</formula>
    </cfRule>
  </conditionalFormatting>
  <conditionalFormatting sqref="S110:BA111">
    <cfRule type="expression" dxfId="17" priority="1471">
      <formula>INDIRECT(ADDRESS(ROW(),COLUMN()))=TRUNC(INDIRECT(ADDRESS(ROW(),COLUMN())))</formula>
    </cfRule>
  </conditionalFormatting>
  <conditionalFormatting sqref="S113:BA122">
    <cfRule type="expression" dxfId="16" priority="2101">
      <formula>INDIRECT(ADDRESS(ROW(),COLUMN()))=TRUNC(INDIRECT(ADDRESS(ROW(),COLUMN())))</formula>
    </cfRule>
  </conditionalFormatting>
  <conditionalFormatting sqref="BC14:BD14">
    <cfRule type="expression" dxfId="15" priority="2084">
      <formula>INDIRECT(ADDRESS(ROW(),COLUMN()))=TRUNC(INDIRECT(ADDRESS(ROW(),COLUMN())))</formula>
    </cfRule>
  </conditionalFormatting>
  <dataValidations count="8">
    <dataValidation type="list" allowBlank="1" showInputMessage="1" showErrorMessage="1" sqref="AC3" xr:uid="{00000000-0002-0000-0100-000000000000}">
      <formula1>#REF!</formula1>
    </dataValidation>
    <dataValidation type="list" allowBlank="1" showInputMessage="1" showErrorMessage="1" sqref="BB3:BE3" xr:uid="{00000000-0002-0000-0100-000001000000}">
      <formula1>"４週,暦月"</formula1>
    </dataValidation>
    <dataValidation type="list" allowBlank="1" showInputMessage="1" showErrorMessage="1" sqref="C52 C49 C22 C25 C28 C31 C34 C37 C40 C43 C46 C55 C58 C61 C64 C67 C70 C73 C76 C79 C82 C85 C88 C91 C94 C97 C100 C103 C106 C109" xr:uid="{00000000-0002-0000-0100-000002000000}">
      <formula1>職種</formula1>
    </dataValidation>
    <dataValidation type="list" allowBlank="1" showInputMessage="1" showErrorMessage="1" sqref="BB4:BE4" xr:uid="{00000000-0002-0000-0100-000004000000}">
      <formula1>"予定,実績,予定・実績"</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xr:uid="{00000000-0002-0000-0100-000005000000}">
      <formula1>シフト記号表</formula1>
    </dataValidation>
    <dataValidation type="decimal" allowBlank="1" showInputMessage="1" showErrorMessage="1" error="入力可能範囲　32～40" sqref="AX6" xr:uid="{00000000-0002-0000-0100-000007000000}">
      <formula1>32</formula1>
      <formula2>40</formula2>
    </dataValidation>
    <dataValidation type="list" allowBlank="1" showInputMessage="1" sqref="G22:G111" xr:uid="{00000000-0002-0000-0100-000006000000}">
      <formula1>"A, B, C, D"</formula1>
    </dataValidation>
    <dataValidation type="list" errorStyle="warning" allowBlank="1" showInputMessage="1" showErrorMessage="1" error="リストにない場合のみ、入力してください。" sqref="H22:K111" xr:uid="{00000000-0002-0000-0100-000003000000}">
      <formula1>INDIRECT(C22)</formula1>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100-000008000000}">
          <x14:formula1>
            <xm:f>プルダウン・リスト!$C$4:$C$8</xm:f>
          </x14:formula1>
          <xm:sqref>AP1:BE1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42"/>
  <sheetViews>
    <sheetView zoomScale="70" zoomScaleNormal="70" workbookViewId="0"/>
  </sheetViews>
  <sheetFormatPr defaultRowHeight="25.5"/>
  <cols>
    <col min="1" max="1" width="1.625" style="82" customWidth="1"/>
    <col min="2" max="2" width="5.625" style="81" customWidth="1"/>
    <col min="3" max="3" width="10.625" style="81" customWidth="1"/>
    <col min="4" max="4" width="3.375" style="81" bestFit="1" customWidth="1"/>
    <col min="5" max="5" width="15.625" style="82" customWidth="1"/>
    <col min="6" max="6" width="3.375" style="82" bestFit="1" customWidth="1"/>
    <col min="7" max="7" width="15.625" style="82" customWidth="1"/>
    <col min="8" max="8" width="3.375" style="82" bestFit="1" customWidth="1"/>
    <col min="9" max="9" width="15.625" style="81" customWidth="1"/>
    <col min="10" max="10" width="3.375" style="82" bestFit="1" customWidth="1"/>
    <col min="11" max="11" width="15.625" style="82" customWidth="1"/>
    <col min="12" max="12" width="3.375" style="82" customWidth="1"/>
    <col min="13" max="13" width="15.625" style="82" customWidth="1"/>
    <col min="14" max="14" width="3.375" style="82" customWidth="1"/>
    <col min="15" max="15" width="15.625" style="82" customWidth="1"/>
    <col min="16" max="16" width="3.375" style="82" customWidth="1"/>
    <col min="17" max="17" width="15.625" style="82" customWidth="1"/>
    <col min="18" max="18" width="3.375" style="82" customWidth="1"/>
    <col min="19" max="19" width="15.625" style="82" customWidth="1"/>
    <col min="20" max="20" width="3.375" style="82" customWidth="1"/>
    <col min="21" max="21" width="15.625" style="82" customWidth="1"/>
    <col min="22" max="22" width="3.375" style="82" customWidth="1"/>
    <col min="23" max="23" width="50.625" style="82" customWidth="1"/>
    <col min="24" max="16384" width="9" style="82"/>
  </cols>
  <sheetData>
    <row r="1" spans="2:23">
      <c r="B1" s="80" t="s">
        <v>69</v>
      </c>
    </row>
    <row r="2" spans="2:23">
      <c r="B2" s="83" t="s">
        <v>70</v>
      </c>
      <c r="E2" s="84"/>
      <c r="I2" s="85"/>
    </row>
    <row r="3" spans="2:23">
      <c r="B3" s="85" t="s">
        <v>145</v>
      </c>
      <c r="E3" s="84" t="s">
        <v>149</v>
      </c>
      <c r="I3" s="85"/>
    </row>
    <row r="4" spans="2:23">
      <c r="B4" s="83"/>
      <c r="E4" s="1006" t="s">
        <v>52</v>
      </c>
      <c r="F4" s="1006"/>
      <c r="G4" s="1006"/>
      <c r="H4" s="1006"/>
      <c r="I4" s="1006"/>
      <c r="J4" s="1006"/>
      <c r="K4" s="1006"/>
      <c r="M4" s="1006" t="s">
        <v>51</v>
      </c>
      <c r="N4" s="1006"/>
      <c r="O4" s="1006"/>
      <c r="Q4" s="1006" t="s">
        <v>82</v>
      </c>
      <c r="R4" s="1006"/>
      <c r="S4" s="1006"/>
      <c r="T4" s="1006"/>
      <c r="U4" s="1006"/>
      <c r="W4" s="1006" t="s">
        <v>148</v>
      </c>
    </row>
    <row r="5" spans="2:23">
      <c r="B5" s="81" t="s">
        <v>98</v>
      </c>
      <c r="C5" s="81" t="s">
        <v>7</v>
      </c>
      <c r="E5" s="81" t="s">
        <v>144</v>
      </c>
      <c r="F5" s="81"/>
      <c r="G5" s="81" t="s">
        <v>143</v>
      </c>
      <c r="I5" s="81" t="s">
        <v>71</v>
      </c>
      <c r="K5" s="81" t="s">
        <v>52</v>
      </c>
      <c r="M5" s="81" t="s">
        <v>146</v>
      </c>
      <c r="O5" s="81" t="s">
        <v>147</v>
      </c>
      <c r="Q5" s="81" t="s">
        <v>146</v>
      </c>
      <c r="S5" s="81" t="s">
        <v>147</v>
      </c>
      <c r="U5" s="81" t="s">
        <v>52</v>
      </c>
      <c r="W5" s="1006"/>
    </row>
    <row r="6" spans="2:23">
      <c r="B6" s="81">
        <v>1</v>
      </c>
      <c r="C6" s="78" t="s">
        <v>33</v>
      </c>
      <c r="D6" s="81" t="s">
        <v>73</v>
      </c>
      <c r="E6" s="77">
        <v>0.375</v>
      </c>
      <c r="F6" s="81" t="s">
        <v>2</v>
      </c>
      <c r="G6" s="77">
        <v>0.75</v>
      </c>
      <c r="H6" s="82" t="s">
        <v>75</v>
      </c>
      <c r="I6" s="77">
        <v>4.1666666666666664E-2</v>
      </c>
      <c r="J6" s="82" t="s">
        <v>66</v>
      </c>
      <c r="K6" s="86">
        <f t="shared" ref="K6:K8" si="0">(G6-E6-I6)*24</f>
        <v>8</v>
      </c>
      <c r="M6" s="77">
        <v>0.39583333333333331</v>
      </c>
      <c r="N6" s="81" t="s">
        <v>2</v>
      </c>
      <c r="O6" s="77">
        <v>0.6875</v>
      </c>
      <c r="Q6" s="76">
        <f>IF(E6&lt;M6,M6,E6)</f>
        <v>0.39583333333333331</v>
      </c>
      <c r="R6" s="81" t="s">
        <v>2</v>
      </c>
      <c r="S6" s="76">
        <f t="shared" ref="S6:S8" si="1">IF(G6&gt;O6,O6,G6)</f>
        <v>0.6875</v>
      </c>
      <c r="U6" s="87">
        <f t="shared" ref="U6:U8" si="2">(S6-Q6)*24</f>
        <v>7</v>
      </c>
      <c r="W6" s="92"/>
    </row>
    <row r="7" spans="2:23">
      <c r="B7" s="81">
        <v>2</v>
      </c>
      <c r="C7" s="78" t="s">
        <v>36</v>
      </c>
      <c r="D7" s="81" t="s">
        <v>73</v>
      </c>
      <c r="E7" s="77"/>
      <c r="F7" s="81" t="s">
        <v>2</v>
      </c>
      <c r="G7" s="77"/>
      <c r="H7" s="82" t="s">
        <v>75</v>
      </c>
      <c r="I7" s="77">
        <v>0</v>
      </c>
      <c r="J7" s="82" t="s">
        <v>66</v>
      </c>
      <c r="K7" s="86">
        <f t="shared" si="0"/>
        <v>0</v>
      </c>
      <c r="M7" s="77"/>
      <c r="N7" s="81" t="s">
        <v>2</v>
      </c>
      <c r="O7" s="77"/>
      <c r="Q7" s="76">
        <f t="shared" ref="Q7:Q8" si="3">IF(E7&lt;M7,M7,E7)</f>
        <v>0</v>
      </c>
      <c r="R7" s="81" t="s">
        <v>2</v>
      </c>
      <c r="S7" s="76">
        <f t="shared" si="1"/>
        <v>0</v>
      </c>
      <c r="U7" s="87">
        <f t="shared" si="2"/>
        <v>0</v>
      </c>
      <c r="W7" s="92"/>
    </row>
    <row r="8" spans="2:23">
      <c r="B8" s="81">
        <v>3</v>
      </c>
      <c r="C8" s="78" t="s">
        <v>34</v>
      </c>
      <c r="D8" s="81" t="s">
        <v>73</v>
      </c>
      <c r="E8" s="77"/>
      <c r="F8" s="81" t="s">
        <v>2</v>
      </c>
      <c r="G8" s="77"/>
      <c r="H8" s="82" t="s">
        <v>75</v>
      </c>
      <c r="I8" s="77">
        <v>0</v>
      </c>
      <c r="J8" s="82" t="s">
        <v>66</v>
      </c>
      <c r="K8" s="86">
        <f t="shared" si="0"/>
        <v>0</v>
      </c>
      <c r="M8" s="77"/>
      <c r="N8" s="81" t="s">
        <v>2</v>
      </c>
      <c r="O8" s="77"/>
      <c r="Q8" s="76">
        <f t="shared" si="3"/>
        <v>0</v>
      </c>
      <c r="R8" s="81" t="s">
        <v>2</v>
      </c>
      <c r="S8" s="76">
        <f t="shared" si="1"/>
        <v>0</v>
      </c>
      <c r="U8" s="87">
        <f t="shared" si="2"/>
        <v>0</v>
      </c>
      <c r="W8" s="92"/>
    </row>
    <row r="9" spans="2:23">
      <c r="B9" s="81">
        <v>4</v>
      </c>
      <c r="C9" s="78" t="s">
        <v>41</v>
      </c>
      <c r="D9" s="81" t="s">
        <v>73</v>
      </c>
      <c r="E9" s="77"/>
      <c r="F9" s="81" t="s">
        <v>2</v>
      </c>
      <c r="G9" s="77"/>
      <c r="H9" s="82" t="s">
        <v>75</v>
      </c>
      <c r="I9" s="77">
        <v>0</v>
      </c>
      <c r="J9" s="82" t="s">
        <v>66</v>
      </c>
      <c r="K9" s="86">
        <f>(G9-E9-I9)*24</f>
        <v>0</v>
      </c>
      <c r="M9" s="77"/>
      <c r="N9" s="81" t="s">
        <v>2</v>
      </c>
      <c r="O9" s="77"/>
      <c r="Q9" s="76">
        <f>IF(E9&lt;M9,M9,E9)</f>
        <v>0</v>
      </c>
      <c r="R9" s="81" t="s">
        <v>2</v>
      </c>
      <c r="S9" s="76">
        <f>IF(G9&gt;O9,O9,G9)</f>
        <v>0</v>
      </c>
      <c r="U9" s="87">
        <f>(S9-Q9)*24</f>
        <v>0</v>
      </c>
      <c r="W9" s="92"/>
    </row>
    <row r="10" spans="2:23">
      <c r="B10" s="81">
        <v>5</v>
      </c>
      <c r="C10" s="78" t="s">
        <v>37</v>
      </c>
      <c r="D10" s="81" t="s">
        <v>73</v>
      </c>
      <c r="E10" s="77"/>
      <c r="F10" s="81" t="s">
        <v>2</v>
      </c>
      <c r="G10" s="77"/>
      <c r="H10" s="82" t="s">
        <v>75</v>
      </c>
      <c r="I10" s="77">
        <v>0</v>
      </c>
      <c r="J10" s="82" t="s">
        <v>66</v>
      </c>
      <c r="K10" s="86">
        <f>(G10-E10-I10)*24</f>
        <v>0</v>
      </c>
      <c r="M10" s="77"/>
      <c r="N10" s="81" t="s">
        <v>2</v>
      </c>
      <c r="O10" s="77"/>
      <c r="Q10" s="76">
        <f t="shared" ref="Q10:Q25" si="4">IF(E10&lt;M10,M10,E10)</f>
        <v>0</v>
      </c>
      <c r="R10" s="81" t="s">
        <v>2</v>
      </c>
      <c r="S10" s="76">
        <f t="shared" ref="S10:S25" si="5">IF(G10&gt;O10,O10,G10)</f>
        <v>0</v>
      </c>
      <c r="U10" s="87">
        <f t="shared" ref="U10:U25" si="6">(S10-Q10)*24</f>
        <v>0</v>
      </c>
      <c r="W10" s="92"/>
    </row>
    <row r="11" spans="2:23">
      <c r="B11" s="81">
        <v>6</v>
      </c>
      <c r="C11" s="78" t="s">
        <v>38</v>
      </c>
      <c r="D11" s="81" t="s">
        <v>73</v>
      </c>
      <c r="E11" s="77"/>
      <c r="F11" s="81" t="s">
        <v>2</v>
      </c>
      <c r="G11" s="77"/>
      <c r="H11" s="82" t="s">
        <v>75</v>
      </c>
      <c r="I11" s="77">
        <v>0</v>
      </c>
      <c r="J11" s="82" t="s">
        <v>66</v>
      </c>
      <c r="K11" s="86">
        <f t="shared" ref="K11:K25" si="7">(G11-E11-I11)*24</f>
        <v>0</v>
      </c>
      <c r="M11" s="77"/>
      <c r="N11" s="81" t="s">
        <v>2</v>
      </c>
      <c r="O11" s="77"/>
      <c r="Q11" s="76">
        <f t="shared" si="4"/>
        <v>0</v>
      </c>
      <c r="R11" s="81" t="s">
        <v>2</v>
      </c>
      <c r="S11" s="76">
        <f t="shared" si="5"/>
        <v>0</v>
      </c>
      <c r="U11" s="87">
        <f t="shared" si="6"/>
        <v>0</v>
      </c>
      <c r="W11" s="92"/>
    </row>
    <row r="12" spans="2:23">
      <c r="B12" s="81">
        <v>7</v>
      </c>
      <c r="C12" s="78" t="s">
        <v>42</v>
      </c>
      <c r="D12" s="81" t="s">
        <v>73</v>
      </c>
      <c r="E12" s="77"/>
      <c r="F12" s="81" t="s">
        <v>2</v>
      </c>
      <c r="G12" s="77"/>
      <c r="H12" s="82" t="s">
        <v>75</v>
      </c>
      <c r="I12" s="77">
        <v>0</v>
      </c>
      <c r="J12" s="82" t="s">
        <v>66</v>
      </c>
      <c r="K12" s="86">
        <f t="shared" si="7"/>
        <v>0</v>
      </c>
      <c r="M12" s="77"/>
      <c r="N12" s="81" t="s">
        <v>2</v>
      </c>
      <c r="O12" s="77"/>
      <c r="Q12" s="76">
        <f t="shared" si="4"/>
        <v>0</v>
      </c>
      <c r="R12" s="81" t="s">
        <v>2</v>
      </c>
      <c r="S12" s="76">
        <f t="shared" si="5"/>
        <v>0</v>
      </c>
      <c r="U12" s="87">
        <f t="shared" si="6"/>
        <v>0</v>
      </c>
      <c r="W12" s="92"/>
    </row>
    <row r="13" spans="2:23">
      <c r="B13" s="81">
        <v>8</v>
      </c>
      <c r="C13" s="78" t="s">
        <v>35</v>
      </c>
      <c r="D13" s="81" t="s">
        <v>73</v>
      </c>
      <c r="E13" s="77"/>
      <c r="F13" s="81" t="s">
        <v>2</v>
      </c>
      <c r="G13" s="77"/>
      <c r="H13" s="82" t="s">
        <v>75</v>
      </c>
      <c r="I13" s="77">
        <v>0</v>
      </c>
      <c r="J13" s="82" t="s">
        <v>66</v>
      </c>
      <c r="K13" s="86">
        <f t="shared" si="7"/>
        <v>0</v>
      </c>
      <c r="M13" s="77"/>
      <c r="N13" s="81" t="s">
        <v>2</v>
      </c>
      <c r="O13" s="77"/>
      <c r="Q13" s="76">
        <f t="shared" si="4"/>
        <v>0</v>
      </c>
      <c r="R13" s="81" t="s">
        <v>2</v>
      </c>
      <c r="S13" s="76">
        <f t="shared" si="5"/>
        <v>0</v>
      </c>
      <c r="U13" s="87">
        <f t="shared" si="6"/>
        <v>0</v>
      </c>
      <c r="W13" s="92"/>
    </row>
    <row r="14" spans="2:23">
      <c r="B14" s="81">
        <v>9</v>
      </c>
      <c r="C14" s="78" t="s">
        <v>43</v>
      </c>
      <c r="D14" s="81" t="s">
        <v>73</v>
      </c>
      <c r="E14" s="77"/>
      <c r="F14" s="81" t="s">
        <v>2</v>
      </c>
      <c r="G14" s="77"/>
      <c r="H14" s="82" t="s">
        <v>75</v>
      </c>
      <c r="I14" s="77">
        <v>0</v>
      </c>
      <c r="J14" s="82" t="s">
        <v>66</v>
      </c>
      <c r="K14" s="86">
        <f t="shared" si="7"/>
        <v>0</v>
      </c>
      <c r="M14" s="77"/>
      <c r="N14" s="81" t="s">
        <v>2</v>
      </c>
      <c r="O14" s="77"/>
      <c r="Q14" s="76">
        <f t="shared" si="4"/>
        <v>0</v>
      </c>
      <c r="R14" s="81" t="s">
        <v>2</v>
      </c>
      <c r="S14" s="76">
        <f t="shared" si="5"/>
        <v>0</v>
      </c>
      <c r="U14" s="87">
        <f t="shared" si="6"/>
        <v>0</v>
      </c>
      <c r="W14" s="92"/>
    </row>
    <row r="15" spans="2:23">
      <c r="B15" s="81">
        <v>10</v>
      </c>
      <c r="C15" s="78" t="s">
        <v>44</v>
      </c>
      <c r="D15" s="81" t="s">
        <v>73</v>
      </c>
      <c r="E15" s="77"/>
      <c r="F15" s="81" t="s">
        <v>2</v>
      </c>
      <c r="G15" s="77"/>
      <c r="H15" s="82" t="s">
        <v>75</v>
      </c>
      <c r="I15" s="77">
        <v>0</v>
      </c>
      <c r="J15" s="82" t="s">
        <v>66</v>
      </c>
      <c r="K15" s="86">
        <f t="shared" si="7"/>
        <v>0</v>
      </c>
      <c r="M15" s="77"/>
      <c r="N15" s="81" t="s">
        <v>2</v>
      </c>
      <c r="O15" s="77"/>
      <c r="Q15" s="76">
        <f t="shared" si="4"/>
        <v>0</v>
      </c>
      <c r="R15" s="81" t="s">
        <v>2</v>
      </c>
      <c r="S15" s="76">
        <f>IF(G15&gt;O15,O15,G15)</f>
        <v>0</v>
      </c>
      <c r="U15" s="87">
        <f t="shared" si="6"/>
        <v>0</v>
      </c>
      <c r="W15" s="92"/>
    </row>
    <row r="16" spans="2:23">
      <c r="B16" s="81">
        <v>11</v>
      </c>
      <c r="C16" s="78" t="s">
        <v>45</v>
      </c>
      <c r="D16" s="81" t="s">
        <v>73</v>
      </c>
      <c r="E16" s="77"/>
      <c r="F16" s="81" t="s">
        <v>2</v>
      </c>
      <c r="G16" s="77"/>
      <c r="H16" s="82" t="s">
        <v>75</v>
      </c>
      <c r="I16" s="77">
        <v>0</v>
      </c>
      <c r="J16" s="82" t="s">
        <v>66</v>
      </c>
      <c r="K16" s="86">
        <f t="shared" si="7"/>
        <v>0</v>
      </c>
      <c r="M16" s="77"/>
      <c r="N16" s="81" t="s">
        <v>2</v>
      </c>
      <c r="O16" s="77"/>
      <c r="Q16" s="76">
        <f t="shared" si="4"/>
        <v>0</v>
      </c>
      <c r="R16" s="81" t="s">
        <v>2</v>
      </c>
      <c r="S16" s="76">
        <f t="shared" si="5"/>
        <v>0</v>
      </c>
      <c r="U16" s="87">
        <f t="shared" si="6"/>
        <v>0</v>
      </c>
      <c r="W16" s="92"/>
    </row>
    <row r="17" spans="2:23">
      <c r="B17" s="81">
        <v>12</v>
      </c>
      <c r="C17" s="78" t="s">
        <v>46</v>
      </c>
      <c r="D17" s="81" t="s">
        <v>73</v>
      </c>
      <c r="E17" s="77"/>
      <c r="F17" s="81" t="s">
        <v>2</v>
      </c>
      <c r="G17" s="77"/>
      <c r="H17" s="82" t="s">
        <v>75</v>
      </c>
      <c r="I17" s="77">
        <v>0</v>
      </c>
      <c r="J17" s="82" t="s">
        <v>66</v>
      </c>
      <c r="K17" s="86">
        <f t="shared" si="7"/>
        <v>0</v>
      </c>
      <c r="M17" s="77"/>
      <c r="N17" s="81" t="s">
        <v>2</v>
      </c>
      <c r="O17" s="77"/>
      <c r="Q17" s="76">
        <f t="shared" si="4"/>
        <v>0</v>
      </c>
      <c r="R17" s="81" t="s">
        <v>2</v>
      </c>
      <c r="S17" s="76">
        <f t="shared" si="5"/>
        <v>0</v>
      </c>
      <c r="U17" s="87">
        <f t="shared" si="6"/>
        <v>0</v>
      </c>
      <c r="W17" s="92"/>
    </row>
    <row r="18" spans="2:23">
      <c r="B18" s="81">
        <v>13</v>
      </c>
      <c r="C18" s="78" t="s">
        <v>47</v>
      </c>
      <c r="D18" s="81" t="s">
        <v>73</v>
      </c>
      <c r="E18" s="77"/>
      <c r="F18" s="81" t="s">
        <v>2</v>
      </c>
      <c r="G18" s="77"/>
      <c r="H18" s="82" t="s">
        <v>75</v>
      </c>
      <c r="I18" s="77">
        <v>0</v>
      </c>
      <c r="J18" s="82" t="s">
        <v>66</v>
      </c>
      <c r="K18" s="86">
        <f t="shared" si="7"/>
        <v>0</v>
      </c>
      <c r="M18" s="77"/>
      <c r="N18" s="81" t="s">
        <v>2</v>
      </c>
      <c r="O18" s="77"/>
      <c r="Q18" s="76">
        <f t="shared" si="4"/>
        <v>0</v>
      </c>
      <c r="R18" s="81" t="s">
        <v>2</v>
      </c>
      <c r="S18" s="76">
        <f t="shared" si="5"/>
        <v>0</v>
      </c>
      <c r="U18" s="87">
        <f t="shared" si="6"/>
        <v>0</v>
      </c>
      <c r="W18" s="92"/>
    </row>
    <row r="19" spans="2:23">
      <c r="B19" s="81">
        <v>14</v>
      </c>
      <c r="C19" s="78" t="s">
        <v>48</v>
      </c>
      <c r="D19" s="81" t="s">
        <v>73</v>
      </c>
      <c r="E19" s="77"/>
      <c r="F19" s="81" t="s">
        <v>2</v>
      </c>
      <c r="G19" s="77"/>
      <c r="H19" s="82" t="s">
        <v>75</v>
      </c>
      <c r="I19" s="77">
        <v>0</v>
      </c>
      <c r="J19" s="82" t="s">
        <v>66</v>
      </c>
      <c r="K19" s="86">
        <f t="shared" si="7"/>
        <v>0</v>
      </c>
      <c r="M19" s="77"/>
      <c r="N19" s="81" t="s">
        <v>2</v>
      </c>
      <c r="O19" s="77"/>
      <c r="Q19" s="76">
        <f t="shared" si="4"/>
        <v>0</v>
      </c>
      <c r="R19" s="81" t="s">
        <v>2</v>
      </c>
      <c r="S19" s="76">
        <f t="shared" si="5"/>
        <v>0</v>
      </c>
      <c r="U19" s="87">
        <f t="shared" si="6"/>
        <v>0</v>
      </c>
      <c r="W19" s="92"/>
    </row>
    <row r="20" spans="2:23">
      <c r="B20" s="81">
        <v>15</v>
      </c>
      <c r="C20" s="78" t="s">
        <v>39</v>
      </c>
      <c r="D20" s="81" t="s">
        <v>73</v>
      </c>
      <c r="E20" s="77"/>
      <c r="F20" s="81" t="s">
        <v>2</v>
      </c>
      <c r="G20" s="77"/>
      <c r="H20" s="82" t="s">
        <v>75</v>
      </c>
      <c r="I20" s="77">
        <v>0</v>
      </c>
      <c r="J20" s="82" t="s">
        <v>66</v>
      </c>
      <c r="K20" s="88">
        <f t="shared" si="7"/>
        <v>0</v>
      </c>
      <c r="M20" s="77"/>
      <c r="N20" s="81" t="s">
        <v>2</v>
      </c>
      <c r="O20" s="77"/>
      <c r="Q20" s="76">
        <f t="shared" si="4"/>
        <v>0</v>
      </c>
      <c r="R20" s="81" t="s">
        <v>2</v>
      </c>
      <c r="S20" s="76">
        <f t="shared" si="5"/>
        <v>0</v>
      </c>
      <c r="U20" s="87">
        <f t="shared" si="6"/>
        <v>0</v>
      </c>
      <c r="W20" s="92"/>
    </row>
    <row r="21" spans="2:23">
      <c r="B21" s="81">
        <v>16</v>
      </c>
      <c r="C21" s="78" t="s">
        <v>55</v>
      </c>
      <c r="D21" s="81" t="s">
        <v>73</v>
      </c>
      <c r="E21" s="77"/>
      <c r="F21" s="81" t="s">
        <v>2</v>
      </c>
      <c r="G21" s="77"/>
      <c r="H21" s="82" t="s">
        <v>75</v>
      </c>
      <c r="I21" s="77">
        <v>0</v>
      </c>
      <c r="J21" s="82" t="s">
        <v>66</v>
      </c>
      <c r="K21" s="86">
        <f t="shared" si="7"/>
        <v>0</v>
      </c>
      <c r="M21" s="77"/>
      <c r="N21" s="81" t="s">
        <v>2</v>
      </c>
      <c r="O21" s="77"/>
      <c r="Q21" s="76">
        <f t="shared" si="4"/>
        <v>0</v>
      </c>
      <c r="R21" s="81" t="s">
        <v>2</v>
      </c>
      <c r="S21" s="76">
        <f t="shared" si="5"/>
        <v>0</v>
      </c>
      <c r="U21" s="87">
        <f t="shared" si="6"/>
        <v>0</v>
      </c>
      <c r="W21" s="92"/>
    </row>
    <row r="22" spans="2:23">
      <c r="B22" s="81">
        <v>17</v>
      </c>
      <c r="C22" s="78" t="s">
        <v>56</v>
      </c>
      <c r="D22" s="81" t="s">
        <v>73</v>
      </c>
      <c r="E22" s="77"/>
      <c r="F22" s="81" t="s">
        <v>2</v>
      </c>
      <c r="G22" s="77"/>
      <c r="H22" s="82" t="s">
        <v>75</v>
      </c>
      <c r="I22" s="77">
        <v>0</v>
      </c>
      <c r="J22" s="82" t="s">
        <v>66</v>
      </c>
      <c r="K22" s="86">
        <f t="shared" si="7"/>
        <v>0</v>
      </c>
      <c r="M22" s="77"/>
      <c r="N22" s="81" t="s">
        <v>2</v>
      </c>
      <c r="O22" s="77"/>
      <c r="Q22" s="76">
        <f t="shared" si="4"/>
        <v>0</v>
      </c>
      <c r="R22" s="81" t="s">
        <v>2</v>
      </c>
      <c r="S22" s="76">
        <f t="shared" si="5"/>
        <v>0</v>
      </c>
      <c r="U22" s="87">
        <f t="shared" si="6"/>
        <v>0</v>
      </c>
      <c r="W22" s="92"/>
    </row>
    <row r="23" spans="2:23">
      <c r="B23" s="81">
        <v>18</v>
      </c>
      <c r="C23" s="78" t="s">
        <v>57</v>
      </c>
      <c r="D23" s="81" t="s">
        <v>73</v>
      </c>
      <c r="E23" s="77"/>
      <c r="F23" s="81" t="s">
        <v>2</v>
      </c>
      <c r="G23" s="77"/>
      <c r="H23" s="82" t="s">
        <v>75</v>
      </c>
      <c r="I23" s="77">
        <v>0</v>
      </c>
      <c r="J23" s="82" t="s">
        <v>66</v>
      </c>
      <c r="K23" s="86">
        <f t="shared" si="7"/>
        <v>0</v>
      </c>
      <c r="M23" s="77"/>
      <c r="N23" s="81" t="s">
        <v>2</v>
      </c>
      <c r="O23" s="77"/>
      <c r="Q23" s="76">
        <f t="shared" si="4"/>
        <v>0</v>
      </c>
      <c r="R23" s="81" t="s">
        <v>2</v>
      </c>
      <c r="S23" s="76">
        <f t="shared" si="5"/>
        <v>0</v>
      </c>
      <c r="U23" s="87">
        <f t="shared" si="6"/>
        <v>0</v>
      </c>
      <c r="W23" s="92"/>
    </row>
    <row r="24" spans="2:23">
      <c r="B24" s="81">
        <v>19</v>
      </c>
      <c r="C24" s="78" t="s">
        <v>76</v>
      </c>
      <c r="D24" s="81" t="s">
        <v>73</v>
      </c>
      <c r="E24" s="77"/>
      <c r="F24" s="81" t="s">
        <v>2</v>
      </c>
      <c r="G24" s="77"/>
      <c r="H24" s="82" t="s">
        <v>75</v>
      </c>
      <c r="I24" s="77">
        <v>0</v>
      </c>
      <c r="J24" s="82" t="s">
        <v>66</v>
      </c>
      <c r="K24" s="86">
        <f t="shared" si="7"/>
        <v>0</v>
      </c>
      <c r="M24" s="77"/>
      <c r="N24" s="81" t="s">
        <v>2</v>
      </c>
      <c r="O24" s="77"/>
      <c r="Q24" s="76">
        <f t="shared" si="4"/>
        <v>0</v>
      </c>
      <c r="R24" s="81" t="s">
        <v>2</v>
      </c>
      <c r="S24" s="76">
        <f t="shared" si="5"/>
        <v>0</v>
      </c>
      <c r="U24" s="87">
        <f t="shared" si="6"/>
        <v>0</v>
      </c>
      <c r="W24" s="92"/>
    </row>
    <row r="25" spans="2:23">
      <c r="B25" s="81">
        <v>20</v>
      </c>
      <c r="C25" s="78" t="s">
        <v>77</v>
      </c>
      <c r="D25" s="81" t="s">
        <v>73</v>
      </c>
      <c r="E25" s="77"/>
      <c r="F25" s="81" t="s">
        <v>2</v>
      </c>
      <c r="G25" s="77"/>
      <c r="H25" s="82" t="s">
        <v>75</v>
      </c>
      <c r="I25" s="77">
        <v>0</v>
      </c>
      <c r="J25" s="82" t="s">
        <v>66</v>
      </c>
      <c r="K25" s="86">
        <f t="shared" si="7"/>
        <v>0</v>
      </c>
      <c r="M25" s="77"/>
      <c r="N25" s="81" t="s">
        <v>2</v>
      </c>
      <c r="O25" s="77"/>
      <c r="Q25" s="76">
        <f t="shared" si="4"/>
        <v>0</v>
      </c>
      <c r="R25" s="81" t="s">
        <v>2</v>
      </c>
      <c r="S25" s="76">
        <f t="shared" si="5"/>
        <v>0</v>
      </c>
      <c r="U25" s="87">
        <f t="shared" si="6"/>
        <v>0</v>
      </c>
      <c r="W25" s="92"/>
    </row>
    <row r="26" spans="2:23">
      <c r="B26" s="81">
        <v>21</v>
      </c>
      <c r="C26" s="78" t="s">
        <v>78</v>
      </c>
      <c r="D26" s="81" t="s">
        <v>73</v>
      </c>
      <c r="E26" s="89"/>
      <c r="F26" s="81" t="s">
        <v>2</v>
      </c>
      <c r="G26" s="89"/>
      <c r="H26" s="82" t="s">
        <v>75</v>
      </c>
      <c r="I26" s="89"/>
      <c r="J26" s="82" t="s">
        <v>66</v>
      </c>
      <c r="K26" s="78">
        <v>1</v>
      </c>
      <c r="M26" s="86"/>
      <c r="N26" s="81" t="s">
        <v>2</v>
      </c>
      <c r="O26" s="86"/>
      <c r="Q26" s="86"/>
      <c r="R26" s="81" t="s">
        <v>2</v>
      </c>
      <c r="S26" s="86"/>
      <c r="U26" s="78">
        <v>1</v>
      </c>
      <c r="W26" s="92"/>
    </row>
    <row r="27" spans="2:23">
      <c r="B27" s="81">
        <v>22</v>
      </c>
      <c r="C27" s="78" t="s">
        <v>79</v>
      </c>
      <c r="D27" s="81" t="s">
        <v>73</v>
      </c>
      <c r="E27" s="89"/>
      <c r="F27" s="81" t="s">
        <v>2</v>
      </c>
      <c r="G27" s="89"/>
      <c r="H27" s="82" t="s">
        <v>75</v>
      </c>
      <c r="I27" s="89"/>
      <c r="J27" s="82" t="s">
        <v>66</v>
      </c>
      <c r="K27" s="78">
        <v>2</v>
      </c>
      <c r="M27" s="86"/>
      <c r="N27" s="81" t="s">
        <v>2</v>
      </c>
      <c r="O27" s="86"/>
      <c r="Q27" s="86"/>
      <c r="R27" s="81" t="s">
        <v>2</v>
      </c>
      <c r="S27" s="86"/>
      <c r="U27" s="78">
        <v>2</v>
      </c>
      <c r="W27" s="92"/>
    </row>
    <row r="28" spans="2:23">
      <c r="B28" s="81">
        <v>23</v>
      </c>
      <c r="C28" s="78" t="s">
        <v>80</v>
      </c>
      <c r="D28" s="81" t="s">
        <v>73</v>
      </c>
      <c r="E28" s="89"/>
      <c r="F28" s="81" t="s">
        <v>2</v>
      </c>
      <c r="G28" s="89"/>
      <c r="H28" s="82" t="s">
        <v>75</v>
      </c>
      <c r="I28" s="89"/>
      <c r="J28" s="82" t="s">
        <v>66</v>
      </c>
      <c r="K28" s="78">
        <v>3</v>
      </c>
      <c r="M28" s="86"/>
      <c r="N28" s="81" t="s">
        <v>2</v>
      </c>
      <c r="O28" s="86"/>
      <c r="Q28" s="86"/>
      <c r="R28" s="81" t="s">
        <v>2</v>
      </c>
      <c r="S28" s="86"/>
      <c r="U28" s="78">
        <v>3</v>
      </c>
      <c r="W28" s="92"/>
    </row>
    <row r="29" spans="2:23">
      <c r="B29" s="81">
        <v>24</v>
      </c>
      <c r="C29" s="78" t="s">
        <v>81</v>
      </c>
      <c r="D29" s="81" t="s">
        <v>73</v>
      </c>
      <c r="E29" s="89"/>
      <c r="F29" s="81" t="s">
        <v>2</v>
      </c>
      <c r="G29" s="89"/>
      <c r="H29" s="82" t="s">
        <v>75</v>
      </c>
      <c r="I29" s="89"/>
      <c r="J29" s="82" t="s">
        <v>66</v>
      </c>
      <c r="K29" s="78">
        <v>4</v>
      </c>
      <c r="M29" s="86"/>
      <c r="N29" s="81" t="s">
        <v>2</v>
      </c>
      <c r="O29" s="86"/>
      <c r="Q29" s="86"/>
      <c r="R29" s="81" t="s">
        <v>2</v>
      </c>
      <c r="S29" s="86"/>
      <c r="U29" s="78">
        <v>4</v>
      </c>
      <c r="W29" s="92"/>
    </row>
    <row r="30" spans="2:23">
      <c r="B30" s="81">
        <v>25</v>
      </c>
      <c r="C30" s="78" t="s">
        <v>58</v>
      </c>
      <c r="D30" s="81" t="s">
        <v>73</v>
      </c>
      <c r="E30" s="89"/>
      <c r="F30" s="81" t="s">
        <v>2</v>
      </c>
      <c r="G30" s="89"/>
      <c r="H30" s="82" t="s">
        <v>75</v>
      </c>
      <c r="I30" s="89"/>
      <c r="J30" s="82" t="s">
        <v>66</v>
      </c>
      <c r="K30" s="78">
        <v>4</v>
      </c>
      <c r="M30" s="86"/>
      <c r="N30" s="81" t="s">
        <v>2</v>
      </c>
      <c r="O30" s="86"/>
      <c r="Q30" s="86"/>
      <c r="R30" s="81" t="s">
        <v>2</v>
      </c>
      <c r="S30" s="86"/>
      <c r="U30" s="78">
        <v>3</v>
      </c>
      <c r="W30" s="92"/>
    </row>
    <row r="31" spans="2:23">
      <c r="B31" s="81">
        <v>26</v>
      </c>
      <c r="C31" s="78" t="s">
        <v>59</v>
      </c>
      <c r="D31" s="81" t="s">
        <v>73</v>
      </c>
      <c r="E31" s="89"/>
      <c r="F31" s="81" t="s">
        <v>2</v>
      </c>
      <c r="G31" s="89"/>
      <c r="H31" s="82" t="s">
        <v>75</v>
      </c>
      <c r="I31" s="89"/>
      <c r="J31" s="82" t="s">
        <v>66</v>
      </c>
      <c r="K31" s="78">
        <v>5</v>
      </c>
      <c r="M31" s="86"/>
      <c r="N31" s="81" t="s">
        <v>2</v>
      </c>
      <c r="O31" s="86"/>
      <c r="Q31" s="86"/>
      <c r="R31" s="81" t="s">
        <v>2</v>
      </c>
      <c r="S31" s="86"/>
      <c r="U31" s="78">
        <v>5</v>
      </c>
      <c r="W31" s="92"/>
    </row>
    <row r="32" spans="2:23">
      <c r="B32" s="81">
        <v>27</v>
      </c>
      <c r="C32" s="78" t="s">
        <v>72</v>
      </c>
      <c r="D32" s="81" t="s">
        <v>73</v>
      </c>
      <c r="E32" s="89"/>
      <c r="F32" s="81" t="s">
        <v>2</v>
      </c>
      <c r="G32" s="89"/>
      <c r="H32" s="82" t="s">
        <v>75</v>
      </c>
      <c r="I32" s="89"/>
      <c r="J32" s="82" t="s">
        <v>66</v>
      </c>
      <c r="K32" s="78">
        <v>0</v>
      </c>
      <c r="M32" s="86"/>
      <c r="N32" s="81" t="s">
        <v>2</v>
      </c>
      <c r="O32" s="86"/>
      <c r="Q32" s="86"/>
      <c r="R32" s="81" t="s">
        <v>2</v>
      </c>
      <c r="S32" s="86"/>
      <c r="U32" s="78">
        <v>0</v>
      </c>
      <c r="W32" s="92" t="s">
        <v>156</v>
      </c>
    </row>
    <row r="33" spans="2:23">
      <c r="B33" s="81">
        <v>28</v>
      </c>
      <c r="C33" s="78" t="s">
        <v>74</v>
      </c>
      <c r="D33" s="81" t="s">
        <v>73</v>
      </c>
      <c r="E33" s="89"/>
      <c r="F33" s="81" t="s">
        <v>2</v>
      </c>
      <c r="G33" s="89"/>
      <c r="H33" s="82" t="s">
        <v>75</v>
      </c>
      <c r="I33" s="89"/>
      <c r="J33" s="82" t="s">
        <v>66</v>
      </c>
      <c r="K33" s="78"/>
      <c r="M33" s="86"/>
      <c r="N33" s="81" t="s">
        <v>2</v>
      </c>
      <c r="O33" s="86"/>
      <c r="Q33" s="86"/>
      <c r="R33" s="81" t="s">
        <v>2</v>
      </c>
      <c r="S33" s="86"/>
      <c r="U33" s="78"/>
      <c r="W33" s="92"/>
    </row>
    <row r="34" spans="2:23">
      <c r="B34" s="81">
        <v>29</v>
      </c>
      <c r="C34" s="78" t="s">
        <v>74</v>
      </c>
      <c r="D34" s="81" t="s">
        <v>73</v>
      </c>
      <c r="E34" s="89"/>
      <c r="F34" s="81" t="s">
        <v>2</v>
      </c>
      <c r="G34" s="89"/>
      <c r="H34" s="82" t="s">
        <v>75</v>
      </c>
      <c r="I34" s="89"/>
      <c r="J34" s="82" t="s">
        <v>66</v>
      </c>
      <c r="K34" s="78"/>
      <c r="M34" s="86"/>
      <c r="N34" s="81" t="s">
        <v>2</v>
      </c>
      <c r="O34" s="86"/>
      <c r="Q34" s="86"/>
      <c r="R34" s="81" t="s">
        <v>2</v>
      </c>
      <c r="S34" s="86"/>
      <c r="U34" s="78"/>
      <c r="W34" s="92"/>
    </row>
    <row r="35" spans="2:23">
      <c r="B35" s="81">
        <v>30</v>
      </c>
      <c r="C35" s="78" t="s">
        <v>74</v>
      </c>
      <c r="D35" s="81" t="s">
        <v>73</v>
      </c>
      <c r="E35" s="89"/>
      <c r="F35" s="81" t="s">
        <v>2</v>
      </c>
      <c r="G35" s="89"/>
      <c r="H35" s="82" t="s">
        <v>75</v>
      </c>
      <c r="I35" s="89"/>
      <c r="J35" s="82" t="s">
        <v>66</v>
      </c>
      <c r="K35" s="78"/>
      <c r="M35" s="86"/>
      <c r="N35" s="81" t="s">
        <v>2</v>
      </c>
      <c r="O35" s="86"/>
      <c r="Q35" s="86"/>
      <c r="R35" s="81" t="s">
        <v>2</v>
      </c>
      <c r="S35" s="86"/>
      <c r="U35" s="78"/>
      <c r="W35" s="92"/>
    </row>
    <row r="36" spans="2:23">
      <c r="C36" s="90"/>
    </row>
    <row r="37" spans="2:23">
      <c r="C37" s="91" t="s">
        <v>160</v>
      </c>
    </row>
    <row r="38" spans="2:23">
      <c r="C38" s="91" t="s">
        <v>161</v>
      </c>
    </row>
    <row r="39" spans="2:23">
      <c r="C39" s="91" t="s">
        <v>162</v>
      </c>
    </row>
    <row r="40" spans="2:23">
      <c r="C40" s="91" t="s">
        <v>163</v>
      </c>
    </row>
    <row r="41" spans="2:23">
      <c r="C41" s="83" t="s">
        <v>209</v>
      </c>
    </row>
    <row r="42" spans="2:23">
      <c r="C42" s="83" t="s">
        <v>205</v>
      </c>
    </row>
  </sheetData>
  <sheetProtection sheet="1" formatCells="0" formatColumns="0" formatRows="0" insertColumns="0" insertRows="0" insertHyperlinks="0" deleteColumns="0" deleteRows="0" sort="0" autoFilter="0" pivotTable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4" fitToHeight="0" orientation="landscape"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B1:BS74"/>
  <sheetViews>
    <sheetView workbookViewId="0"/>
  </sheetViews>
  <sheetFormatPr defaultRowHeight="18.75"/>
  <cols>
    <col min="1" max="1" width="1.875" style="29" customWidth="1"/>
    <col min="2" max="3" width="9" style="29"/>
    <col min="4" max="4" width="45.625" style="29" customWidth="1"/>
    <col min="5" max="16384" width="9" style="29"/>
  </cols>
  <sheetData>
    <row r="1" spans="2:11">
      <c r="B1" s="29" t="s">
        <v>108</v>
      </c>
      <c r="D1" s="57"/>
      <c r="E1" s="57"/>
      <c r="F1" s="57"/>
    </row>
    <row r="2" spans="2:11" s="40" customFormat="1" ht="20.25" customHeight="1">
      <c r="B2" s="59" t="s">
        <v>208</v>
      </c>
      <c r="C2" s="59"/>
      <c r="D2" s="57"/>
      <c r="E2" s="57"/>
      <c r="F2" s="57"/>
    </row>
    <row r="3" spans="2:11" s="40" customFormat="1" ht="20.25" customHeight="1">
      <c r="B3" s="59"/>
      <c r="C3" s="59"/>
      <c r="D3" s="57"/>
      <c r="E3" s="57"/>
      <c r="F3" s="57"/>
    </row>
    <row r="4" spans="2:11" s="63" customFormat="1" ht="20.25" customHeight="1">
      <c r="B4" s="74"/>
      <c r="C4" s="57" t="s">
        <v>138</v>
      </c>
      <c r="D4" s="57"/>
      <c r="F4" s="1007" t="s">
        <v>139</v>
      </c>
      <c r="G4" s="1007"/>
      <c r="H4" s="1007"/>
      <c r="I4" s="1007"/>
      <c r="J4" s="1007"/>
      <c r="K4" s="1007"/>
    </row>
    <row r="5" spans="2:11" s="63" customFormat="1" ht="20.25" customHeight="1">
      <c r="B5" s="75"/>
      <c r="C5" s="57" t="s">
        <v>140</v>
      </c>
      <c r="D5" s="57"/>
      <c r="F5" s="1007"/>
      <c r="G5" s="1007"/>
      <c r="H5" s="1007"/>
      <c r="I5" s="1007"/>
      <c r="J5" s="1007"/>
      <c r="K5" s="1007"/>
    </row>
    <row r="6" spans="2:11" s="40" customFormat="1" ht="20.25" customHeight="1">
      <c r="B6" s="58" t="s">
        <v>135</v>
      </c>
      <c r="C6" s="57"/>
      <c r="D6" s="57"/>
      <c r="E6" s="71"/>
      <c r="F6" s="72"/>
    </row>
    <row r="7" spans="2:11" s="40" customFormat="1" ht="20.25" customHeight="1">
      <c r="B7" s="59"/>
      <c r="C7" s="59"/>
      <c r="D7" s="57"/>
      <c r="E7" s="71"/>
      <c r="F7" s="72"/>
    </row>
    <row r="8" spans="2:11" s="40" customFormat="1" ht="20.25" customHeight="1">
      <c r="B8" s="57" t="s">
        <v>109</v>
      </c>
      <c r="C8" s="59"/>
      <c r="D8" s="57"/>
      <c r="E8" s="71"/>
      <c r="F8" s="72"/>
    </row>
    <row r="9" spans="2:11" s="40" customFormat="1" ht="20.25" customHeight="1">
      <c r="B9" s="59"/>
      <c r="C9" s="59"/>
      <c r="D9" s="57"/>
      <c r="E9" s="57"/>
      <c r="F9" s="57"/>
    </row>
    <row r="10" spans="2:11" s="40" customFormat="1" ht="20.25" customHeight="1">
      <c r="B10" s="57" t="s">
        <v>164</v>
      </c>
      <c r="C10" s="59"/>
      <c r="D10" s="57"/>
      <c r="E10" s="57"/>
      <c r="F10" s="57"/>
    </row>
    <row r="11" spans="2:11" s="40" customFormat="1" ht="20.25" customHeight="1">
      <c r="B11" s="57"/>
      <c r="C11" s="59"/>
      <c r="D11" s="57"/>
      <c r="E11" s="57"/>
      <c r="F11" s="57"/>
    </row>
    <row r="12" spans="2:11" s="40" customFormat="1" ht="20.25" customHeight="1">
      <c r="B12" s="57" t="s">
        <v>168</v>
      </c>
      <c r="C12" s="59"/>
      <c r="D12" s="57"/>
    </row>
    <row r="13" spans="2:11" s="40" customFormat="1" ht="20.25" customHeight="1">
      <c r="B13" s="57"/>
      <c r="C13" s="59"/>
      <c r="D13" s="57"/>
    </row>
    <row r="14" spans="2:11" s="40" customFormat="1" ht="20.25" customHeight="1">
      <c r="B14" s="57" t="s">
        <v>189</v>
      </c>
      <c r="C14" s="59"/>
      <c r="D14" s="57"/>
    </row>
    <row r="15" spans="2:11" s="40" customFormat="1" ht="20.25" customHeight="1">
      <c r="B15" s="57"/>
      <c r="C15" s="59"/>
      <c r="D15" s="57"/>
    </row>
    <row r="16" spans="2:11" s="40" customFormat="1" ht="20.25" customHeight="1">
      <c r="B16" s="57" t="s">
        <v>190</v>
      </c>
      <c r="C16" s="59"/>
      <c r="D16" s="57"/>
    </row>
    <row r="17" spans="2:25" s="40" customFormat="1" ht="20.25" customHeight="1">
      <c r="B17" s="59"/>
      <c r="C17" s="59"/>
      <c r="D17" s="57"/>
    </row>
    <row r="18" spans="2:25" s="40" customFormat="1" ht="20.25" customHeight="1">
      <c r="B18" s="57" t="s">
        <v>191</v>
      </c>
      <c r="C18" s="59"/>
      <c r="D18" s="57"/>
    </row>
    <row r="19" spans="2:25" s="40" customFormat="1" ht="20.25" customHeight="1">
      <c r="B19" s="59"/>
      <c r="C19" s="59"/>
      <c r="D19" s="57"/>
    </row>
    <row r="20" spans="2:25" s="40" customFormat="1" ht="17.25" customHeight="1">
      <c r="B20" s="57" t="s">
        <v>192</v>
      </c>
      <c r="C20" s="57"/>
      <c r="D20" s="57"/>
    </row>
    <row r="21" spans="2:25" s="40" customFormat="1" ht="17.25" customHeight="1">
      <c r="B21" s="57" t="s">
        <v>110</v>
      </c>
      <c r="C21" s="57"/>
      <c r="D21" s="57"/>
    </row>
    <row r="22" spans="2:25" s="40" customFormat="1" ht="17.25" customHeight="1">
      <c r="B22" s="57"/>
      <c r="C22" s="57"/>
      <c r="D22" s="57"/>
    </row>
    <row r="23" spans="2:25" s="40" customFormat="1" ht="17.25" customHeight="1">
      <c r="B23" s="57"/>
      <c r="C23" s="32" t="s">
        <v>98</v>
      </c>
      <c r="D23" s="32" t="s">
        <v>3</v>
      </c>
    </row>
    <row r="24" spans="2:25" s="40" customFormat="1" ht="17.25" customHeight="1">
      <c r="B24" s="57"/>
      <c r="C24" s="32">
        <v>1</v>
      </c>
      <c r="D24" s="60" t="s">
        <v>4</v>
      </c>
    </row>
    <row r="25" spans="2:25" s="40" customFormat="1" ht="17.25" customHeight="1">
      <c r="B25" s="57"/>
      <c r="C25" s="32">
        <v>2</v>
      </c>
      <c r="D25" s="60" t="s">
        <v>60</v>
      </c>
    </row>
    <row r="26" spans="2:25" s="40" customFormat="1" ht="17.25" customHeight="1">
      <c r="B26" s="57"/>
      <c r="C26" s="32">
        <v>3</v>
      </c>
      <c r="D26" s="60" t="s">
        <v>5</v>
      </c>
    </row>
    <row r="27" spans="2:25" s="40" customFormat="1" ht="17.25" customHeight="1">
      <c r="B27" s="57"/>
      <c r="C27" s="32">
        <v>4</v>
      </c>
      <c r="D27" s="60" t="s">
        <v>111</v>
      </c>
    </row>
    <row r="28" spans="2:25" s="40" customFormat="1" ht="17.25" customHeight="1">
      <c r="B28" s="57"/>
      <c r="C28" s="32">
        <v>5</v>
      </c>
      <c r="D28" s="60" t="s">
        <v>112</v>
      </c>
    </row>
    <row r="29" spans="2:25" s="40" customFormat="1" ht="17.25" customHeight="1">
      <c r="B29" s="57"/>
      <c r="C29" s="71"/>
      <c r="D29" s="72"/>
    </row>
    <row r="30" spans="2:25" s="40" customFormat="1" ht="17.25" customHeight="1">
      <c r="B30" s="57" t="s">
        <v>193</v>
      </c>
      <c r="C30" s="57"/>
      <c r="D30" s="57"/>
      <c r="E30" s="63"/>
      <c r="F30" s="63"/>
    </row>
    <row r="31" spans="2:25" s="40" customFormat="1" ht="17.25" customHeight="1">
      <c r="B31" s="57" t="s">
        <v>113</v>
      </c>
      <c r="C31" s="57"/>
      <c r="D31" s="57"/>
      <c r="E31" s="63"/>
      <c r="F31" s="63"/>
    </row>
    <row r="32" spans="2:25" s="40" customFormat="1" ht="17.25" customHeight="1">
      <c r="B32" s="57"/>
      <c r="C32" s="57"/>
      <c r="D32" s="57"/>
      <c r="E32" s="63"/>
      <c r="F32" s="63"/>
      <c r="G32" s="62"/>
      <c r="H32" s="62"/>
      <c r="J32" s="62"/>
      <c r="K32" s="62"/>
      <c r="L32" s="62"/>
      <c r="M32" s="62"/>
      <c r="N32" s="62"/>
      <c r="O32" s="62"/>
      <c r="R32" s="62"/>
      <c r="S32" s="62"/>
      <c r="T32" s="62"/>
      <c r="W32" s="62"/>
      <c r="X32" s="62"/>
      <c r="Y32" s="62"/>
    </row>
    <row r="33" spans="2:51" s="40" customFormat="1" ht="17.25" customHeight="1">
      <c r="B33" s="57"/>
      <c r="C33" s="32" t="s">
        <v>7</v>
      </c>
      <c r="D33" s="32" t="s">
        <v>8</v>
      </c>
      <c r="E33" s="63"/>
      <c r="F33" s="63"/>
      <c r="G33" s="62"/>
      <c r="H33" s="62"/>
      <c r="J33" s="62"/>
      <c r="K33" s="62"/>
      <c r="L33" s="62"/>
      <c r="M33" s="62"/>
      <c r="N33" s="62"/>
      <c r="O33" s="62"/>
      <c r="R33" s="62"/>
      <c r="S33" s="62"/>
      <c r="T33" s="62"/>
      <c r="W33" s="62"/>
      <c r="X33" s="62"/>
      <c r="Y33" s="62"/>
    </row>
    <row r="34" spans="2:51" s="40" customFormat="1" ht="17.25" customHeight="1">
      <c r="B34" s="57"/>
      <c r="C34" s="32" t="s">
        <v>9</v>
      </c>
      <c r="D34" s="60" t="s">
        <v>114</v>
      </c>
      <c r="E34" s="63"/>
      <c r="F34" s="63"/>
      <c r="G34" s="62"/>
      <c r="H34" s="62"/>
      <c r="J34" s="62"/>
      <c r="K34" s="62"/>
      <c r="L34" s="62"/>
      <c r="M34" s="62"/>
      <c r="N34" s="62"/>
      <c r="O34" s="62"/>
      <c r="R34" s="62"/>
      <c r="S34" s="62"/>
      <c r="T34" s="62"/>
      <c r="W34" s="62"/>
      <c r="X34" s="62"/>
      <c r="Y34" s="62"/>
    </row>
    <row r="35" spans="2:51" s="40" customFormat="1" ht="17.25" customHeight="1">
      <c r="B35" s="57"/>
      <c r="C35" s="32" t="s">
        <v>10</v>
      </c>
      <c r="D35" s="60" t="s">
        <v>115</v>
      </c>
      <c r="E35" s="63"/>
      <c r="F35" s="63"/>
      <c r="G35" s="62"/>
      <c r="H35" s="62"/>
      <c r="J35" s="62"/>
      <c r="K35" s="62"/>
      <c r="L35" s="62"/>
      <c r="M35" s="62"/>
      <c r="N35" s="62"/>
      <c r="O35" s="62"/>
      <c r="R35" s="62"/>
      <c r="S35" s="62"/>
      <c r="T35" s="62"/>
      <c r="W35" s="62"/>
      <c r="X35" s="62"/>
      <c r="Y35" s="62"/>
    </row>
    <row r="36" spans="2:51" s="40" customFormat="1" ht="17.25" customHeight="1">
      <c r="B36" s="57"/>
      <c r="C36" s="32" t="s">
        <v>11</v>
      </c>
      <c r="D36" s="60" t="s">
        <v>116</v>
      </c>
      <c r="E36" s="63"/>
      <c r="F36" s="63"/>
      <c r="G36" s="62"/>
      <c r="H36" s="62"/>
      <c r="J36" s="62"/>
      <c r="K36" s="62"/>
      <c r="L36" s="62"/>
      <c r="M36" s="62"/>
      <c r="N36" s="62"/>
      <c r="O36" s="62"/>
      <c r="R36" s="62"/>
      <c r="S36" s="62"/>
      <c r="T36" s="62"/>
      <c r="W36" s="62"/>
      <c r="X36" s="62"/>
      <c r="Y36" s="62"/>
    </row>
    <row r="37" spans="2:51" s="40" customFormat="1" ht="17.25" customHeight="1">
      <c r="B37" s="57"/>
      <c r="C37" s="32" t="s">
        <v>12</v>
      </c>
      <c r="D37" s="60" t="s">
        <v>136</v>
      </c>
      <c r="E37" s="63"/>
      <c r="F37" s="63"/>
      <c r="G37" s="62"/>
      <c r="H37" s="62"/>
      <c r="J37" s="62"/>
      <c r="K37" s="62"/>
      <c r="L37" s="62"/>
      <c r="M37" s="62"/>
      <c r="N37" s="62"/>
      <c r="O37" s="62"/>
      <c r="R37" s="62"/>
      <c r="S37" s="62"/>
      <c r="T37" s="62"/>
      <c r="W37" s="62"/>
      <c r="X37" s="62"/>
      <c r="Y37" s="62"/>
    </row>
    <row r="38" spans="2:51" s="40" customFormat="1" ht="17.25" customHeight="1">
      <c r="B38" s="57"/>
      <c r="C38" s="57"/>
      <c r="D38" s="57"/>
      <c r="E38" s="63"/>
      <c r="F38" s="63"/>
      <c r="G38" s="62"/>
      <c r="H38" s="62"/>
      <c r="J38" s="62"/>
      <c r="K38" s="62"/>
      <c r="L38" s="62"/>
      <c r="M38" s="62"/>
      <c r="N38" s="62"/>
      <c r="O38" s="62"/>
      <c r="R38" s="62"/>
      <c r="S38" s="62"/>
      <c r="T38" s="62"/>
      <c r="W38" s="62"/>
      <c r="X38" s="62"/>
      <c r="Y38" s="62"/>
    </row>
    <row r="39" spans="2:51" s="40" customFormat="1" ht="17.25" customHeight="1">
      <c r="B39" s="57"/>
      <c r="C39" s="61" t="s">
        <v>13</v>
      </c>
      <c r="D39" s="57"/>
      <c r="E39" s="63"/>
      <c r="F39" s="63"/>
      <c r="G39" s="62"/>
      <c r="H39" s="62"/>
      <c r="J39" s="62"/>
      <c r="K39" s="62"/>
      <c r="L39" s="62"/>
      <c r="M39" s="62"/>
      <c r="N39" s="62"/>
      <c r="O39" s="62"/>
      <c r="R39" s="62"/>
      <c r="S39" s="62"/>
      <c r="T39" s="62"/>
      <c r="W39" s="62"/>
      <c r="X39" s="62"/>
      <c r="Y39" s="62"/>
    </row>
    <row r="40" spans="2:51" s="40" customFormat="1" ht="17.25" customHeight="1">
      <c r="B40" s="63"/>
      <c r="C40" s="57" t="s">
        <v>117</v>
      </c>
      <c r="D40" s="63"/>
      <c r="E40" s="63"/>
      <c r="F40" s="61"/>
      <c r="G40" s="62"/>
      <c r="H40" s="62"/>
      <c r="J40" s="62"/>
      <c r="K40" s="62"/>
      <c r="L40" s="62"/>
      <c r="M40" s="62"/>
      <c r="N40" s="62"/>
      <c r="O40" s="62"/>
      <c r="R40" s="62"/>
      <c r="S40" s="62"/>
      <c r="T40" s="62"/>
      <c r="W40" s="62"/>
      <c r="X40" s="62"/>
      <c r="Y40" s="62"/>
    </row>
    <row r="41" spans="2:51" s="40" customFormat="1" ht="17.25" customHeight="1">
      <c r="B41" s="63"/>
      <c r="C41" s="57" t="s">
        <v>137</v>
      </c>
      <c r="D41" s="63"/>
      <c r="E41" s="63"/>
      <c r="F41" s="57"/>
      <c r="G41" s="62"/>
      <c r="H41" s="62"/>
      <c r="J41" s="62"/>
      <c r="K41" s="62"/>
      <c r="L41" s="62"/>
      <c r="M41" s="62"/>
      <c r="N41" s="62"/>
      <c r="O41" s="62"/>
      <c r="R41" s="62"/>
      <c r="S41" s="62"/>
      <c r="T41" s="62"/>
      <c r="W41" s="62"/>
      <c r="X41" s="62"/>
      <c r="Y41" s="62"/>
    </row>
    <row r="42" spans="2:51" s="40" customFormat="1" ht="17.25" customHeight="1">
      <c r="B42" s="57"/>
      <c r="C42" s="57"/>
      <c r="D42" s="57"/>
      <c r="E42" s="61"/>
      <c r="F42" s="62"/>
      <c r="G42" s="62"/>
      <c r="H42" s="62"/>
      <c r="J42" s="62"/>
      <c r="K42" s="62"/>
      <c r="L42" s="62"/>
      <c r="M42" s="62"/>
      <c r="N42" s="62"/>
      <c r="O42" s="62"/>
      <c r="R42" s="62"/>
      <c r="S42" s="62"/>
      <c r="T42" s="62"/>
      <c r="W42" s="62"/>
      <c r="X42" s="62"/>
      <c r="Y42" s="62"/>
    </row>
    <row r="43" spans="2:51" s="40" customFormat="1" ht="17.25" customHeight="1">
      <c r="B43" s="57" t="s">
        <v>194</v>
      </c>
      <c r="C43" s="57"/>
      <c r="D43" s="57"/>
    </row>
    <row r="44" spans="2:51" s="40" customFormat="1" ht="17.25" customHeight="1">
      <c r="B44" s="57" t="s">
        <v>118</v>
      </c>
      <c r="C44" s="57"/>
      <c r="D44" s="57"/>
      <c r="AH44" s="31"/>
      <c r="AI44" s="31"/>
      <c r="AJ44" s="31"/>
      <c r="AK44" s="31"/>
      <c r="AL44" s="31"/>
      <c r="AM44" s="31"/>
      <c r="AN44" s="31"/>
      <c r="AO44" s="31"/>
      <c r="AP44" s="31"/>
      <c r="AQ44" s="31"/>
      <c r="AR44" s="31"/>
      <c r="AS44" s="31"/>
    </row>
    <row r="45" spans="2:51" s="40" customFormat="1" ht="17.25" customHeight="1">
      <c r="B45" s="73" t="s">
        <v>119</v>
      </c>
      <c r="C45" s="63"/>
      <c r="D45" s="63"/>
      <c r="E45" s="30"/>
      <c r="F45" s="30"/>
      <c r="G45" s="30"/>
      <c r="H45" s="30"/>
      <c r="I45" s="30"/>
      <c r="J45" s="30"/>
      <c r="K45" s="30"/>
      <c r="L45" s="30"/>
      <c r="M45" s="30"/>
      <c r="N45" s="30"/>
      <c r="O45" s="64"/>
      <c r="P45" s="64"/>
      <c r="Q45" s="30"/>
      <c r="R45" s="64"/>
      <c r="S45" s="30"/>
      <c r="T45" s="30"/>
      <c r="U45" s="64"/>
      <c r="V45" s="31"/>
      <c r="W45" s="31"/>
      <c r="X45" s="31"/>
      <c r="Y45" s="30"/>
      <c r="Z45" s="30"/>
      <c r="AA45" s="30"/>
      <c r="AB45" s="30"/>
      <c r="AC45" s="31"/>
      <c r="AD45" s="30"/>
      <c r="AE45" s="64"/>
      <c r="AF45" s="64"/>
      <c r="AG45" s="64"/>
      <c r="AH45" s="64"/>
      <c r="AI45" s="65"/>
      <c r="AJ45" s="64"/>
      <c r="AK45" s="64"/>
      <c r="AL45" s="64"/>
      <c r="AM45" s="64"/>
      <c r="AN45" s="64"/>
      <c r="AO45" s="64"/>
      <c r="AP45" s="64"/>
      <c r="AQ45" s="64"/>
      <c r="AR45" s="64"/>
      <c r="AS45" s="64"/>
      <c r="AT45" s="64"/>
      <c r="AU45" s="64"/>
      <c r="AV45" s="64"/>
      <c r="AW45" s="64"/>
      <c r="AX45" s="64"/>
      <c r="AY45" s="65"/>
    </row>
    <row r="46" spans="2:51" s="40" customFormat="1" ht="17.25" customHeight="1">
      <c r="F46" s="31"/>
    </row>
    <row r="47" spans="2:51" s="40" customFormat="1" ht="17.25" customHeight="1">
      <c r="B47" s="57" t="s">
        <v>195</v>
      </c>
      <c r="C47" s="57"/>
    </row>
    <row r="48" spans="2:51" s="40" customFormat="1" ht="17.25" customHeight="1">
      <c r="B48" s="57"/>
      <c r="C48" s="57"/>
    </row>
    <row r="49" spans="2:54" s="40" customFormat="1" ht="17.25" customHeight="1">
      <c r="B49" s="57" t="s">
        <v>196</v>
      </c>
      <c r="C49" s="57"/>
    </row>
    <row r="50" spans="2:54" s="40" customFormat="1" ht="17.25" customHeight="1">
      <c r="B50" s="57" t="s">
        <v>165</v>
      </c>
      <c r="C50" s="57"/>
    </row>
    <row r="51" spans="2:54" s="40" customFormat="1" ht="17.25" customHeight="1">
      <c r="B51" s="57"/>
      <c r="C51" s="57"/>
    </row>
    <row r="52" spans="2:54" s="40" customFormat="1" ht="17.25" customHeight="1">
      <c r="B52" s="57" t="s">
        <v>197</v>
      </c>
      <c r="C52" s="57"/>
    </row>
    <row r="53" spans="2:54" s="40" customFormat="1" ht="17.25" customHeight="1">
      <c r="B53" s="57" t="s">
        <v>120</v>
      </c>
      <c r="C53" s="57"/>
    </row>
    <row r="54" spans="2:54" s="40" customFormat="1" ht="17.25" customHeight="1">
      <c r="B54" s="57"/>
      <c r="C54" s="57"/>
    </row>
    <row r="55" spans="2:54" s="40" customFormat="1" ht="17.25" customHeight="1">
      <c r="B55" s="57" t="s">
        <v>198</v>
      </c>
      <c r="C55" s="57"/>
      <c r="D55" s="57"/>
    </row>
    <row r="56" spans="2:54" s="40" customFormat="1" ht="17.25" customHeight="1">
      <c r="B56" s="57"/>
      <c r="C56" s="57"/>
      <c r="D56" s="57"/>
    </row>
    <row r="57" spans="2:54" s="40" customFormat="1" ht="17.25" customHeight="1">
      <c r="B57" s="63" t="s">
        <v>199</v>
      </c>
      <c r="C57" s="63"/>
      <c r="D57" s="57"/>
    </row>
    <row r="58" spans="2:54" s="40" customFormat="1" ht="17.25" customHeight="1">
      <c r="B58" s="63" t="s">
        <v>121</v>
      </c>
      <c r="C58" s="63"/>
      <c r="D58" s="57"/>
    </row>
    <row r="59" spans="2:54" s="40" customFormat="1" ht="17.25" customHeight="1">
      <c r="B59" s="63" t="s">
        <v>166</v>
      </c>
      <c r="C59" s="63"/>
      <c r="D59" s="57"/>
    </row>
    <row r="60" spans="2:54" s="40" customFormat="1" ht="17.25" customHeight="1"/>
    <row r="61" spans="2:54" s="40" customFormat="1" ht="17.25" customHeight="1">
      <c r="B61" s="40" t="s">
        <v>210</v>
      </c>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row>
    <row r="62" spans="2:54" s="40" customFormat="1" ht="17.25" customHeight="1">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row>
    <row r="63" spans="2:54" s="40" customFormat="1" ht="17.25" customHeight="1">
      <c r="B63" s="40" t="s">
        <v>200</v>
      </c>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row>
    <row r="64" spans="2:54" s="40" customFormat="1" ht="17.25" customHeight="1">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66"/>
      <c r="AZ64" s="66"/>
      <c r="BA64" s="66"/>
      <c r="BB64" s="66"/>
    </row>
    <row r="65" spans="2:71" s="40" customFormat="1" ht="17.25" customHeight="1">
      <c r="B65" s="40" t="s">
        <v>201</v>
      </c>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c r="BB65" s="66"/>
    </row>
    <row r="66" spans="2:71" s="40" customFormat="1" ht="17.25" customHeight="1">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row>
    <row r="67" spans="2:71" s="40" customFormat="1" ht="17.25" customHeight="1">
      <c r="B67" s="40" t="s">
        <v>202</v>
      </c>
      <c r="BL67" s="67"/>
      <c r="BM67" s="68"/>
      <c r="BN67" s="67"/>
      <c r="BO67" s="67"/>
      <c r="BP67" s="67"/>
      <c r="BQ67" s="69"/>
      <c r="BR67" s="70"/>
      <c r="BS67" s="70"/>
    </row>
    <row r="68" spans="2:71" s="40" customFormat="1" ht="17.25" customHeight="1">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row>
    <row r="69" spans="2:71" s="40" customFormat="1" ht="17.25" customHeight="1">
      <c r="B69" s="40" t="s">
        <v>211</v>
      </c>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c r="AT69" s="66"/>
      <c r="AU69" s="66"/>
      <c r="AV69" s="66"/>
      <c r="AW69" s="66"/>
      <c r="AX69" s="66"/>
      <c r="AY69" s="66"/>
      <c r="AZ69" s="66"/>
      <c r="BA69" s="66"/>
      <c r="BB69" s="66"/>
    </row>
    <row r="70" spans="2:71" s="40" customFormat="1" ht="17.25" customHeight="1">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c r="BA70" s="66"/>
      <c r="BB70" s="66"/>
    </row>
    <row r="71" spans="2:71" ht="17.25" customHeight="1">
      <c r="B71" s="29" t="s">
        <v>167</v>
      </c>
    </row>
    <row r="72" spans="2:71" ht="17.25" customHeight="1">
      <c r="B72" s="40" t="s">
        <v>203</v>
      </c>
    </row>
    <row r="73" spans="2:71" ht="17.25" customHeight="1">
      <c r="B73" s="283" t="s">
        <v>169</v>
      </c>
    </row>
    <row r="74" spans="2:71" ht="17.25" customHeight="1"/>
  </sheetData>
  <sheetProtection sheet="1" formatCells="0" formatColumns="0" formatRows="0" insertColumns="0" insertRows="0" insertHyperlinks="0" deleteColumns="0" deleteRows="0" sort="0" autoFilter="0" pivotTables="0"/>
  <mergeCells count="1">
    <mergeCell ref="F4:K5"/>
  </mergeCells>
  <phoneticPr fontId="2"/>
  <pageMargins left="0.70866141732283472" right="0.70866141732283472" top="0.74803149606299213" bottom="0.74803149606299213" header="0.31496062992125984" footer="0.31496062992125984"/>
  <pageSetup paperSize="9" scale="46"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L44"/>
  <sheetViews>
    <sheetView zoomScale="60" zoomScaleNormal="60" workbookViewId="0"/>
  </sheetViews>
  <sheetFormatPr defaultRowHeight="25.5"/>
  <cols>
    <col min="1" max="1" width="1.75" style="217" customWidth="1"/>
    <col min="2" max="2" width="9" style="217"/>
    <col min="3" max="12" width="40.625" style="217" customWidth="1"/>
    <col min="13" max="16384" width="9" style="217"/>
  </cols>
  <sheetData>
    <row r="1" spans="1:12">
      <c r="A1" s="215"/>
      <c r="B1" s="216" t="s">
        <v>83</v>
      </c>
      <c r="C1" s="216"/>
      <c r="D1" s="216"/>
    </row>
    <row r="2" spans="1:12">
      <c r="A2" s="215"/>
      <c r="B2" s="216"/>
      <c r="C2" s="216"/>
      <c r="D2" s="216"/>
    </row>
    <row r="3" spans="1:12">
      <c r="A3" s="215"/>
      <c r="B3" s="218" t="s">
        <v>98</v>
      </c>
      <c r="C3" s="218" t="s">
        <v>99</v>
      </c>
      <c r="D3" s="216"/>
    </row>
    <row r="4" spans="1:12">
      <c r="A4" s="215"/>
      <c r="B4" s="219">
        <v>1</v>
      </c>
      <c r="C4" s="285" t="s">
        <v>206</v>
      </c>
      <c r="D4" s="216"/>
    </row>
    <row r="5" spans="1:12">
      <c r="A5" s="215"/>
      <c r="B5" s="219">
        <v>2</v>
      </c>
      <c r="C5" s="285" t="s">
        <v>207</v>
      </c>
    </row>
    <row r="6" spans="1:12">
      <c r="A6" s="215"/>
      <c r="B6" s="219">
        <v>3</v>
      </c>
      <c r="C6" s="285" t="s">
        <v>150</v>
      </c>
      <c r="D6" s="216"/>
    </row>
    <row r="7" spans="1:12">
      <c r="A7" s="215"/>
      <c r="B7" s="219">
        <v>4</v>
      </c>
      <c r="C7" s="285" t="s">
        <v>150</v>
      </c>
      <c r="D7" s="216"/>
    </row>
    <row r="8" spans="1:12">
      <c r="A8" s="215"/>
      <c r="B8" s="219">
        <v>5</v>
      </c>
      <c r="C8" s="285" t="s">
        <v>150</v>
      </c>
      <c r="D8" s="216"/>
    </row>
    <row r="9" spans="1:12">
      <c r="A9" s="215"/>
      <c r="B9" s="216"/>
      <c r="C9" s="216"/>
      <c r="D9" s="216"/>
    </row>
    <row r="10" spans="1:12">
      <c r="A10" s="215"/>
      <c r="B10" s="216" t="s">
        <v>100</v>
      </c>
      <c r="C10" s="216"/>
      <c r="D10" s="216"/>
    </row>
    <row r="11" spans="1:12" ht="26.25" thickBot="1">
      <c r="A11" s="215"/>
      <c r="B11" s="216"/>
      <c r="C11" s="216"/>
      <c r="D11" s="216"/>
    </row>
    <row r="12" spans="1:12" ht="26.25" thickBot="1">
      <c r="A12" s="215"/>
      <c r="B12" s="284" t="s">
        <v>88</v>
      </c>
      <c r="C12" s="220" t="s">
        <v>4</v>
      </c>
      <c r="D12" s="221" t="s">
        <v>60</v>
      </c>
      <c r="E12" s="221" t="s">
        <v>5</v>
      </c>
      <c r="F12" s="221" t="s">
        <v>61</v>
      </c>
      <c r="G12" s="222" t="s">
        <v>62</v>
      </c>
      <c r="H12" s="223" t="s">
        <v>150</v>
      </c>
      <c r="I12" s="223" t="s">
        <v>150</v>
      </c>
      <c r="J12" s="223" t="s">
        <v>150</v>
      </c>
      <c r="K12" s="223" t="s">
        <v>150</v>
      </c>
      <c r="L12" s="224" t="s">
        <v>150</v>
      </c>
    </row>
    <row r="13" spans="1:12">
      <c r="A13" s="215"/>
      <c r="B13" s="1008" t="s">
        <v>89</v>
      </c>
      <c r="C13" s="225" t="s">
        <v>29</v>
      </c>
      <c r="D13" s="286" t="s">
        <v>125</v>
      </c>
      <c r="E13" s="286" t="s">
        <v>84</v>
      </c>
      <c r="F13" s="286" t="s">
        <v>32</v>
      </c>
      <c r="G13" s="287" t="s">
        <v>26</v>
      </c>
      <c r="H13" s="226" t="s">
        <v>150</v>
      </c>
      <c r="I13" s="226" t="s">
        <v>150</v>
      </c>
      <c r="J13" s="226" t="s">
        <v>150</v>
      </c>
      <c r="K13" s="226" t="s">
        <v>150</v>
      </c>
      <c r="L13" s="227" t="s">
        <v>150</v>
      </c>
    </row>
    <row r="14" spans="1:12">
      <c r="B14" s="1009"/>
      <c r="C14" s="228" t="s">
        <v>150</v>
      </c>
      <c r="D14" s="288" t="s">
        <v>124</v>
      </c>
      <c r="E14" s="288" t="s">
        <v>85</v>
      </c>
      <c r="F14" s="288" t="s">
        <v>29</v>
      </c>
      <c r="G14" s="289" t="s">
        <v>27</v>
      </c>
      <c r="H14" s="229" t="s">
        <v>29</v>
      </c>
      <c r="I14" s="229" t="s">
        <v>29</v>
      </c>
      <c r="J14" s="229" t="s">
        <v>29</v>
      </c>
      <c r="K14" s="229" t="s">
        <v>29</v>
      </c>
      <c r="L14" s="230" t="s">
        <v>29</v>
      </c>
    </row>
    <row r="15" spans="1:12">
      <c r="B15" s="1009"/>
      <c r="C15" s="228" t="s">
        <v>150</v>
      </c>
      <c r="D15" s="288" t="s">
        <v>126</v>
      </c>
      <c r="E15" s="290" t="s">
        <v>150</v>
      </c>
      <c r="F15" s="290" t="s">
        <v>150</v>
      </c>
      <c r="G15" s="289" t="s">
        <v>28</v>
      </c>
      <c r="H15" s="231" t="s">
        <v>150</v>
      </c>
      <c r="I15" s="231" t="s">
        <v>150</v>
      </c>
      <c r="J15" s="231" t="s">
        <v>150</v>
      </c>
      <c r="K15" s="231" t="s">
        <v>150</v>
      </c>
      <c r="L15" s="232" t="s">
        <v>150</v>
      </c>
    </row>
    <row r="16" spans="1:12">
      <c r="B16" s="1009"/>
      <c r="C16" s="228" t="s">
        <v>150</v>
      </c>
      <c r="D16" s="290" t="s">
        <v>150</v>
      </c>
      <c r="E16" s="290" t="s">
        <v>150</v>
      </c>
      <c r="F16" s="290" t="s">
        <v>150</v>
      </c>
      <c r="G16" s="289" t="s">
        <v>14</v>
      </c>
      <c r="H16" s="231" t="s">
        <v>150</v>
      </c>
      <c r="I16" s="231" t="s">
        <v>150</v>
      </c>
      <c r="J16" s="231" t="s">
        <v>150</v>
      </c>
      <c r="K16" s="231" t="s">
        <v>150</v>
      </c>
      <c r="L16" s="232" t="s">
        <v>150</v>
      </c>
    </row>
    <row r="17" spans="2:12">
      <c r="B17" s="1009"/>
      <c r="C17" s="228" t="s">
        <v>150</v>
      </c>
      <c r="D17" s="290" t="s">
        <v>150</v>
      </c>
      <c r="E17" s="290" t="s">
        <v>150</v>
      </c>
      <c r="F17" s="290" t="s">
        <v>150</v>
      </c>
      <c r="G17" s="289" t="s">
        <v>6</v>
      </c>
      <c r="H17" s="231" t="s">
        <v>150</v>
      </c>
      <c r="I17" s="231" t="s">
        <v>150</v>
      </c>
      <c r="J17" s="231" t="s">
        <v>150</v>
      </c>
      <c r="K17" s="231" t="s">
        <v>150</v>
      </c>
      <c r="L17" s="232" t="s">
        <v>150</v>
      </c>
    </row>
    <row r="18" spans="2:12">
      <c r="B18" s="1009"/>
      <c r="C18" s="228" t="s">
        <v>150</v>
      </c>
      <c r="D18" s="290" t="s">
        <v>150</v>
      </c>
      <c r="E18" s="290" t="s">
        <v>150</v>
      </c>
      <c r="F18" s="290" t="s">
        <v>150</v>
      </c>
      <c r="G18" s="289" t="s">
        <v>86</v>
      </c>
      <c r="H18" s="231" t="s">
        <v>150</v>
      </c>
      <c r="I18" s="231" t="s">
        <v>150</v>
      </c>
      <c r="J18" s="231" t="s">
        <v>150</v>
      </c>
      <c r="K18" s="231" t="s">
        <v>150</v>
      </c>
      <c r="L18" s="232" t="s">
        <v>150</v>
      </c>
    </row>
    <row r="19" spans="2:12">
      <c r="B19" s="1009"/>
      <c r="C19" s="228" t="s">
        <v>150</v>
      </c>
      <c r="D19" s="290" t="s">
        <v>150</v>
      </c>
      <c r="E19" s="290" t="s">
        <v>150</v>
      </c>
      <c r="F19" s="290" t="s">
        <v>150</v>
      </c>
      <c r="G19" s="289" t="s">
        <v>87</v>
      </c>
      <c r="H19" s="231" t="s">
        <v>150</v>
      </c>
      <c r="I19" s="231" t="s">
        <v>150</v>
      </c>
      <c r="J19" s="231" t="s">
        <v>150</v>
      </c>
      <c r="K19" s="231" t="s">
        <v>150</v>
      </c>
      <c r="L19" s="232" t="s">
        <v>150</v>
      </c>
    </row>
    <row r="20" spans="2:12">
      <c r="B20" s="1009"/>
      <c r="C20" s="228" t="s">
        <v>150</v>
      </c>
      <c r="D20" s="290" t="s">
        <v>150</v>
      </c>
      <c r="E20" s="290" t="s">
        <v>150</v>
      </c>
      <c r="F20" s="290" t="s">
        <v>150</v>
      </c>
      <c r="G20" s="289" t="s">
        <v>30</v>
      </c>
      <c r="H20" s="231" t="s">
        <v>150</v>
      </c>
      <c r="I20" s="231" t="s">
        <v>150</v>
      </c>
      <c r="J20" s="231" t="s">
        <v>150</v>
      </c>
      <c r="K20" s="231" t="s">
        <v>150</v>
      </c>
      <c r="L20" s="232" t="s">
        <v>150</v>
      </c>
    </row>
    <row r="21" spans="2:12">
      <c r="B21" s="1009"/>
      <c r="C21" s="228" t="s">
        <v>150</v>
      </c>
      <c r="D21" s="290" t="s">
        <v>150</v>
      </c>
      <c r="E21" s="290" t="s">
        <v>150</v>
      </c>
      <c r="F21" s="290" t="s">
        <v>150</v>
      </c>
      <c r="G21" s="289" t="s">
        <v>31</v>
      </c>
      <c r="H21" s="231" t="s">
        <v>150</v>
      </c>
      <c r="I21" s="231" t="s">
        <v>150</v>
      </c>
      <c r="J21" s="231" t="s">
        <v>150</v>
      </c>
      <c r="K21" s="231" t="s">
        <v>150</v>
      </c>
      <c r="L21" s="232" t="s">
        <v>150</v>
      </c>
    </row>
    <row r="22" spans="2:12">
      <c r="B22" s="1009"/>
      <c r="C22" s="228" t="s">
        <v>150</v>
      </c>
      <c r="D22" s="290" t="s">
        <v>150</v>
      </c>
      <c r="E22" s="290" t="s">
        <v>150</v>
      </c>
      <c r="F22" s="290" t="s">
        <v>150</v>
      </c>
      <c r="G22" s="290" t="s">
        <v>150</v>
      </c>
      <c r="H22" s="231" t="s">
        <v>150</v>
      </c>
      <c r="I22" s="231" t="s">
        <v>150</v>
      </c>
      <c r="J22" s="231" t="s">
        <v>150</v>
      </c>
      <c r="K22" s="231" t="s">
        <v>150</v>
      </c>
      <c r="L22" s="232" t="s">
        <v>150</v>
      </c>
    </row>
    <row r="23" spans="2:12">
      <c r="B23" s="1009"/>
      <c r="C23" s="228" t="s">
        <v>150</v>
      </c>
      <c r="D23" s="290" t="s">
        <v>150</v>
      </c>
      <c r="E23" s="290" t="s">
        <v>150</v>
      </c>
      <c r="F23" s="290" t="s">
        <v>150</v>
      </c>
      <c r="G23" s="290" t="s">
        <v>150</v>
      </c>
      <c r="H23" s="231" t="s">
        <v>150</v>
      </c>
      <c r="I23" s="231" t="s">
        <v>150</v>
      </c>
      <c r="J23" s="231" t="s">
        <v>150</v>
      </c>
      <c r="K23" s="231" t="s">
        <v>150</v>
      </c>
      <c r="L23" s="232" t="s">
        <v>150</v>
      </c>
    </row>
    <row r="24" spans="2:12">
      <c r="B24" s="1009"/>
      <c r="C24" s="228" t="s">
        <v>150</v>
      </c>
      <c r="D24" s="290" t="s">
        <v>150</v>
      </c>
      <c r="E24" s="290" t="s">
        <v>150</v>
      </c>
      <c r="F24" s="290" t="s">
        <v>150</v>
      </c>
      <c r="G24" s="290" t="s">
        <v>150</v>
      </c>
      <c r="H24" s="231" t="s">
        <v>150</v>
      </c>
      <c r="I24" s="231" t="s">
        <v>150</v>
      </c>
      <c r="J24" s="231" t="s">
        <v>150</v>
      </c>
      <c r="K24" s="231" t="s">
        <v>150</v>
      </c>
      <c r="L24" s="232" t="s">
        <v>150</v>
      </c>
    </row>
    <row r="25" spans="2:12" ht="26.25" thickBot="1">
      <c r="B25" s="1010"/>
      <c r="C25" s="233" t="s">
        <v>150</v>
      </c>
      <c r="D25" s="291" t="s">
        <v>150</v>
      </c>
      <c r="E25" s="291" t="s">
        <v>150</v>
      </c>
      <c r="F25" s="291" t="s">
        <v>150</v>
      </c>
      <c r="G25" s="291" t="s">
        <v>150</v>
      </c>
      <c r="H25" s="234" t="s">
        <v>150</v>
      </c>
      <c r="I25" s="234" t="s">
        <v>150</v>
      </c>
      <c r="J25" s="234" t="s">
        <v>150</v>
      </c>
      <c r="K25" s="234" t="s">
        <v>150</v>
      </c>
      <c r="L25" s="235" t="s">
        <v>150</v>
      </c>
    </row>
    <row r="28" spans="2:12">
      <c r="C28" s="217" t="s">
        <v>141</v>
      </c>
    </row>
    <row r="29" spans="2:12">
      <c r="C29" s="217" t="s">
        <v>90</v>
      </c>
    </row>
    <row r="30" spans="2:12">
      <c r="C30" s="217" t="s">
        <v>101</v>
      </c>
    </row>
    <row r="31" spans="2:12">
      <c r="C31" s="217" t="s">
        <v>102</v>
      </c>
    </row>
    <row r="32" spans="2:12">
      <c r="C32" s="217" t="s">
        <v>103</v>
      </c>
    </row>
    <row r="33" spans="3:3">
      <c r="C33" s="217" t="s">
        <v>104</v>
      </c>
    </row>
    <row r="34" spans="3:3">
      <c r="C34" s="217" t="s">
        <v>105</v>
      </c>
    </row>
    <row r="35" spans="3:3">
      <c r="C35" s="217" t="s">
        <v>134</v>
      </c>
    </row>
    <row r="36" spans="3:3">
      <c r="C36" s="217" t="s">
        <v>91</v>
      </c>
    </row>
    <row r="37" spans="3:3">
      <c r="C37" s="217" t="s">
        <v>92</v>
      </c>
    </row>
    <row r="39" spans="3:3">
      <c r="C39" s="217" t="s">
        <v>142</v>
      </c>
    </row>
    <row r="40" spans="3:3">
      <c r="C40" s="217" t="s">
        <v>93</v>
      </c>
    </row>
    <row r="41" spans="3:3">
      <c r="C41" s="217" t="s">
        <v>94</v>
      </c>
    </row>
    <row r="42" spans="3:3">
      <c r="C42" s="217" t="s">
        <v>95</v>
      </c>
    </row>
    <row r="43" spans="3:3">
      <c r="C43" s="217" t="s">
        <v>96</v>
      </c>
    </row>
    <row r="44" spans="3:3">
      <c r="C44" s="217" t="s">
        <v>97</v>
      </c>
    </row>
  </sheetData>
  <sheetProtection sheet="1" formatCells="0" formatColumns="0" formatRows="0" insertColumns="0" insertRows="0" insertHyperlinks="0" deleteColumns="0" deleteRows="0" sort="0" autoFilter="0" pivotTables="0"/>
  <mergeCells count="1">
    <mergeCell ref="B13:B25"/>
  </mergeCells>
  <phoneticPr fontId="2"/>
  <pageMargins left="0.70866141732283472" right="0.70866141732283472" top="0.74803149606299213" bottom="0.74803149606299213" header="0.31496062992125984" footer="0.31496062992125984"/>
  <pageSetup paperSize="9" scale="2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24</vt:i4>
      </vt:variant>
    </vt:vector>
  </HeadingPairs>
  <TitlesOfParts>
    <vt:vector size="39" baseType="lpstr">
      <vt:lpstr>提出書類一覧</vt:lpstr>
      <vt:lpstr>第2号様式　変更届出書</vt:lpstr>
      <vt:lpstr>付表第三号（二）</vt:lpstr>
      <vt:lpstr>（参考）付表第三号（二）</vt:lpstr>
      <vt:lpstr>勤務形態（1枚版）</vt:lpstr>
      <vt:lpstr>勤務形態（30名）</vt:lpstr>
      <vt:lpstr>シフト記号表（勤務時間帯）</vt:lpstr>
      <vt:lpstr>記入方法</vt:lpstr>
      <vt:lpstr>プルダウン・リスト</vt:lpstr>
      <vt:lpstr>【記載例】勤務形態</vt:lpstr>
      <vt:lpstr>【記載例】シフト記号表（勤務時間帯）</vt:lpstr>
      <vt:lpstr>標準様式2</vt:lpstr>
      <vt:lpstr>平面図【記入例】</vt:lpstr>
      <vt:lpstr>標準様式3</vt:lpstr>
      <vt:lpstr>標準様式5</vt:lpstr>
      <vt:lpstr>'シフト記号表（勤務時間帯）'!【記載例】シフト記号</vt:lpstr>
      <vt:lpstr>【記載例】シフト記号</vt:lpstr>
      <vt:lpstr>'（参考）付表第三号（二）'!Print_Area</vt:lpstr>
      <vt:lpstr>【記載例】勤務形態!Print_Area</vt:lpstr>
      <vt:lpstr>記入方法!Print_Area</vt:lpstr>
      <vt:lpstr>'勤務形態（1枚版）'!Print_Area</vt:lpstr>
      <vt:lpstr>'勤務形態（30名）'!Print_Area</vt:lpstr>
      <vt:lpstr>'第2号様式　変更届出書'!Print_Area</vt:lpstr>
      <vt:lpstr>提出書類一覧!Print_Area</vt:lpstr>
      <vt:lpstr>標準様式3!Print_Area</vt:lpstr>
      <vt:lpstr>標準様式5!Print_Area</vt:lpstr>
      <vt:lpstr>'付表第三号（二）'!Print_Area</vt:lpstr>
      <vt:lpstr>'勤務形態（1枚版）'!Print_Titles</vt:lpstr>
      <vt:lpstr>'勤務形態（30名）'!Print_Titles</vt:lpstr>
      <vt:lpstr>シフト記号表</vt:lpstr>
      <vt:lpstr>介護職員</vt:lpstr>
      <vt:lpstr>看護職員</vt:lpstr>
      <vt:lpstr>管理者</vt:lpstr>
      <vt:lpstr>機能訓練指導員</vt:lpstr>
      <vt:lpstr>'（参考）付表第三号（二）'!職種</vt:lpstr>
      <vt:lpstr>'第2号様式　変更届出書'!職種</vt:lpstr>
      <vt:lpstr>'付表第三号（二）'!職種</vt:lpstr>
      <vt:lpstr>職種</vt:lpstr>
      <vt:lpstr>生活相談員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節子</dc:creator>
  <cp:lastModifiedBy>木村 節子</cp:lastModifiedBy>
  <cp:lastPrinted>2026-04-03T05:52:08Z</cp:lastPrinted>
  <dcterms:created xsi:type="dcterms:W3CDTF">2026-04-01T06:51:08Z</dcterms:created>
  <dcterms:modified xsi:type="dcterms:W3CDTF">2026-04-10T06:32:33Z</dcterms:modified>
</cp:coreProperties>
</file>