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0301401-B2C5-44E6-ABAA-F3B73F497D93}" xr6:coauthVersionLast="47" xr6:coauthVersionMax="47" xr10:uidLastSave="{00000000-0000-0000-0000-000000000000}"/>
  <bookViews>
    <workbookView xWindow="-120" yWindow="-120" windowWidth="20730" windowHeight="11040" tabRatio="763" xr2:uid="{00000000-000D-0000-FFFF-FFFF00000000}"/>
  </bookViews>
  <sheets>
    <sheet name="【記載例】従業者名簿（訪介）" sheetId="7" r:id="rId1"/>
    <sheet name="従業者名簿（訪介）" sheetId="13" r:id="rId2"/>
    <sheet name="【記載例】勤務形態一覧（訪介）" sheetId="9" r:id="rId3"/>
    <sheet name="勤務形態一覧（訪介）" sheetId="12" r:id="rId4"/>
    <sheet name="自己点検表（訪介）" sheetId="14" r:id="rId5"/>
  </sheets>
  <definedNames>
    <definedName name="_xlnm._FilterDatabase" localSheetId="0" hidden="1">'【記載例】従業者名簿（訪介）'!$A$12:$X$227</definedName>
    <definedName name="_xlnm._FilterDatabase" localSheetId="1" hidden="1">'従業者名簿（訪介）'!$A$12:$X$227</definedName>
    <definedName name="_xlnm.Print_Area" localSheetId="2">'【記載例】勤務形態一覧（訪介）'!$A$1:$BF$241</definedName>
    <definedName name="_xlnm.Print_Area" localSheetId="0">'【記載例】従業者名簿（訪介）'!$A$1:$AA$253</definedName>
    <definedName name="_xlnm.Print_Area" localSheetId="3">'勤務形態一覧（訪介）'!$A$1:$BF$241</definedName>
    <definedName name="_xlnm.Print_Area" localSheetId="4">'自己点検表（訪介）'!$A$1:$E$163</definedName>
    <definedName name="_xlnm.Print_Area" localSheetId="1">'従業者名簿（訪介）'!$A$1:$AA$253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22" i="12" l="1"/>
  <c r="AW24" i="12" l="1"/>
  <c r="AW26" i="12"/>
  <c r="AW28" i="12"/>
  <c r="AW30" i="12"/>
  <c r="AW32" i="12"/>
  <c r="AW34" i="12"/>
  <c r="AW36" i="12"/>
  <c r="AW38" i="12"/>
  <c r="AW40" i="12"/>
  <c r="AW42" i="12"/>
  <c r="AW44" i="12"/>
  <c r="AW46" i="12"/>
  <c r="AW48" i="12"/>
  <c r="AW50" i="12"/>
  <c r="AW52" i="12"/>
  <c r="AW54" i="12"/>
  <c r="AW56" i="12"/>
  <c r="AW58" i="12"/>
  <c r="AW60" i="12"/>
  <c r="AW62" i="12"/>
  <c r="AW64" i="12"/>
  <c r="AW66" i="12"/>
  <c r="AW68" i="12"/>
  <c r="AW70" i="12"/>
  <c r="AW72" i="12"/>
  <c r="AW74" i="12"/>
  <c r="AW76" i="12"/>
  <c r="AW78" i="12"/>
  <c r="AW80" i="12"/>
  <c r="AW82" i="12"/>
  <c r="AW84" i="12"/>
  <c r="AW86" i="12"/>
  <c r="AW88" i="12"/>
  <c r="AW90" i="12"/>
  <c r="AW92" i="12"/>
  <c r="AW94" i="12"/>
  <c r="AW96" i="12"/>
  <c r="AW98" i="12"/>
  <c r="AW100" i="12"/>
  <c r="AW102" i="12"/>
  <c r="AW104" i="12"/>
  <c r="AW106" i="12"/>
  <c r="AW108" i="12"/>
  <c r="AW110" i="12"/>
  <c r="AW112" i="12"/>
  <c r="AW114" i="12"/>
  <c r="AW116" i="12"/>
  <c r="AW118" i="12"/>
  <c r="AW120" i="12"/>
  <c r="AW122" i="12"/>
  <c r="AW124"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6" i="12"/>
  <c r="AW188" i="12"/>
  <c r="AW190" i="12"/>
  <c r="AW192" i="12"/>
  <c r="AW194" i="12"/>
  <c r="AW196" i="12"/>
  <c r="AW198" i="12"/>
  <c r="AW200" i="12"/>
  <c r="AW202" i="12"/>
  <c r="AW204" i="12"/>
  <c r="AW206" i="12"/>
  <c r="AW208" i="12"/>
  <c r="AW210" i="12"/>
  <c r="AW212" i="12"/>
  <c r="AW214" i="12"/>
  <c r="AW216" i="12"/>
  <c r="AW218" i="12"/>
  <c r="AW220" i="12"/>
  <c r="AW222" i="12"/>
  <c r="AW224" i="12"/>
  <c r="AW226" i="12"/>
  <c r="AW228" i="12"/>
  <c r="AW230" i="12"/>
  <c r="AW232" i="12"/>
  <c r="AW234" i="12"/>
  <c r="AW236" i="12"/>
  <c r="AW238" i="12"/>
  <c r="AW240" i="12"/>
  <c r="AW38" i="9"/>
  <c r="AW26" i="9"/>
  <c r="AW46" i="9"/>
  <c r="AW48" i="9"/>
  <c r="AW50" i="9"/>
  <c r="AW52" i="9"/>
  <c r="AW54" i="9"/>
  <c r="AW56" i="9"/>
  <c r="AW58" i="9"/>
  <c r="AW60" i="9"/>
  <c r="AW62" i="9"/>
  <c r="AW64" i="9"/>
  <c r="AW66" i="9"/>
  <c r="AW68" i="9"/>
  <c r="AW70" i="9"/>
  <c r="AW72" i="9"/>
  <c r="AW74" i="9"/>
  <c r="AW76" i="9"/>
  <c r="AW78" i="9"/>
  <c r="AW80" i="9"/>
  <c r="AW82" i="9"/>
  <c r="AW84" i="9"/>
  <c r="AW86" i="9"/>
  <c r="AW88" i="9"/>
  <c r="AW90" i="9"/>
  <c r="AW92" i="9"/>
  <c r="AW94" i="9"/>
  <c r="AW96" i="9"/>
  <c r="AW98" i="9"/>
  <c r="AW100" i="9"/>
  <c r="AW102" i="9"/>
  <c r="AW104" i="9"/>
  <c r="AW106" i="9"/>
  <c r="AW108" i="9"/>
  <c r="AW110" i="9"/>
  <c r="AW112" i="9"/>
  <c r="AW114" i="9"/>
  <c r="AW116" i="9"/>
  <c r="AW118" i="9"/>
  <c r="AW120" i="9"/>
  <c r="AW122" i="9"/>
  <c r="AW124" i="9"/>
  <c r="AW126" i="9"/>
  <c r="AW128" i="9"/>
  <c r="AW130" i="9"/>
  <c r="AW132" i="9"/>
  <c r="AW134" i="9"/>
  <c r="AW136" i="9"/>
  <c r="AW138" i="9"/>
  <c r="AW140" i="9"/>
  <c r="AW142" i="9"/>
  <c r="AW144" i="9"/>
  <c r="AW146" i="9"/>
  <c r="AW148" i="9"/>
  <c r="AW150" i="9"/>
  <c r="AW152" i="9"/>
  <c r="AW154" i="9"/>
  <c r="AW156" i="9"/>
  <c r="AW158" i="9"/>
  <c r="AW160" i="9"/>
  <c r="AW162" i="9"/>
  <c r="AW164" i="9"/>
  <c r="AW166" i="9"/>
  <c r="AW168" i="9"/>
  <c r="AW170" i="9"/>
  <c r="AW172" i="9"/>
  <c r="AW174" i="9"/>
  <c r="AW176" i="9"/>
  <c r="AW178" i="9"/>
  <c r="AW180" i="9"/>
  <c r="AW182" i="9"/>
  <c r="AW184" i="9"/>
  <c r="AW186" i="9"/>
  <c r="AW188" i="9"/>
  <c r="AW190" i="9"/>
  <c r="AW192" i="9"/>
  <c r="AW194" i="9"/>
  <c r="AW196" i="9"/>
  <c r="AW198" i="9"/>
  <c r="AW200" i="9"/>
  <c r="AW202" i="9"/>
  <c r="AW204" i="9"/>
  <c r="AW206" i="9"/>
  <c r="AW208" i="9"/>
  <c r="AW210" i="9"/>
  <c r="AW212" i="9"/>
  <c r="AW214" i="9"/>
  <c r="AW216" i="9"/>
  <c r="AW218" i="9"/>
  <c r="AW220" i="9"/>
  <c r="AW222" i="9"/>
  <c r="AW224" i="9"/>
  <c r="AW226" i="9"/>
  <c r="AW228" i="9"/>
  <c r="AW230" i="9"/>
  <c r="AW232" i="9"/>
  <c r="AW234" i="9"/>
  <c r="AW236" i="9"/>
  <c r="AW238" i="9"/>
  <c r="AW240" i="9"/>
  <c r="AW28" i="9"/>
  <c r="AW30" i="9"/>
  <c r="AW32" i="9"/>
  <c r="AW34" i="9"/>
  <c r="AW36" i="9"/>
  <c r="AW40" i="9"/>
  <c r="AW42" i="9"/>
  <c r="AW44" i="9"/>
  <c r="AW24" i="9"/>
  <c r="T3" i="13" l="1"/>
  <c r="T3" i="7"/>
  <c r="AY240" i="12" l="1"/>
  <c r="AY238" i="12"/>
  <c r="AY236" i="12"/>
  <c r="AY234" i="12"/>
  <c r="AY232" i="12"/>
  <c r="AY230" i="12"/>
  <c r="AY228" i="12"/>
  <c r="AY226" i="12"/>
  <c r="AY224" i="12"/>
  <c r="AY222" i="12"/>
  <c r="AY220" i="12"/>
  <c r="AY218" i="12"/>
  <c r="AY216" i="12"/>
  <c r="AY214" i="12"/>
  <c r="AY212" i="12"/>
  <c r="AY210" i="12"/>
  <c r="AY208" i="12"/>
  <c r="AY206" i="12"/>
  <c r="AY204" i="12"/>
  <c r="AY202" i="12"/>
  <c r="AY200" i="12"/>
  <c r="AY198" i="12"/>
  <c r="AY196" i="12"/>
  <c r="AY194" i="12"/>
  <c r="AY192" i="12"/>
  <c r="AY190" i="12"/>
  <c r="AY188" i="12"/>
  <c r="AY186" i="12"/>
  <c r="AY184" i="12"/>
  <c r="AY182" i="12"/>
  <c r="AY180" i="12"/>
  <c r="AY178" i="12"/>
  <c r="AY176" i="12"/>
  <c r="AY174" i="12"/>
  <c r="AY172" i="12"/>
  <c r="AY170" i="12"/>
  <c r="AY168" i="12"/>
  <c r="AY166" i="12"/>
  <c r="AY164" i="12"/>
  <c r="AY162" i="12"/>
  <c r="AY160" i="12"/>
  <c r="AY158" i="12"/>
  <c r="AY156" i="12"/>
  <c r="AY154" i="12"/>
  <c r="AY152" i="12"/>
  <c r="AY150" i="12"/>
  <c r="AY148" i="12"/>
  <c r="AY146" i="12"/>
  <c r="AY144" i="12"/>
  <c r="AY142" i="12"/>
  <c r="AY140" i="12"/>
  <c r="AY138" i="12"/>
  <c r="AY136" i="12"/>
  <c r="AY134" i="12"/>
  <c r="AY132" i="12"/>
  <c r="AY130" i="12"/>
  <c r="AY128" i="12"/>
  <c r="AY126" i="12"/>
  <c r="AY124" i="12"/>
  <c r="AY122" i="12"/>
  <c r="AY120" i="12"/>
  <c r="AY118" i="12"/>
  <c r="AY116" i="12"/>
  <c r="AY114" i="12"/>
  <c r="AY112" i="12"/>
  <c r="AY110" i="12"/>
  <c r="AY108" i="12"/>
  <c r="AY106" i="12"/>
  <c r="AY104" i="12"/>
  <c r="AY102" i="12"/>
  <c r="AY100" i="12"/>
  <c r="AY98" i="12"/>
  <c r="AY96" i="12"/>
  <c r="AY94" i="12"/>
  <c r="AY92" i="12"/>
  <c r="AY90" i="12"/>
  <c r="AY88" i="12"/>
  <c r="AY86" i="12"/>
  <c r="AY84" i="12"/>
  <c r="AY82" i="12"/>
  <c r="AY80" i="12"/>
  <c r="AY78" i="12"/>
  <c r="AY76" i="12"/>
  <c r="AY74" i="12"/>
  <c r="AY72" i="12"/>
  <c r="AY70" i="12"/>
  <c r="AY68" i="12"/>
  <c r="AY66" i="12"/>
  <c r="AY64" i="12"/>
  <c r="AY62" i="12"/>
  <c r="AY60" i="12"/>
  <c r="AY58" i="12"/>
  <c r="AY56" i="12"/>
  <c r="AY54" i="12"/>
  <c r="AY52" i="12"/>
  <c r="AY50" i="12"/>
  <c r="AY48" i="12"/>
  <c r="AY46" i="12"/>
  <c r="AY44" i="12"/>
  <c r="AY42" i="12"/>
  <c r="AY40" i="12"/>
  <c r="J13" i="12"/>
  <c r="H13" i="12"/>
  <c r="F13" i="12"/>
  <c r="L12" i="12"/>
  <c r="L11" i="12"/>
  <c r="L10" i="12"/>
  <c r="AL2" i="12"/>
  <c r="AN20" i="12" s="1"/>
  <c r="AN21" i="12" s="1"/>
  <c r="L13" i="12" l="1"/>
  <c r="S13" i="12" s="1"/>
  <c r="X10" i="12" s="1"/>
  <c r="AM19" i="12"/>
  <c r="AQ19" i="12"/>
  <c r="W19" i="12"/>
  <c r="S20" i="12"/>
  <c r="S21" i="12" s="1"/>
  <c r="AE19" i="12"/>
  <c r="T20" i="12"/>
  <c r="T21" i="12" s="1"/>
  <c r="AJ20" i="12"/>
  <c r="AJ21" i="12" s="1"/>
  <c r="AR20" i="12"/>
  <c r="AR21" i="12" s="1"/>
  <c r="AP19" i="12"/>
  <c r="AF20" i="12"/>
  <c r="AF21" i="12" s="1"/>
  <c r="AH19" i="12"/>
  <c r="AB20" i="12"/>
  <c r="AB21" i="12" s="1"/>
  <c r="Z19" i="12"/>
  <c r="AE20" i="12"/>
  <c r="AE21" i="12" s="1"/>
  <c r="AA19" i="12"/>
  <c r="AD19" i="12"/>
  <c r="AI20" i="12"/>
  <c r="AI21" i="12" s="1"/>
  <c r="R19" i="12"/>
  <c r="AM20" i="12"/>
  <c r="AM21" i="12" s="1"/>
  <c r="S19" i="12"/>
  <c r="AI19" i="12"/>
  <c r="X20" i="12"/>
  <c r="X21" i="12" s="1"/>
  <c r="AV19" i="12"/>
  <c r="AV20" i="12" s="1"/>
  <c r="AV21" i="12" s="1"/>
  <c r="AU19" i="12"/>
  <c r="AU20" i="12" s="1"/>
  <c r="AU21" i="12" s="1"/>
  <c r="AT19" i="12"/>
  <c r="AT20" i="12" s="1"/>
  <c r="AT21" i="12" s="1"/>
  <c r="W20" i="12"/>
  <c r="W21" i="12" s="1"/>
  <c r="BD2" i="12"/>
  <c r="AY22" i="12" s="1"/>
  <c r="V19" i="12"/>
  <c r="AL19" i="12"/>
  <c r="AA20" i="12"/>
  <c r="AA21" i="12" s="1"/>
  <c r="AQ20" i="12"/>
  <c r="AQ21" i="12" s="1"/>
  <c r="AD10" i="12"/>
  <c r="AG10" i="12"/>
  <c r="T19" i="12"/>
  <c r="X19" i="12"/>
  <c r="AB19" i="12"/>
  <c r="AF19" i="12"/>
  <c r="AJ19" i="12"/>
  <c r="AN19" i="12"/>
  <c r="AR19" i="12"/>
  <c r="U20" i="12"/>
  <c r="U21" i="12" s="1"/>
  <c r="Y20" i="12"/>
  <c r="Y21" i="12" s="1"/>
  <c r="AC20" i="12"/>
  <c r="AC21" i="12" s="1"/>
  <c r="AG20" i="12"/>
  <c r="AG21" i="12" s="1"/>
  <c r="AK20" i="12"/>
  <c r="AK21" i="12" s="1"/>
  <c r="AO20" i="12"/>
  <c r="AO21" i="12" s="1"/>
  <c r="AS20" i="12"/>
  <c r="AS21" i="12" s="1"/>
  <c r="U19" i="12"/>
  <c r="Y19" i="12"/>
  <c r="AC19" i="12"/>
  <c r="AG19" i="12"/>
  <c r="AK19" i="12"/>
  <c r="AO19" i="12"/>
  <c r="AS19" i="12"/>
  <c r="R20" i="12"/>
  <c r="R21" i="12" s="1"/>
  <c r="V20" i="12"/>
  <c r="V21" i="12" s="1"/>
  <c r="Z20" i="12"/>
  <c r="Z21" i="12" s="1"/>
  <c r="AD20" i="12"/>
  <c r="AD21" i="12" s="1"/>
  <c r="AH20" i="12"/>
  <c r="AH21" i="12" s="1"/>
  <c r="AL20" i="12"/>
  <c r="AL21" i="12" s="1"/>
  <c r="AP20" i="12"/>
  <c r="AP21" i="12" s="1"/>
  <c r="AY32" i="12" l="1"/>
  <c r="AY28" i="12"/>
  <c r="AY36" i="12"/>
  <c r="AY24" i="12"/>
  <c r="AY26" i="12"/>
  <c r="AY38" i="12"/>
  <c r="AY34" i="12"/>
  <c r="AY30" i="12"/>
  <c r="AY240" i="9"/>
  <c r="AY238" i="9"/>
  <c r="AY236" i="9"/>
  <c r="AY234" i="9"/>
  <c r="AY232" i="9"/>
  <c r="AY230" i="9"/>
  <c r="AY228" i="9"/>
  <c r="AY226" i="9"/>
  <c r="AY224" i="9"/>
  <c r="AY222" i="9"/>
  <c r="AY220" i="9"/>
  <c r="AY218" i="9"/>
  <c r="AY216" i="9"/>
  <c r="AY214" i="9"/>
  <c r="AY212" i="9"/>
  <c r="AY210" i="9"/>
  <c r="AY208" i="9"/>
  <c r="AY206" i="9"/>
  <c r="AY204" i="9"/>
  <c r="AY202" i="9"/>
  <c r="AY200" i="9"/>
  <c r="AY198" i="9"/>
  <c r="AY196" i="9"/>
  <c r="AY194" i="9"/>
  <c r="AY192" i="9"/>
  <c r="AY190" i="9"/>
  <c r="AY188" i="9"/>
  <c r="AY186" i="9"/>
  <c r="AY184" i="9"/>
  <c r="AY182" i="9"/>
  <c r="AY180" i="9"/>
  <c r="AY178" i="9"/>
  <c r="AY176" i="9"/>
  <c r="AY174" i="9"/>
  <c r="AY172" i="9"/>
  <c r="AY170" i="9"/>
  <c r="AY168" i="9"/>
  <c r="AY166" i="9"/>
  <c r="AY164" i="9"/>
  <c r="AY162" i="9"/>
  <c r="AY160" i="9"/>
  <c r="AY158" i="9"/>
  <c r="AY156" i="9"/>
  <c r="AY154" i="9"/>
  <c r="AY152" i="9"/>
  <c r="AY150" i="9"/>
  <c r="AY148" i="9"/>
  <c r="AY146" i="9"/>
  <c r="AY144" i="9"/>
  <c r="AY142" i="9"/>
  <c r="AY140" i="9"/>
  <c r="AY138" i="9"/>
  <c r="AY136" i="9"/>
  <c r="AY134" i="9"/>
  <c r="AY132" i="9"/>
  <c r="AY130" i="9"/>
  <c r="AY128" i="9"/>
  <c r="AY126" i="9"/>
  <c r="AY124" i="9"/>
  <c r="AY122" i="9"/>
  <c r="AY120" i="9"/>
  <c r="AY118" i="9"/>
  <c r="AY116" i="9"/>
  <c r="AY114" i="9"/>
  <c r="AY112" i="9"/>
  <c r="AY110" i="9"/>
  <c r="AY108" i="9"/>
  <c r="AY106" i="9"/>
  <c r="AY104" i="9"/>
  <c r="AY102" i="9"/>
  <c r="AY100" i="9"/>
  <c r="AY98" i="9"/>
  <c r="AY96" i="9"/>
  <c r="AY94" i="9"/>
  <c r="AY92" i="9"/>
  <c r="AY90" i="9"/>
  <c r="AY88" i="9"/>
  <c r="AY86" i="9"/>
  <c r="AY84" i="9"/>
  <c r="AY82" i="9"/>
  <c r="AY80" i="9"/>
  <c r="AY78" i="9"/>
  <c r="AY76" i="9"/>
  <c r="AY74" i="9"/>
  <c r="AY72" i="9"/>
  <c r="AY70" i="9"/>
  <c r="AY68" i="9"/>
  <c r="AY66" i="9"/>
  <c r="AY64" i="9"/>
  <c r="AY62" i="9"/>
  <c r="AY60" i="9"/>
  <c r="AY58" i="9"/>
  <c r="AY56" i="9"/>
  <c r="AY54" i="9"/>
  <c r="AY52" i="9"/>
  <c r="AY50" i="9"/>
  <c r="AY48" i="9"/>
  <c r="AY46" i="9" l="1"/>
  <c r="AY44" i="9"/>
  <c r="AY42" i="9"/>
  <c r="AY40" i="9"/>
  <c r="J13" i="9" l="1"/>
  <c r="H13" i="9"/>
  <c r="F13" i="9"/>
  <c r="L12" i="9"/>
  <c r="L11" i="9"/>
  <c r="L10" i="9"/>
  <c r="L13" i="9" l="1"/>
  <c r="S13" i="9" s="1"/>
  <c r="X10" i="9" s="1"/>
  <c r="AW22" i="9" l="1"/>
  <c r="AD10" i="9" l="1"/>
  <c r="AG10" i="9" s="1"/>
  <c r="AL2" i="9" l="1"/>
  <c r="BD2" i="9" l="1"/>
  <c r="AY26" i="9" s="1"/>
  <c r="AR20" i="9"/>
  <c r="AR21" i="9" s="1"/>
  <c r="AN20" i="9"/>
  <c r="AN21" i="9" s="1"/>
  <c r="AJ20" i="9"/>
  <c r="AJ21" i="9" s="1"/>
  <c r="AF20" i="9"/>
  <c r="AF21" i="9" s="1"/>
  <c r="AB20" i="9"/>
  <c r="AB21" i="9" s="1"/>
  <c r="X20" i="9"/>
  <c r="X21" i="9" s="1"/>
  <c r="T20" i="9"/>
  <c r="T21" i="9" s="1"/>
  <c r="AU19" i="9"/>
  <c r="AU20" i="9" s="1"/>
  <c r="AU21" i="9" s="1"/>
  <c r="AQ19" i="9"/>
  <c r="AM19" i="9"/>
  <c r="AI19" i="9"/>
  <c r="AE19" i="9"/>
  <c r="AA19" i="9"/>
  <c r="W19" i="9"/>
  <c r="S19" i="9"/>
  <c r="AQ20" i="9"/>
  <c r="AQ21" i="9" s="1"/>
  <c r="AM20" i="9"/>
  <c r="AM21" i="9" s="1"/>
  <c r="AI20" i="9"/>
  <c r="AI21" i="9" s="1"/>
  <c r="AE20" i="9"/>
  <c r="AE21" i="9" s="1"/>
  <c r="AA20" i="9"/>
  <c r="AA21" i="9" s="1"/>
  <c r="W20" i="9"/>
  <c r="W21" i="9" s="1"/>
  <c r="S20" i="9"/>
  <c r="S21" i="9" s="1"/>
  <c r="AT19" i="9"/>
  <c r="AT20" i="9" s="1"/>
  <c r="AT21" i="9" s="1"/>
  <c r="AP19" i="9"/>
  <c r="AL19" i="9"/>
  <c r="AH19" i="9"/>
  <c r="AD19" i="9"/>
  <c r="Z19" i="9"/>
  <c r="V19" i="9"/>
  <c r="R19" i="9"/>
  <c r="AP20" i="9"/>
  <c r="AP21" i="9" s="1"/>
  <c r="AL20" i="9"/>
  <c r="AL21" i="9" s="1"/>
  <c r="AH20" i="9"/>
  <c r="AH21" i="9" s="1"/>
  <c r="AD20" i="9"/>
  <c r="AD21" i="9" s="1"/>
  <c r="Z20" i="9"/>
  <c r="Z21" i="9" s="1"/>
  <c r="V20" i="9"/>
  <c r="V21" i="9" s="1"/>
  <c r="R20" i="9"/>
  <c r="R21" i="9" s="1"/>
  <c r="AS19" i="9"/>
  <c r="AO19" i="9"/>
  <c r="AK19" i="9"/>
  <c r="AG19" i="9"/>
  <c r="AC19" i="9"/>
  <c r="Y19" i="9"/>
  <c r="U19" i="9"/>
  <c r="AS20" i="9"/>
  <c r="AS21" i="9" s="1"/>
  <c r="AO20" i="9"/>
  <c r="AO21" i="9" s="1"/>
  <c r="AK20" i="9"/>
  <c r="AK21" i="9" s="1"/>
  <c r="AG20" i="9"/>
  <c r="AG21" i="9" s="1"/>
  <c r="AC20" i="9"/>
  <c r="AC21" i="9" s="1"/>
  <c r="Y20" i="9"/>
  <c r="Y21" i="9" s="1"/>
  <c r="U20" i="9"/>
  <c r="U21" i="9" s="1"/>
  <c r="AV19" i="9"/>
  <c r="AV20" i="9" s="1"/>
  <c r="AV21" i="9" s="1"/>
  <c r="AR19" i="9"/>
  <c r="AN19" i="9"/>
  <c r="AJ19" i="9"/>
  <c r="AF19" i="9"/>
  <c r="AB19" i="9"/>
  <c r="X19" i="9"/>
  <c r="T19" i="9"/>
  <c r="AY28" i="9"/>
  <c r="AY34" i="9"/>
  <c r="AY24" i="9" l="1"/>
  <c r="AY22" i="9"/>
  <c r="AY36" i="9"/>
  <c r="AY32" i="9"/>
  <c r="AY38" i="9"/>
  <c r="AY30" i="9"/>
</calcChain>
</file>

<file path=xl/sharedStrings.xml><?xml version="1.0" encoding="utf-8"?>
<sst xmlns="http://schemas.openxmlformats.org/spreadsheetml/2006/main" count="1682" uniqueCount="396">
  <si>
    <t>職種</t>
    <rPh sb="0" eb="2">
      <t>ショクシュ</t>
    </rPh>
    <phoneticPr fontId="4"/>
  </si>
  <si>
    <t>氏名</t>
    <rPh sb="0" eb="2">
      <t>シメイ</t>
    </rPh>
    <phoneticPr fontId="4"/>
  </si>
  <si>
    <t>管理者</t>
    <rPh sb="0" eb="3">
      <t>カンリシャ</t>
    </rPh>
    <phoneticPr fontId="4"/>
  </si>
  <si>
    <t>事業所名</t>
    <rPh sb="0" eb="3">
      <t>ジギョウショ</t>
    </rPh>
    <rPh sb="3" eb="4">
      <t>メイ</t>
    </rPh>
    <phoneticPr fontId="5"/>
  </si>
  <si>
    <t>A</t>
  </si>
  <si>
    <t>B</t>
  </si>
  <si>
    <t>C</t>
  </si>
  <si>
    <t>○</t>
    <phoneticPr fontId="4"/>
  </si>
  <si>
    <t>従業者名簿</t>
    <rPh sb="0" eb="3">
      <t>ジュウギョウシャ</t>
    </rPh>
    <rPh sb="3" eb="5">
      <t>メイボ</t>
    </rPh>
    <phoneticPr fontId="4"/>
  </si>
  <si>
    <t>○</t>
    <phoneticPr fontId="4"/>
  </si>
  <si>
    <t>職員の勤務状況</t>
    <rPh sb="0" eb="2">
      <t>ショクイン</t>
    </rPh>
    <rPh sb="3" eb="5">
      <t>キンム</t>
    </rPh>
    <rPh sb="5" eb="7">
      <t>ジョウキョウ</t>
    </rPh>
    <phoneticPr fontId="4"/>
  </si>
  <si>
    <t>No</t>
    <phoneticPr fontId="4"/>
  </si>
  <si>
    <t>有　・　無</t>
    <rPh sb="0" eb="1">
      <t>アリ</t>
    </rPh>
    <rPh sb="4" eb="5">
      <t>ナ</t>
    </rPh>
    <phoneticPr fontId="4"/>
  </si>
  <si>
    <t>氏　　名</t>
    <rPh sb="0" eb="1">
      <t>シ</t>
    </rPh>
    <rPh sb="3" eb="4">
      <t>ナ</t>
    </rPh>
    <phoneticPr fontId="4"/>
  </si>
  <si>
    <t>資格取得日
又は研修修了日</t>
    <phoneticPr fontId="4"/>
  </si>
  <si>
    <t>サービス提供責任者</t>
  </si>
  <si>
    <t>管理者</t>
  </si>
  <si>
    <t>介護福祉士</t>
  </si>
  <si>
    <t>実務者研修</t>
  </si>
  <si>
    <t>5週目</t>
    <rPh sb="1" eb="2">
      <t>シュウ</t>
    </rPh>
    <rPh sb="2" eb="3">
      <t>メ</t>
    </rPh>
    <phoneticPr fontId="5"/>
  </si>
  <si>
    <t>4週目</t>
    <rPh sb="1" eb="2">
      <t>シュウ</t>
    </rPh>
    <rPh sb="2" eb="3">
      <t>メ</t>
    </rPh>
    <phoneticPr fontId="5"/>
  </si>
  <si>
    <t>3週目</t>
    <rPh sb="1" eb="2">
      <t>シュウ</t>
    </rPh>
    <rPh sb="2" eb="3">
      <t>メ</t>
    </rPh>
    <phoneticPr fontId="5"/>
  </si>
  <si>
    <t>2週目</t>
    <rPh sb="1" eb="2">
      <t>シュウ</t>
    </rPh>
    <rPh sb="2" eb="3">
      <t>メ</t>
    </rPh>
    <phoneticPr fontId="5"/>
  </si>
  <si>
    <t>1週目</t>
    <rPh sb="1" eb="2">
      <t>シュウ</t>
    </rPh>
    <rPh sb="2" eb="3">
      <t>メ</t>
    </rPh>
    <phoneticPr fontId="5"/>
  </si>
  <si>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4"/>
  </si>
  <si>
    <t>勤 務 実 績 時 間 数</t>
    <rPh sb="0" eb="1">
      <t>ツトム</t>
    </rPh>
    <rPh sb="2" eb="3">
      <t>ツトム</t>
    </rPh>
    <rPh sb="4" eb="5">
      <t>ジツ</t>
    </rPh>
    <rPh sb="6" eb="7">
      <t>イサオ</t>
    </rPh>
    <rPh sb="8" eb="9">
      <t>トキ</t>
    </rPh>
    <rPh sb="10" eb="11">
      <t>アイダ</t>
    </rPh>
    <rPh sb="12" eb="13">
      <t>スウ</t>
    </rPh>
    <phoneticPr fontId="5"/>
  </si>
  <si>
    <t>月</t>
    <rPh sb="0" eb="1">
      <t>ゲツ</t>
    </rPh>
    <phoneticPr fontId="5"/>
  </si>
  <si>
    <t>年</t>
    <rPh sb="0" eb="1">
      <t>ネン</t>
    </rPh>
    <phoneticPr fontId="5"/>
  </si>
  <si>
    <t>令和</t>
    <rPh sb="0" eb="2">
      <t>レイワ</t>
    </rPh>
    <phoneticPr fontId="5"/>
  </si>
  <si>
    <t>(</t>
    <phoneticPr fontId="5"/>
  </si>
  <si>
    <t>)</t>
    <phoneticPr fontId="5"/>
  </si>
  <si>
    <t>初任者研修</t>
  </si>
  <si>
    <t>厚労　太郎</t>
  </si>
  <si>
    <t>厚労　太郎</t>
    <phoneticPr fontId="4"/>
  </si>
  <si>
    <t>○○　A郎</t>
  </si>
  <si>
    <t>○○　A郎</t>
    <phoneticPr fontId="4"/>
  </si>
  <si>
    <t>○○　B子</t>
  </si>
  <si>
    <t>○○　B子</t>
    <phoneticPr fontId="4"/>
  </si>
  <si>
    <t>厚労　太郎</t>
    <phoneticPr fontId="4"/>
  </si>
  <si>
    <t>○○　C子</t>
    <phoneticPr fontId="2"/>
  </si>
  <si>
    <t>○○　D子</t>
  </si>
  <si>
    <t>○○　D子</t>
    <phoneticPr fontId="4"/>
  </si>
  <si>
    <t>○○　E美</t>
  </si>
  <si>
    <t>○○　E美</t>
    <phoneticPr fontId="4"/>
  </si>
  <si>
    <t>○○　F子</t>
  </si>
  <si>
    <t>○○　F子</t>
    <phoneticPr fontId="4"/>
  </si>
  <si>
    <t>○○　G子</t>
    <phoneticPr fontId="4"/>
  </si>
  <si>
    <t>訪問介護員</t>
  </si>
  <si>
    <t>登録訪問介護員</t>
  </si>
  <si>
    <t>○○　G子</t>
    <phoneticPr fontId="4"/>
  </si>
  <si>
    <t>訪問介護員</t>
    <rPh sb="0" eb="5">
      <t>ホウモンカイゴイン</t>
    </rPh>
    <phoneticPr fontId="4"/>
  </si>
  <si>
    <t>合計</t>
    <rPh sb="0" eb="2">
      <t>ゴウケイ</t>
    </rPh>
    <phoneticPr fontId="5"/>
  </si>
  <si>
    <t>要介護者</t>
    <rPh sb="0" eb="1">
      <t>ヨウ</t>
    </rPh>
    <rPh sb="1" eb="3">
      <t>カイゴ</t>
    </rPh>
    <rPh sb="3" eb="4">
      <t>シャ</t>
    </rPh>
    <phoneticPr fontId="5"/>
  </si>
  <si>
    <t>要支援者等</t>
    <rPh sb="0" eb="3">
      <t>ヨウシエン</t>
    </rPh>
    <rPh sb="3" eb="4">
      <t>シャ</t>
    </rPh>
    <rPh sb="4" eb="5">
      <t>トウ</t>
    </rPh>
    <phoneticPr fontId="5"/>
  </si>
  <si>
    <t>（平均利用者数）</t>
    <rPh sb="1" eb="3">
      <t>ヘイキン</t>
    </rPh>
    <rPh sb="3" eb="6">
      <t>リヨウシャ</t>
    </rPh>
    <rPh sb="6" eb="7">
      <t>スウ</t>
    </rPh>
    <phoneticPr fontId="5"/>
  </si>
  <si>
    <t>平均利用者数</t>
    <rPh sb="0" eb="2">
      <t>ヘイキン</t>
    </rPh>
    <rPh sb="2" eb="5">
      <t>リヨウシャ</t>
    </rPh>
    <rPh sb="5" eb="6">
      <t>スウ</t>
    </rPh>
    <phoneticPr fontId="5"/>
  </si>
  <si>
    <t>÷</t>
    <phoneticPr fontId="5"/>
  </si>
  <si>
    <t>＝</t>
    <phoneticPr fontId="5"/>
  </si>
  <si>
    <t>⇒</t>
    <phoneticPr fontId="5"/>
  </si>
  <si>
    <t>（小数点第1位に切り上げ）</t>
    <rPh sb="1" eb="4">
      <t>ショウスウテン</t>
    </rPh>
    <rPh sb="4" eb="5">
      <t>ダイ</t>
    </rPh>
    <rPh sb="6" eb="7">
      <t>イ</t>
    </rPh>
    <rPh sb="8" eb="9">
      <t>キ</t>
    </rPh>
    <rPh sb="10" eb="11">
      <t>ア</t>
    </rPh>
    <phoneticPr fontId="5"/>
  </si>
  <si>
    <t>（※）</t>
    <phoneticPr fontId="5"/>
  </si>
  <si>
    <t>サ責の必要配置人数</t>
    <rPh sb="1" eb="2">
      <t>セキ</t>
    </rPh>
    <rPh sb="3" eb="5">
      <t>ヒツヨウ</t>
    </rPh>
    <rPh sb="5" eb="7">
      <t>ハイチ</t>
    </rPh>
    <rPh sb="7" eb="9">
      <t>ニンズウ</t>
    </rPh>
    <phoneticPr fontId="5"/>
  </si>
  <si>
    <t>※通院等乗降介助のみの利用者は、0.1人として計算</t>
    <phoneticPr fontId="4"/>
  </si>
  <si>
    <t>※通院等</t>
    <rPh sb="1" eb="3">
      <t>ツウイン</t>
    </rPh>
    <rPh sb="3" eb="4">
      <t>トウ</t>
    </rPh>
    <phoneticPr fontId="5"/>
  </si>
  <si>
    <t>1～4週目の勤務時間数合計</t>
    <rPh sb="3" eb="4">
      <t>シュウ</t>
    </rPh>
    <rPh sb="4" eb="5">
      <t>メ</t>
    </rPh>
    <rPh sb="6" eb="8">
      <t>キンム</t>
    </rPh>
    <rPh sb="8" eb="10">
      <t>ジカン</t>
    </rPh>
    <rPh sb="10" eb="11">
      <t>スウ</t>
    </rPh>
    <rPh sb="11" eb="13">
      <t>ゴウケイ</t>
    </rPh>
    <phoneticPr fontId="4"/>
  </si>
  <si>
    <t>※２
秘密保持の
誓約書等</t>
    <rPh sb="3" eb="5">
      <t>ヒミツ</t>
    </rPh>
    <rPh sb="5" eb="7">
      <t>ホジ</t>
    </rPh>
    <rPh sb="9" eb="12">
      <t>セイヤクショ</t>
    </rPh>
    <rPh sb="12" eb="13">
      <t>トウ</t>
    </rPh>
    <phoneticPr fontId="4"/>
  </si>
  <si>
    <t>※２　雇用契約書、誓約書等で同意を得ている場合は「有」に○印をしてください。</t>
    <phoneticPr fontId="4"/>
  </si>
  <si>
    <t>※１　プルダウンから選択してください。その他の資格や研修がある場合は、プルダウンの下の白いセルに入力してください。</t>
    <rPh sb="10" eb="12">
      <t>センタク</t>
    </rPh>
    <rPh sb="41" eb="42">
      <t>シタ</t>
    </rPh>
    <rPh sb="43" eb="44">
      <t>シロ</t>
    </rPh>
    <rPh sb="48" eb="50">
      <t>ニュウリョク</t>
    </rPh>
    <phoneticPr fontId="4"/>
  </si>
  <si>
    <t>（※）以下の要件を全て満たす場合、利用者の数が50人またはその端数を増すごとに１人以上で可</t>
    <rPh sb="3" eb="5">
      <t>イカ</t>
    </rPh>
    <rPh sb="6" eb="8">
      <t>ヨウケン</t>
    </rPh>
    <rPh sb="9" eb="10">
      <t>スベ</t>
    </rPh>
    <rPh sb="11" eb="12">
      <t>ミ</t>
    </rPh>
    <rPh sb="14" eb="16">
      <t>バアイ</t>
    </rPh>
    <rPh sb="17" eb="20">
      <t>リヨウシャ</t>
    </rPh>
    <rPh sb="21" eb="22">
      <t>カズ</t>
    </rPh>
    <rPh sb="25" eb="26">
      <t>ニン</t>
    </rPh>
    <rPh sb="31" eb="33">
      <t>ハスウ</t>
    </rPh>
    <rPh sb="34" eb="35">
      <t>マ</t>
    </rPh>
    <rPh sb="40" eb="41">
      <t>ニン</t>
    </rPh>
    <rPh sb="41" eb="43">
      <t>イジョウ</t>
    </rPh>
    <rPh sb="44" eb="45">
      <t>カ</t>
    </rPh>
    <phoneticPr fontId="1"/>
  </si>
  <si>
    <t>　・常勤のサービス提供責任者を３人以上配置</t>
    <rPh sb="2" eb="4">
      <t>ジョウキン</t>
    </rPh>
    <rPh sb="9" eb="11">
      <t>テイキョウ</t>
    </rPh>
    <rPh sb="11" eb="14">
      <t>セキニンシャ</t>
    </rPh>
    <rPh sb="16" eb="17">
      <t>ニン</t>
    </rPh>
    <rPh sb="17" eb="19">
      <t>イジョウ</t>
    </rPh>
    <rPh sb="19" eb="21">
      <t>ハイチ</t>
    </rPh>
    <phoneticPr fontId="1"/>
  </si>
  <si>
    <t>　・サービス提供責任者の業務に主として従事する者を1人以上配置</t>
    <rPh sb="6" eb="8">
      <t>テイキョウ</t>
    </rPh>
    <rPh sb="8" eb="11">
      <t>セキニンシャ</t>
    </rPh>
    <rPh sb="12" eb="14">
      <t>ギョウム</t>
    </rPh>
    <rPh sb="15" eb="16">
      <t>オモ</t>
    </rPh>
    <rPh sb="19" eb="21">
      <t>ジュウジ</t>
    </rPh>
    <rPh sb="23" eb="24">
      <t>モノ</t>
    </rPh>
    <rPh sb="26" eb="27">
      <t>ニン</t>
    </rPh>
    <rPh sb="27" eb="29">
      <t>イジョウ</t>
    </rPh>
    <rPh sb="29" eb="31">
      <t>ハイチ</t>
    </rPh>
    <phoneticPr fontId="1"/>
  </si>
  <si>
    <t>　・サービス提供責任者が行う業務が効率的に行われている</t>
    <rPh sb="6" eb="8">
      <t>テイキョウ</t>
    </rPh>
    <rPh sb="8" eb="11">
      <t>セキニンシャ</t>
    </rPh>
    <rPh sb="12" eb="13">
      <t>オコナ</t>
    </rPh>
    <rPh sb="14" eb="16">
      <t>ギョウム</t>
    </rPh>
    <rPh sb="17" eb="20">
      <t>コウリツテキ</t>
    </rPh>
    <rPh sb="21" eb="22">
      <t>オコナ</t>
    </rPh>
    <phoneticPr fontId="1"/>
  </si>
  <si>
    <t>※１
資格又は修了した研修</t>
    <rPh sb="3" eb="5">
      <t>シカク</t>
    </rPh>
    <rPh sb="5" eb="6">
      <t>マタ</t>
    </rPh>
    <rPh sb="7" eb="9">
      <t>シュウリョウ</t>
    </rPh>
    <rPh sb="11" eb="13">
      <t>ケンシュウ</t>
    </rPh>
    <phoneticPr fontId="4"/>
  </si>
  <si>
    <t>従業者名簿【記載例】</t>
    <rPh sb="0" eb="3">
      <t>ジュウギョウシャ</t>
    </rPh>
    <rPh sb="3" eb="5">
      <t>メイボ</t>
    </rPh>
    <rPh sb="6" eb="8">
      <t>キサイ</t>
    </rPh>
    <rPh sb="8" eb="9">
      <t>レイ</t>
    </rPh>
    <phoneticPr fontId="4"/>
  </si>
  <si>
    <t>○○　C子</t>
    <phoneticPr fontId="4"/>
  </si>
  <si>
    <t>※１
勤務
形態</t>
    <rPh sb="3" eb="5">
      <t>キンム</t>
    </rPh>
    <rPh sb="6" eb="8">
      <t>ケイタイ</t>
    </rPh>
    <phoneticPr fontId="4"/>
  </si>
  <si>
    <t>(</t>
    <phoneticPr fontId="5"/>
  </si>
  <si>
    <t>）</t>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</si>
  <si>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5"/>
  </si>
  <si>
    <t>時間/週</t>
    <rPh sb="0" eb="2">
      <t>ジカン</t>
    </rPh>
    <rPh sb="3" eb="4">
      <t>シュウ</t>
    </rPh>
    <phoneticPr fontId="5"/>
  </si>
  <si>
    <t>÷３＝</t>
    <phoneticPr fontId="5"/>
  </si>
  <si>
    <t>○サービス提供責任者の配置基準（前３か月の利用者数）</t>
    <rPh sb="5" eb="7">
      <t>テイキョウ</t>
    </rPh>
    <rPh sb="7" eb="10">
      <t>セキニンシャ</t>
    </rPh>
    <rPh sb="11" eb="13">
      <t>ハイチ</t>
    </rPh>
    <rPh sb="13" eb="15">
      <t>キジュン</t>
    </rPh>
    <rPh sb="16" eb="17">
      <t>ゼン</t>
    </rPh>
    <rPh sb="19" eb="20">
      <t>ゲツ</t>
    </rPh>
    <rPh sb="21" eb="24">
      <t>リヨウシャ</t>
    </rPh>
    <rPh sb="24" eb="25">
      <t>スウ</t>
    </rPh>
    <phoneticPr fontId="5"/>
  </si>
  <si>
    <t>（人）</t>
  </si>
  <si>
    <t>○年○月○日</t>
    <phoneticPr fontId="4"/>
  </si>
  <si>
    <t>　年　月　日</t>
    <phoneticPr fontId="4"/>
  </si>
  <si>
    <t>△年△月△日</t>
  </si>
  <si>
    <t>△年△月△日</t>
    <phoneticPr fontId="4"/>
  </si>
  <si>
    <t>△年△月△日</t>
    <phoneticPr fontId="4"/>
  </si>
  <si>
    <t>シフト記号</t>
    <rPh sb="3" eb="5">
      <t>キゴウ</t>
    </rPh>
    <phoneticPr fontId="5"/>
  </si>
  <si>
    <t>勤務時間数</t>
    <rPh sb="0" eb="2">
      <t>キンム</t>
    </rPh>
    <rPh sb="2" eb="5">
      <t>ジカンスウ</t>
    </rPh>
    <phoneticPr fontId="5"/>
  </si>
  <si>
    <t>週平均
勤務時間数</t>
    <rPh sb="1" eb="3">
      <t>ヘイキン</t>
    </rPh>
    <rPh sb="4" eb="6">
      <t>キンム</t>
    </rPh>
    <rPh sb="6" eb="8">
      <t>ジカン</t>
    </rPh>
    <rPh sb="8" eb="9">
      <t>スウ</t>
    </rPh>
    <phoneticPr fontId="4"/>
  </si>
  <si>
    <t>当月の日数</t>
    <rPh sb="0" eb="2">
      <t>トウゲツ</t>
    </rPh>
    <rPh sb="3" eb="5">
      <t>ニッスウ</t>
    </rPh>
    <phoneticPr fontId="5"/>
  </si>
  <si>
    <t>日</t>
    <rPh sb="0" eb="1">
      <t>ニチ</t>
    </rPh>
    <phoneticPr fontId="5"/>
  </si>
  <si>
    <t>(</t>
    <phoneticPr fontId="5"/>
  </si>
  <si>
    <t>）</t>
    <phoneticPr fontId="5"/>
  </si>
  <si>
    <t>(</t>
    <phoneticPr fontId="5"/>
  </si>
  <si>
    <t>)</t>
    <phoneticPr fontId="5"/>
  </si>
  <si>
    <t>○△訪問介護事業所</t>
    <rPh sb="2" eb="4">
      <t>ホウモン</t>
    </rPh>
    <rPh sb="4" eb="6">
      <t>カイゴ</t>
    </rPh>
    <phoneticPr fontId="4"/>
  </si>
  <si>
    <t>　年　月　日</t>
  </si>
  <si>
    <t>○△訪問介護事業所</t>
    <phoneticPr fontId="4"/>
  </si>
  <si>
    <t>資格</t>
    <phoneticPr fontId="4"/>
  </si>
  <si>
    <t>資格</t>
    <phoneticPr fontId="4"/>
  </si>
  <si>
    <t>従業者の勤務の体制及び勤務形態一覧表【記載例】</t>
    <rPh sb="19" eb="21">
      <t>キサイ</t>
    </rPh>
    <rPh sb="21" eb="22">
      <t>レイ</t>
    </rPh>
    <phoneticPr fontId="4"/>
  </si>
  <si>
    <t>従業者の勤務の体制及び勤務形態一覧表</t>
    <phoneticPr fontId="4"/>
  </si>
  <si>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</si>
  <si>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</si>
  <si>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</si>
  <si>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</si>
  <si>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</si>
  <si>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t>１　基本方針</t>
    <phoneticPr fontId="4"/>
  </si>
  <si>
    <t>1 訪問介護員等の員数</t>
    <phoneticPr fontId="4"/>
  </si>
  <si>
    <t>２ サービス提供責任者</t>
    <phoneticPr fontId="4"/>
  </si>
  <si>
    <t>施行要領第三の一の1の(2)の②</t>
    <phoneticPr fontId="4"/>
  </si>
  <si>
    <t>３　管理者</t>
    <phoneticPr fontId="4"/>
  </si>
  <si>
    <t>(1) 指定訪問介護事業所には、事業の運営を行うために必要な広さを有する専用の区画が設けられているか。</t>
    <phoneticPr fontId="4"/>
  </si>
  <si>
    <t>(2) 事務室又は区画については、利用申込の受付、相談等に対応するのに適切なスペ－スが確保されているか。</t>
    <phoneticPr fontId="4"/>
  </si>
  <si>
    <t>施行要領第三の一の3の(1)</t>
    <phoneticPr fontId="4"/>
  </si>
  <si>
    <t>(2) 指定訪問介護事業所の管理者は、当該指定訪問介護事業所の従業者に、条例の「第2章 訪問介護」の規定を遵守させるため必要な指揮命令を行っているか。</t>
    <phoneticPr fontId="4"/>
  </si>
  <si>
    <t>都条例第111号第11条第1項</t>
    <phoneticPr fontId="4"/>
  </si>
  <si>
    <t>(2) 指定訪問介護事業者は、各指定訪問介護事業所において、原則として月ごとの勤務表を作成し、訪問介護員等については、日々の勤務時間、職務の内容、常勤・非常勤の別、管理者との兼務関係、サービス提供責任者である旨等を明確にしているか。</t>
    <phoneticPr fontId="4"/>
  </si>
  <si>
    <t>施行要領第三の一の3の(6)</t>
    <phoneticPr fontId="4"/>
  </si>
  <si>
    <t>(3) 指定訪問介護事業者は、各指定訪問介護事業所において、当該指定訪問介護事業所の訪問介護員等によって指定訪問介護を提供しているか。</t>
    <phoneticPr fontId="4"/>
  </si>
  <si>
    <t>都条例第111号第11条第2項</t>
    <phoneticPr fontId="4"/>
  </si>
  <si>
    <t>(4) 指定訪問介護事業者は、訪問介護員等の資質の向上のために、その研修の機会を確保しているか。</t>
    <phoneticPr fontId="4"/>
  </si>
  <si>
    <t>都条例第111号第11条第3項</t>
    <phoneticPr fontId="4"/>
  </si>
  <si>
    <t>(5) 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t>
    <phoneticPr fontId="4"/>
  </si>
  <si>
    <t>都条例第111号第11条第4項</t>
    <phoneticPr fontId="4"/>
  </si>
  <si>
    <t>はい</t>
    <phoneticPr fontId="4"/>
  </si>
  <si>
    <t>非該当</t>
    <rPh sb="0" eb="3">
      <t>ヒガイトウ</t>
    </rPh>
    <phoneticPr fontId="4"/>
  </si>
  <si>
    <t>いいえ</t>
    <phoneticPr fontId="4"/>
  </si>
  <si>
    <t>確認事項</t>
    <rPh sb="0" eb="4">
      <t>カクニンジコウ</t>
    </rPh>
    <phoneticPr fontId="4"/>
  </si>
  <si>
    <t>根拠法令等</t>
    <rPh sb="0" eb="4">
      <t>コンキョホウレイ</t>
    </rPh>
    <rPh sb="4" eb="5">
      <t>トウ</t>
    </rPh>
    <phoneticPr fontId="4"/>
  </si>
  <si>
    <t>(2) 指定訪問介護事業者は、訪問介護員等に対し、業務継続計画について周知するとともに、必要な研修及び訓練を定期的に実施しているか。</t>
    <phoneticPr fontId="4"/>
  </si>
  <si>
    <t>都条例第111号第11条の2第2項</t>
    <phoneticPr fontId="4"/>
  </si>
  <si>
    <t>(3) 指定訪問介護事業者は、定期的に業務継続計画の見直しを行い、必要に応じて業務継続計画の変更を行っているか。</t>
    <phoneticPr fontId="4"/>
  </si>
  <si>
    <t>都条例第111号第11条の2第3項</t>
    <phoneticPr fontId="4"/>
  </si>
  <si>
    <t>(2) 文書は、わかりやすいものとなっているか。</t>
    <phoneticPr fontId="4"/>
  </si>
  <si>
    <t>施行要領第三の一の3の(8)</t>
    <phoneticPr fontId="4"/>
  </si>
  <si>
    <t>(2) 指定訪問介護事業者は、被保険者証に、認定審査会意見が記載されているときは、当該認定審査会意見に配慮して、指定訪問介護を提供するよう努めているか。</t>
    <phoneticPr fontId="4"/>
  </si>
  <si>
    <t>法第73条第1項
都条例第111号第4条</t>
    <phoneticPr fontId="4"/>
  </si>
  <si>
    <t>法第74条第1項
都条例第111号第5条第1項・第2項
都規則第141号第3条第1項第1号</t>
    <phoneticPr fontId="4"/>
  </si>
  <si>
    <t>都規則第141号第3条第1項第2号
都規則第141号第3条第2項
施行要領第三の一の1の(2)の①</t>
    <phoneticPr fontId="4"/>
  </si>
  <si>
    <t>5 勤務体制の確保等
(1) 指定訪問介護事業者は、利用者に対し、適切な指定訪問介護を提供できるよう、各指定訪問介護事業所において、訪問介護員等の勤務の体制を定めているか。</t>
    <phoneticPr fontId="4"/>
  </si>
  <si>
    <t>6 業務継続計画の策定等
(1) 指定訪問介護事業者は、感染症や非常災害の発生時において、利用者に対する指定訪問介護の提供を継続的に行い、及び業務継続計画を策定し、当該業務継続計画に従い必要な措置を講じているか。</t>
    <phoneticPr fontId="4"/>
  </si>
  <si>
    <t>7 内容及び手続の説明及び同意
(1) 指定訪問介護事業者は、指定訪問介護の提供の開始に際し、あらかじめ、利用申込者又はその家族に対し、運営規程の概要、訪問介護員等の勤務の体制、第三者評価の実施状況その他の利用申込者のサービスの選択に資すると認められる重要事項を記した文書を交付して説明を行い、当該提供の開始について利用申込者の同意を得ているか。</t>
    <phoneticPr fontId="4"/>
  </si>
  <si>
    <t>8 提供拒否の禁止　
　指定訪問介護事業者は、正当な理由なく指定訪問介護の提供を拒んではいないか。　
　特に要介護度や所得の多寡を理由にサービスの提供を拒否していないか。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に該当する場合を除く。）。</t>
    <phoneticPr fontId="4"/>
  </si>
  <si>
    <t>9 サービス提供困難時の対応　
　 指定訪問介護事業者は、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t>
    <phoneticPr fontId="4"/>
  </si>
  <si>
    <t>10 受給資格等の確認
(1) 指定訪問介護事業者は、指定訪問介護の提供の開始に際し、利用者の提示する被保険者証によって、被保険者資格、要介護認定の有無及び要介護認定の有効期間を確かめているか。</t>
    <phoneticPr fontId="4"/>
  </si>
  <si>
    <t>11　要介護認定の申請に係る援助
(1) 指定訪問介護事業者は、要介護認定の申請をしていないことにより要介護認定を受けていない利用申込者については当該利用申込者の意思を踏まえて速やかに当該申請が行われるよう必要な援助を行っているか。</t>
    <phoneticPr fontId="4"/>
  </si>
  <si>
    <t>都条例第111号第16条第1項
施行要領第三の一の3の(12)の①</t>
    <phoneticPr fontId="4"/>
  </si>
  <si>
    <t>(2) 指定訪問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4"/>
  </si>
  <si>
    <t>都条例第111号第16条第2項
施行要領第三の一の3の(12)の②</t>
    <phoneticPr fontId="4"/>
  </si>
  <si>
    <t>都条例第111号第17条</t>
    <phoneticPr fontId="4"/>
  </si>
  <si>
    <t>都条例第111号第18条第1項</t>
    <phoneticPr fontId="4"/>
  </si>
  <si>
    <t>(2) 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4"/>
  </si>
  <si>
    <t>都条例第111号第18条第2項</t>
    <phoneticPr fontId="4"/>
  </si>
  <si>
    <t>13 居宅介護支援事業者等との連携
(1) 指定訪問介護事業者は、指定訪問介護の提供に当たっては、居宅介護支援事業者等との密接な連携に努めているか。</t>
    <phoneticPr fontId="4"/>
  </si>
  <si>
    <t>都条例第111法第19条
施行要領第三の一の3の(13)</t>
    <phoneticPr fontId="4"/>
  </si>
  <si>
    <t>15 居宅サービス計画に沿ったサービスの提供
指定訪問介護事業者は、居宅サービス計画が作成されている場合は、当該計画に沿った指定訪問介護を提供しているか。</t>
    <phoneticPr fontId="4"/>
  </si>
  <si>
    <t>都条例第111号第20条</t>
    <phoneticPr fontId="4"/>
  </si>
  <si>
    <t>16 居宅サービス計画の変更の援助
指定訪問介護事業者は、利用者が居宅サービス計画の変更を希望する場合は、当該利用者に係る居宅介護支援事業者への連絡その他の必要な援助を行っているか。</t>
    <phoneticPr fontId="4"/>
  </si>
  <si>
    <t>都条例第111号第21条
施行要領第三の一の3の(14)</t>
    <phoneticPr fontId="4"/>
  </si>
  <si>
    <t>17 身分を証する書類の携行
(1) 指定訪問介護事業者は、訪問介護員等に身分を証する書類を携行させ、初回訪問時及び利用者又はその家族から求められたときは、これを提示すべき旨を指導しているか。</t>
    <phoneticPr fontId="4"/>
  </si>
  <si>
    <t>都条例第111号第22条</t>
    <phoneticPr fontId="4"/>
  </si>
  <si>
    <t>(2) 証書等には、当該指定訪問介護事業所の名称、当該訪問介護員等の氏名を記載しているか。</t>
    <rPh sb="4" eb="6">
      <t>ショウショ</t>
    </rPh>
    <rPh sb="6" eb="7">
      <t>トウ</t>
    </rPh>
    <rPh sb="10" eb="12">
      <t>トウガイ</t>
    </rPh>
    <rPh sb="12" eb="14">
      <t>シテイ</t>
    </rPh>
    <phoneticPr fontId="4"/>
  </si>
  <si>
    <t>施行要領第三の一の3の(15)</t>
    <phoneticPr fontId="4"/>
  </si>
  <si>
    <t>18 サービスの提供の記録
(1) 指定訪問介護事業者は、指定訪問介護を提供した際には、当該指定訪問介護の提供日及び内容、当該指定訪問介護について法第41条第6項の規定により利用者に代わって支払を受ける居宅介護サービス費の額その他必要な事項を、当該利用者に係る居宅サービス計画を記載した書面又はこれに準ずる書面に記載しているか。</t>
    <phoneticPr fontId="4"/>
  </si>
  <si>
    <t>都条例第111号第23条第1項
施行要領第三の一の3の(16)の①</t>
    <phoneticPr fontId="4"/>
  </si>
  <si>
    <t>(2) 指定訪問介護事業者は、指定訪問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4"/>
  </si>
  <si>
    <t>都条例第111号第23条第2項
施行要領第三の一の3の(16)の②</t>
    <phoneticPr fontId="4"/>
  </si>
  <si>
    <t>19 利用料等の受領
(1) 指定訪問介護事業者は、法定代理受領サービスに該当する指定訪問介護を提供した際には、利用者から利用料の一部として、当該指定訪問介護に係る居宅介護サービス費用基準額から当該指定訪問介護事業者に支払われる居宅介護サービス費の額を控除して得た額の支払を受けているか。</t>
    <phoneticPr fontId="4"/>
  </si>
  <si>
    <t>都条例第111号第24条第1項
施行要領第三の一の3の(17)の①</t>
    <phoneticPr fontId="4"/>
  </si>
  <si>
    <t>(2) 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phoneticPr fontId="4"/>
  </si>
  <si>
    <t>都条例第111号第24条第2項
施行要領第三の一の3の(17)の②</t>
    <phoneticPr fontId="4"/>
  </si>
  <si>
    <t>(3) 指定訪問介護事業者は、(1)及び(2)の支払を受ける額のほか、利用者の選定により通常の事業の実施地域以外の地域の居宅において指定訪問介護を行う場合は、それに要した交通費の額以外の支払を利用者から受けていないか。</t>
    <phoneticPr fontId="4"/>
  </si>
  <si>
    <t>都条例第111号第24条第3項
施行要領第三の一の3の(17)の③</t>
    <phoneticPr fontId="4"/>
  </si>
  <si>
    <t>(4) 指定訪問介護事業者は、(3)の費用の額に係るサービスの提供に当たっては、あらかじめ、利用者又はその家族に対し、当該サービスの内容及び費用について説明を行い、利用者の同意を得ているか。</t>
    <phoneticPr fontId="4"/>
  </si>
  <si>
    <t>都条例第111号第24条第4項</t>
    <phoneticPr fontId="4"/>
  </si>
  <si>
    <t>(5) 指定訪問介護事業者は、指定訪問介護その他のサービスの提供に要した費用につき、その支払を受ける際、当該支払をした居宅要介護被保険者に対し、施行規則第65条で定めるところにより、領収証を交付しているか。</t>
    <phoneticPr fontId="4"/>
  </si>
  <si>
    <t>法第41条第8項</t>
    <phoneticPr fontId="4"/>
  </si>
  <si>
    <t>(6) 指定訪問介護事業者は、法第41条第8項の規定により交付しなければならない領収証に、指定訪問介護について居宅要介護被保険者から支払を受けた費用の額のうち、同条第4項第1号に規定する厚生労働大臣が定める基準により算定した費用の額（その額が現に当該指定訪問介護に要した費用の額を超えるときは、当該現に指定訪問介護に要した費用の額とする。）に係るもの及びその他の費用の額を区分して記載し、当該その他の費用の額についてはそれぞれ個別の費用ごとに区分して記載しているか。</t>
    <phoneticPr fontId="4"/>
  </si>
  <si>
    <t>施行規則第65条</t>
    <phoneticPr fontId="4"/>
  </si>
  <si>
    <t>20 保険給付の請求の申請に必要となる証明書の交付
指定訪問介護事業者は、法定代理受領サービスに該当しない指定訪問介護に係る利用料の支払を受けた場合は、当該指定訪問介護の内容、費用の額その他必要と認められる事項を記載したサービス提供証明書を利用者に交付しているか。</t>
    <phoneticPr fontId="4"/>
  </si>
  <si>
    <t>21 指定訪問介護の基本取扱方針
(1) 指定訪問介護は、利用者の要介護状態の軽減又は悪化の防止に資するよう、目標を設定し、計画的に行われているか。</t>
    <phoneticPr fontId="4"/>
  </si>
  <si>
    <t>都条例第111号第26条第1項</t>
    <phoneticPr fontId="4"/>
  </si>
  <si>
    <t>(2) 指定訪問介護事業者は、自らその提供する指定訪問介護の質の評価を行い、常にその改善を図っているか。</t>
    <phoneticPr fontId="4"/>
  </si>
  <si>
    <t>都条例第111号第26条第2項
施行要領第三の一の3の(19)の①</t>
    <phoneticPr fontId="4"/>
  </si>
  <si>
    <t>22 指定訪問介護の具体的取扱方針
(1) 指定訪問介護の提供に当たっては、訪問介護計画に基づき、利用者が日常生活を営むのに必要な援助を行うとともに、利用者又はその家族に対し、指定訪問介護の提供方法等について説明を行っているか。</t>
    <phoneticPr fontId="4"/>
  </si>
  <si>
    <t>都条例第111号第27条第1号</t>
    <phoneticPr fontId="4"/>
  </si>
  <si>
    <t>都条例第111号第27条第2号
「身体拘束ゼロへの手引き」平成13年老発第155号（「身体拘束ゼロ作戦」の推進について）</t>
    <phoneticPr fontId="4"/>
  </si>
  <si>
    <t xml:space="preserve">(2) 指定訪問介護の提供に当たっては、当該利用者又は他の利用者等の生命又は身体を保護するため緊急やむを得ない場合を除き、身体的拘束その他利用者の行動を制限する行為（以下「身体的拘束等」という。）を行っていないか。
</t>
    <phoneticPr fontId="4"/>
  </si>
  <si>
    <t>(3) (2)の身体的拘束等を行う場合には、その態様及び時間、その際の利用者の心身の状況並びに緊急やむを得ない理由を記録しているか。</t>
  </si>
  <si>
    <t>都条例第111号第27条第3号
「身体拘束ゼロへの手引き」平成13年老発第155号（「身体拘束ゼロ作戦」の推進について）</t>
    <phoneticPr fontId="4"/>
  </si>
  <si>
    <t>(4) 介護技術の進歩に対応し、適切な介護技術をもってサービスの提供を行っているか。</t>
  </si>
  <si>
    <t>都条例第111号第27条第4号
施行要領第三の一の3の(19)の②</t>
    <phoneticPr fontId="4"/>
  </si>
  <si>
    <t>(5) 常に利用者の心身の状況、置かれている環境等の的確な把握に努め、利用者又はその家族に対し、適切な相談及び助言を行っているか。</t>
    <phoneticPr fontId="4"/>
  </si>
  <si>
    <t>23 訪問介護計画の作成
(1) サービス提供責任者は、利用者の日常生活全般の状況及び希望を踏まえて、指定訪問介護の目標、当該目標を達成するための具体的なサービスの内容等を記載した訪問介護計画を作成しているか。また、訪問介護計画は、既に居宅サービス計画が作成されている場合は、当該計画の内容に沿って作成しているか。</t>
    <phoneticPr fontId="4"/>
  </si>
  <si>
    <t>都条例第111号第28条第1項
施行要領第三の一の3の(20)の①②</t>
    <phoneticPr fontId="4"/>
  </si>
  <si>
    <t>都条例第111号第27条第5号</t>
    <phoneticPr fontId="4"/>
  </si>
  <si>
    <t>都条例第111号第28条第2項
施行要領第三の一の3の(20)の③</t>
    <phoneticPr fontId="4"/>
  </si>
  <si>
    <t>(2) サービス提供責任者は、訪問介護計画の作成に当たっては、その内容について利用者又はその家族に対して説明し、利用者の同意を得ているか。
また、その実施状況や評価についても説明を行っているか。</t>
    <phoneticPr fontId="4"/>
  </si>
  <si>
    <t>(3) サービス提供責任者は、訪問介護計画を作成した際には、当該訪問介護計画を利用者に交付しているか。</t>
  </si>
  <si>
    <t>都条例第111号第28条第3項
施行要領第三の一の3の(20)の④</t>
    <phoneticPr fontId="4"/>
  </si>
  <si>
    <t>(4) サービス提供責任者は、訪問介護計画の作成後、当該訪問介護計画の実施状況の把握を行い、必要に応じて当該訪問介護計画の変更を行っているか。</t>
  </si>
  <si>
    <t>都条例第111号第28条第4項
施行要領第三の一の3の(20)の⑤</t>
    <phoneticPr fontId="4"/>
  </si>
  <si>
    <t>(5) サービス提供責任者は、訪問介護計画の変更を行う際も(1)から(4)に準じて取り扱っているか。</t>
  </si>
  <si>
    <t>都条例第111号第28条第4項</t>
  </si>
  <si>
    <t>(6)居宅サービス計画に基づきサービスを提供している指定訪問介護事業者は、当該居宅サービス計画を作成している指定居宅介護支援事業者から訪問介護計画の提供の求めがあった際には、当該訪問介護計画を提供することに協力するよう努めているか。</t>
  </si>
  <si>
    <t>施行要領第三の一の3の(20)の⑥</t>
    <phoneticPr fontId="4"/>
  </si>
  <si>
    <t>24 同居家族に対するサービス提供の禁止
　指定訪問介護事業者は、訪問介護員等に、その同居の家族である利用者に対する訪問介護の提供をさせてはいないか。</t>
    <phoneticPr fontId="4"/>
  </si>
  <si>
    <t>都条例第111号第29条</t>
  </si>
  <si>
    <t>都条例第111号第30条
施行要領第三の一の3の(21)</t>
    <phoneticPr fontId="4"/>
  </si>
  <si>
    <t>26 緊急時等の対応
　訪問介護員等は、現に指定訪問介護の提供を行っているときに利用者に病状の急変が生じた場合その他必要な場合は、速やかに主治の医師への連絡を行う等の必要な措置を講じているか。</t>
    <phoneticPr fontId="4"/>
  </si>
  <si>
    <t>都条例第111号第31条
施行要領第三の一の3の(22)</t>
    <phoneticPr fontId="4"/>
  </si>
  <si>
    <t>27 衛生管理等
(1) 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t>
    <phoneticPr fontId="4"/>
  </si>
  <si>
    <t>都条例第111号第32条第1項
施行要領第三の一の3の(23)①</t>
    <phoneticPr fontId="4"/>
  </si>
  <si>
    <t>(2) 指定訪問介護事業者は、指定訪問介護事業所の設備及び備品等について、衛生的な管理に努めているか。</t>
    <phoneticPr fontId="4"/>
  </si>
  <si>
    <t>都条例第111号第32条第2項
施行要領第三の一の3の(23)①</t>
    <phoneticPr fontId="4"/>
  </si>
  <si>
    <t>(3) 指定訪問介護事業者は、指定訪問介護事業所において感染症が発生し、又はまん延しないように、次に掲げる措置を講じているか。
①　感染症の予防及びまん延の防止に係る対策を検討するための感染症対策委員会その他の委員会をおおむね六月に一回以上開催するとともに、その結果について、訪問介護員等に十分に周知すること。
②　感染症の予防及びまん延の防止のための指針を整備すること。
③　訪問介護員等に対し、感染症の予防及びまん延の防止のための研修及び訓練を定期的に実施すること。</t>
    <phoneticPr fontId="4"/>
  </si>
  <si>
    <t>都条例第111号第32条第3項
都規則141号第4条の2
施行要領第三の一の3の(23)の②</t>
    <phoneticPr fontId="4"/>
  </si>
  <si>
    <t>28 掲示
(1)指定訪問介護事業者は、指定訪問介護事業所の見やすい場所に、運営規程の概要、訪問介護員等の勤務体制その他の利用申込者のサービスの選択に資すると認められる重要事項を掲示しているか。
　 ただし、指定訪問介護事業者は、前段に規定する事項を記載した書面を指定訪問介護事業所に備え付け、かつ、これを関係者に自由に閲覧させることにより、前段の規定による掲示に代えることができる。</t>
    <phoneticPr fontId="4"/>
  </si>
  <si>
    <t>都条例第111号第33条第1項、第2項
施行要領第三の一の3の(24)の①、②</t>
    <phoneticPr fontId="4"/>
  </si>
  <si>
    <t>都条例第111号第33条第3項</t>
  </si>
  <si>
    <t>29 秘密保持等
(1) 指定訪問介護事業所の従業者は、正当な理由なく、その業務上知り得た利用者又はその家族の秘密を漏らしていないか。</t>
    <phoneticPr fontId="4"/>
  </si>
  <si>
    <t>都条例第111号第34条第1項
施行要領第三の一の3の(25)の①</t>
    <phoneticPr fontId="4"/>
  </si>
  <si>
    <t>(2) 指定訪問介護事業者は、当該指定訪問介護事業所の従業者であった者が、正当な理由なく、その業務上知り得た利用者又はその家族の秘密を漏らすことがないよう、必要な措置を講じているか。</t>
    <phoneticPr fontId="4"/>
  </si>
  <si>
    <t>都条例第111号第34条第2項
施行要領第三の一の3の(25)の②</t>
    <phoneticPr fontId="4"/>
  </si>
  <si>
    <t>(3) 指定訪問介護事業者は、サービス担当者会議等において、利用者の個人情報を用いる場合は利用者の同意を、利用者の家族の個人情報を用いる場合にあっては当該家族の同意を、あらかじめ文書により得ているか。</t>
    <phoneticPr fontId="4"/>
  </si>
  <si>
    <t>都条例第111号第34条第3項
施行要領第三の一の3の(25)の③</t>
    <phoneticPr fontId="4"/>
  </si>
  <si>
    <t>都条例第111号第35条</t>
  </si>
  <si>
    <t>31 不当な働きかけの禁止
　　指定訪問介護事業所は、居宅サービス計画の作成又は変更に関し、指定居宅介護支援事業所の介護支援専門員又は居宅要介護被保険者に対して、利用者に必要のないサービスを位置づけるよう求めることその他不当な働きかけを行っていないか。</t>
    <phoneticPr fontId="4"/>
  </si>
  <si>
    <t>都条例第111号第35条の2
施行要領第三の一の3の(26)</t>
    <phoneticPr fontId="4"/>
  </si>
  <si>
    <t>32 居宅介護支援事業者に対する利益供与の禁止
　指定訪問介護事業者は、居宅介護支援事業者又はその従業者に対し、利用者に対して特定の事業者によるサービスを利用させることの対償として、金品その他の財産上の利益を供与していないか。</t>
    <phoneticPr fontId="4"/>
  </si>
  <si>
    <t>都条例第111号第36条
施行要領第三の一の3の(27)</t>
    <phoneticPr fontId="4"/>
  </si>
  <si>
    <t>都条例第111号第37条第1項
施行要領第三の一の3の(28)の①</t>
    <phoneticPr fontId="4"/>
  </si>
  <si>
    <t>(2) 指定訪問介護事業者は、(1)の苦情を受け付けた場合には、当該苦情の内容等を記録しているか。</t>
    <phoneticPr fontId="4"/>
  </si>
  <si>
    <t>都条例第111号第37条第2項
施行要領第三の一の3の(28)の②</t>
    <phoneticPr fontId="4"/>
  </si>
  <si>
    <t>(3) 指定訪問介護事業者は、苦情がサービスの質の向上を図る上での重要な情報であるとの認識に立ち、苦情の内容を踏まえ、サービスの質の向上に向けた取組を自ら行っているか。</t>
    <phoneticPr fontId="4"/>
  </si>
  <si>
    <t>施行要領第三の一の3の(28)の②</t>
    <phoneticPr fontId="4"/>
  </si>
  <si>
    <t>(4) 指定訪問介護事業者は、提供した指定訪問介護に関し、法第23条の規定により区市町村が行う文書その他の物件の提出若しくは提示の求め又は当該区市町村の職員からの質問若しくは照会に応じるとともに、利用者からの苦情に関して区市町村が行う調査に協力し、区市町村から指導又は助言を受けた場合においては、当該指導又は助言に従って必要な改善を行っているか。</t>
    <phoneticPr fontId="4"/>
  </si>
  <si>
    <t>都条例第111号第37条第3項
施行要領第三の一の3の(28)の③</t>
    <phoneticPr fontId="4"/>
  </si>
  <si>
    <t>(5) 指定訪問介護事業者は、区市町村からの求めがあった場合には、(4)の改善の内容を区市町村に報告しているか。</t>
    <phoneticPr fontId="4"/>
  </si>
  <si>
    <t>同上</t>
    <rPh sb="0" eb="2">
      <t>ドウジョウ</t>
    </rPh>
    <phoneticPr fontId="4"/>
  </si>
  <si>
    <t>(6) 指定訪問介護事業者は、提供した指定訪問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4"/>
  </si>
  <si>
    <t>都条例第111号第37条第4項</t>
    <phoneticPr fontId="4"/>
  </si>
  <si>
    <t>(7) 指定訪問介護事業者は、国民健康保険団体連合会からの求めがあった場合には、(6)の改善の内容を国民健康保険団体連合会に報告しているか。</t>
    <phoneticPr fontId="4"/>
  </si>
  <si>
    <t>34 地域との連携等
(1) 指定訪問介護事業者は、その事業の運営に当たっては、区市町村が実施する社会福祉に関する事業に協力するよう努めているか。</t>
    <phoneticPr fontId="4"/>
  </si>
  <si>
    <t>都条例第111号第38条第1項
施行要領第三の一の3の(29)①</t>
    <phoneticPr fontId="4"/>
  </si>
  <si>
    <t>(2) 指定訪問介護事業者は、指定訪問介護事業所の所在する建物と同一の建物に居住する利用者に対して指定訪問介護を提供する場合には、当該建物に居住する利用者以外の者に対しても指定訪問介護の提供を行うよう努めているか。</t>
    <phoneticPr fontId="4"/>
  </si>
  <si>
    <t>都条例第111号第38条2項
施行要領第三の一の3の(29)の②</t>
    <phoneticPr fontId="4"/>
  </si>
  <si>
    <t>35 事故発生時の対応
(1) 指定訪問介護事業者は、利用者に対する指定訪問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t>
    <phoneticPr fontId="4"/>
  </si>
  <si>
    <t>都条例第111号第39条第1項
施行要領第三の一の3の(30)</t>
    <phoneticPr fontId="4"/>
  </si>
  <si>
    <t>(2) 指定訪問介護事業者は、利用者に対する指定訪問介護の提供により賠償すべき事故が発生した場合は、速やかに損害賠償を行っているか。</t>
    <phoneticPr fontId="4"/>
  </si>
  <si>
    <t>都条例第111号第39条第2項
施行要領第三の一の3の(30)の②</t>
    <phoneticPr fontId="4"/>
  </si>
  <si>
    <t>(3) 指定訪問介護事業者は、事故が生じた際にはその原因を解明し、再発生を防ぐための対策を講じているか。</t>
    <phoneticPr fontId="4"/>
  </si>
  <si>
    <t>施行要領第三の一の3の(30)の③</t>
    <phoneticPr fontId="4"/>
  </si>
  <si>
    <t>36 虐待の防止
　指定訪問介護事業者は、虐待の発生及び再発を防止するため、次に掲げる措置を講じているか。
①　虐待の防止に係る対策を検討するための委員会を定期的に開催するとともに、その結果について、訪問介護員等に十分に周知すること。
②　虐待の防止のための指針を整備すること。
③　訪問介護員等に対し、虐待の防止のための研修を定期的に実施すること。
④　①から③に掲げる措置を適切に実施するための担当者を置くこと。</t>
    <phoneticPr fontId="4"/>
  </si>
  <si>
    <t>都条例第111号第39条の2
都規則第141号第4条の3
施行要領第三の一の3の(31)</t>
    <phoneticPr fontId="4"/>
  </si>
  <si>
    <t>37 会計の区分
(1) 指定訪問介護事業者は、指定訪問介護事業所ごとに経理を区分するとともに、指定訪問介護の事業の会計とその他の事業の会計を区分しているか。</t>
    <phoneticPr fontId="4"/>
  </si>
  <si>
    <t>都条例第111号第40条
施行要領第三の一の3の(32)</t>
    <phoneticPr fontId="4"/>
  </si>
  <si>
    <t>(2) 具体的な会計処理の方法等については、別に通知された｢介護保険の給付対象事業における会計の区分について｣等により適切に行われているか。</t>
    <phoneticPr fontId="4"/>
  </si>
  <si>
    <t>老振発第18号</t>
  </si>
  <si>
    <t>38 記録の整備
(1) 指定訪問介護事業者は、従業者、設備、備品及び会計に関する諸記録を整備しているか。</t>
    <phoneticPr fontId="4"/>
  </si>
  <si>
    <t>都条例第111号第41条第1項</t>
  </si>
  <si>
    <t>都条例第111号第41条第2項
施行要領第三の①の３の(33)</t>
    <phoneticPr fontId="4"/>
  </si>
  <si>
    <t>一　基本方針</t>
  </si>
  <si>
    <t>二　人員に関する基準</t>
  </si>
  <si>
    <t>三　設備に関する基準</t>
    <phoneticPr fontId="4"/>
  </si>
  <si>
    <t>四　運営に関する基準</t>
  </si>
  <si>
    <t>都規則第141号第3条第4項
施行要領第三の一の1の(2)の③</t>
    <phoneticPr fontId="4"/>
  </si>
  <si>
    <t>都条例第111号第6条第1項・第2項
施行要領第三の一の1の(3)</t>
    <phoneticPr fontId="4"/>
  </si>
  <si>
    <t>五　変更の届出等</t>
    <rPh sb="0" eb="1">
      <t>ゴ</t>
    </rPh>
    <rPh sb="2" eb="4">
      <t>ヘンコウ</t>
    </rPh>
    <rPh sb="5" eb="7">
      <t>トドケデ</t>
    </rPh>
    <rPh sb="7" eb="8">
      <t>トウ</t>
    </rPh>
    <phoneticPr fontId="4"/>
  </si>
  <si>
    <t>1 変更の届出等
(1) 指定訪問介護事業者は、当該指定に係る事業所の名称及び所在地その他厚生労働省令で定める事項に変更があったとき、又は休止した当該サービスの事業を再開したときは、厚生労働省令で定めるところにより、十日以内に、その旨を知事に届け出ているか。</t>
    <phoneticPr fontId="4"/>
  </si>
  <si>
    <t>(2) 指定訪問介護事業者は、当該事業を廃止し、又は休止しようとするときは、厚生労働省令で定めるところにより、その廃止又は休止の日の一月前までに、その旨を知事に届け出ているか。</t>
    <phoneticPr fontId="4"/>
  </si>
  <si>
    <t>法第75条第1項</t>
  </si>
  <si>
    <t>法第75条第2項</t>
  </si>
  <si>
    <t>1　基本的事項
(1) 指定訪問介護事業に要する費用の額は、平成27年厚生労働省告示第93号の別表「指定居宅サービス介護給付費単位数表」により算定されているか。
ただし、指定訪問介護事業者が指定訪問介護事業所毎に所定単位数より低い単位数を設定する旨を、都道府県に事前に届出を行った場合は、この限りではない。</t>
    <phoneticPr fontId="4"/>
  </si>
  <si>
    <t>(2) 指定訪問介護事業に要する費用の額は、平成12年厚生省告示第22号の「厚生労働大臣が定める1単位の単価」に、別表に定める単位数を乗じて算定されているか。</t>
    <phoneticPr fontId="4"/>
  </si>
  <si>
    <t>平12厚告19の二</t>
  </si>
  <si>
    <t>(3) 1単位の単価に単位数を乗じて得た額に1円未満の端数があるときは、その端数金額は切り捨てて計算しているか。</t>
    <phoneticPr fontId="4"/>
  </si>
  <si>
    <t>平12厚告19の三</t>
    <rPh sb="8" eb="9">
      <t>サン</t>
    </rPh>
    <phoneticPr fontId="4"/>
  </si>
  <si>
    <t>2　訪問介護の所要時間
 (1) 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4"/>
  </si>
  <si>
    <t>(2) 指定訪問介護事業者は、訪問介護員等に、指定訪問介護を実際に行った時間を記録させるとともに、当該時間が(1)により算出された指定訪問介護を行うのに要する標準的な時間に比べて著しく短時間となっている状態が続く場合には、サービス提供責任者、介護支援専門員と調整の上、訪問介護計画の見直しを行わせているか。</t>
    <phoneticPr fontId="4"/>
  </si>
  <si>
    <t>六　介護給付費の算定及び取扱い</t>
    <rPh sb="0" eb="1">
      <t>ロク</t>
    </rPh>
    <phoneticPr fontId="4"/>
  </si>
  <si>
    <t>3　身体介護中心型の算定
 身体介護が中心である場合については、身体介護が中心である指定訪問介護を行った場合に所定単位数を算定しているか。
　なお、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の算定に関する基準（平成18年厚生労働省告示第126号）の別表指定地域密着型サービス介護給付費単位数の定期巡回・随時対応型訪問介護看護費のイの(1)のうち、当該利用者の要介護状態区分に応じた所定単位数を限度として、それぞれ算定しているか。</t>
    <phoneticPr fontId="4"/>
  </si>
  <si>
    <t>平12厚告19別表の1のイからハまでの注3</t>
  </si>
  <si>
    <t>4　生活援助中心型の算定
 生活援助が中心である場合については、単身の世帯に属する利用者又は家族若しくは親族（以下「家族等」という。）等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t>
    <phoneticPr fontId="4"/>
  </si>
  <si>
    <t>5　通院等のための乗車又は降車介助中心の算定
 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t>
    <phoneticPr fontId="4"/>
  </si>
  <si>
    <t>8　身体介護及び生活援助が混在する場合の取扱い
 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67単位（201単位を限度とする。）を加算した単位数を算定しているか。</t>
    <phoneticPr fontId="4"/>
  </si>
  <si>
    <t>平27厚労告95の三のイの(1)(2)(3)(4)(5)(6)(7)</t>
    <phoneticPr fontId="4"/>
  </si>
  <si>
    <t>ロ　特定事業所加算(Ⅱ)
イ(一)から(四)までに掲げる基準のいずれにも適合し、かつ、(五)又は(六)のいずれかに適合すること。</t>
    <phoneticPr fontId="4"/>
  </si>
  <si>
    <t>平27厚労告95の三のロ</t>
  </si>
  <si>
    <t>平27厚労告95の三のハ</t>
  </si>
  <si>
    <t>ニ　特定事業所加算(Ⅳ)　イ（一）から（四）まで及びハ（二）に掲げる基準のいずれにも適合すること。</t>
    <phoneticPr fontId="4"/>
  </si>
  <si>
    <t>平27厚労告95の三のニ</t>
  </si>
  <si>
    <t>平27厚労告95の三のホの(1)(2)(3)</t>
  </si>
  <si>
    <t>※イ（五）の職員の割合及びイ（七）の利用実人員の割合の計算は、次の取扱いによる。
・前年度の実績が6月に満たない事業所（新たに事業を開始し、又は再開した事業所を含む。）については、前年度の実績による加算の届出はできないものとする。
・前3月の実績により届出を行った事業所については届出を行った月以降においても、直近3月間の職員又は利用者の割合につき、毎月継続的に所定の割合を維持していなければならない。また、その割合については、毎月ごとに記録するものとし、所定の割合を下回った場合については直ちに届出を提出しなければならない。</t>
    <phoneticPr fontId="4"/>
  </si>
  <si>
    <t>平12老企第36号第二の2の(12)の④</t>
  </si>
  <si>
    <t>13 特別地域訪問介護加算
　平成24年厚生労働省告示第120号（別に厚生労働大臣が定める地域）に所在する指定訪問介護事業所又はその一部として使用される事務所の訪問介護員等が指定訪問介護を行った場合は、特別地域訪問介護加算として、1回につき所定単位数100分の15に相当する単位数を所定単位数に加算しているか。ただし、平12厚告19別表の1のイからハまでの注10⑸を算定している場合は、算定しない。</t>
    <phoneticPr fontId="4"/>
  </si>
  <si>
    <t>平12厚告19別表の1のイからハまでの注13</t>
  </si>
  <si>
    <t>14　中山間地域等における小規模事業所の評価
　別に厚生労働大臣が定める地域に所在し、かつ、別に厚生労働大臣が定める施設基準（１月当たり延訪問回数が200回以下）に適合する指定訪問介護事業所又はその一部として使用される事務所の訪問介護員等が指定訪問介護を行った場合は、1回につき所定単位数100分の10に相当する単位数を所定単位数に加算しているか。ただし、平12厚告19別表の1のイからハまでの注10⑸を算定している場合は、算定しない。</t>
    <phoneticPr fontId="4"/>
  </si>
  <si>
    <t>15　中山間地域等に居住する者にサービスを提供した事業所への評価
　　指定訪問介護事業所の訪問介護員等が、別に厚生労働大臣が定める地域（中山間地域等）に居住している利用者に対して、通常の事業の実施地域を越えて、指定訪問介護を行った場合は、1回につき所定単位数100分の5に相当する単位数を所定単位数に加算しているか。ただし、平12厚告19別表の1のイからハまでの注10⑸を算定している場合は、算定しない。</t>
    <phoneticPr fontId="4"/>
  </si>
  <si>
    <t>16 緊急時訪問介護加算
　利用者又はその家族からの要請を受け、サービス提供責任者が、居宅介護支援事業所の介護支援専門員と連携し、当該介護支援専門員が必要と認めた場合に、居宅サービス計画に位置付けられていない訪問介護（身体介護が中心の者に限る。）を緊急に行った場合において、加算を行っているか。</t>
    <phoneticPr fontId="4"/>
  </si>
  <si>
    <t>17　サービス種類相互の算定関係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t>
    <phoneticPr fontId="4"/>
  </si>
  <si>
    <t>18　初回加算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ついて、加算を行っているか。</t>
    <phoneticPr fontId="4"/>
  </si>
  <si>
    <t>19 認知症専門ケア加算別に厚生労働大臣が定める基準に適合しているものとして都知事に届け出た指定訪問介護事業所において、別に厚生労働大臣が定める者に対して専門的な認知症ケアを行った場合は、当該基準に掲げる区分に従い、１日につき次に掲げる所定単位数を加算しているか。ただし、次に掲げるいずれかの加算を算定している場合においては、次に掲げるその他の加算は算定しない。
(1) 認知症専門ケア加算(Ⅰ) 　　　　　　　　　　　　３単位
(2) 認知症専門ケア加算(Ⅱ) 　　　　　　　　　　　　４単位</t>
    <phoneticPr fontId="4"/>
  </si>
  <si>
    <t>平27厚労告95の三の四</t>
    <phoneticPr fontId="4"/>
  </si>
  <si>
    <t>※別に厚生労働大臣が定める基準の内容は次のとおり。
イ認知症専門ケア加算(Ⅰ)次に掲げる基準のいずれにも適合すること。
(一)事業所における利用者の総数のうち、周囲の者による日常生活に対する注意を必要とする認知症の者（以下「対象者」という。）の占める割合が2分の1以上であること。
(二)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
(三)当該事業所の従業者に対する認知症ケアに関する留意事項の伝達又は技術的指導に係る会議を定期的に開催していること。</t>
    <phoneticPr fontId="4"/>
  </si>
  <si>
    <t>ロ認知症専門ケア加算(Ⅱ)次に掲げる基準のいずれにも適合すること。
(一)イ(二)及び(三)の基準のいずれにも適合すること。
(二)事業所における利用者の総数のうち、日常生活に支障を来すおそれのある症状又は行動が認められることから介護を必要とする認知症の者の占める割合が100分の20以上であること。
(三)認知症介護の指導に係る専門的な研修を修了している者を1名以上配置し、事業所全体の認知症ケアの指導等を実施していること。
(四)当該事業所又は施設における介護職員、看護職員ごとの認知症ケアに関する研修計画を作成し、当該計画に従い、研修（外部における研修を含む。）を実施又は実施を予定していること。</t>
    <phoneticPr fontId="4"/>
  </si>
  <si>
    <t>20 生活機能向上連携加算
(1)生活機能向上連携加算(Ⅰ) 100単位
　サービス提供責任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訪問介護計画を作成し、当該訪問計画に基づく指定訪問介護を行ったときは、初回の当該訪問介護が行われた日の属する月に、所定単位数を算定しているか。</t>
    <phoneticPr fontId="4"/>
  </si>
  <si>
    <t>平12厚告19
別表の１のホの注1</t>
    <phoneticPr fontId="4"/>
  </si>
  <si>
    <t>(2)生活機能向上連携加算(Ⅱ)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計画に基づく、指定訪問介護を行ったときは初回の当該指定訪問介護が行われた日の属する月以降３月の間、１月につき所定単位数を算定しているか。
(1)を算定している場合で算定していないか。</t>
    <phoneticPr fontId="4"/>
  </si>
  <si>
    <t>平12厚告19
別表の１のホの注2</t>
    <phoneticPr fontId="4"/>
  </si>
  <si>
    <t>平12厚告19
別表の１のへの注</t>
    <phoneticPr fontId="4"/>
  </si>
  <si>
    <t>21　口腔連携強化加算
　別に厚生労働大臣が定める基準に適合しているものとして、電子情報処理組織を使用する方法により、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るか。</t>
    <phoneticPr fontId="4"/>
  </si>
  <si>
    <t>自　己　点　検　表</t>
    <phoneticPr fontId="4"/>
  </si>
  <si>
    <t>【留意事項】</t>
    <rPh sb="1" eb="5">
      <t>リュウイジコウ</t>
    </rPh>
    <phoneticPr fontId="4"/>
  </si>
  <si>
    <t>点検担当者</t>
    <rPh sb="0" eb="2">
      <t>テンケン</t>
    </rPh>
    <rPh sb="2" eb="5">
      <t>タントウシャ</t>
    </rPh>
    <phoneticPr fontId="4"/>
  </si>
  <si>
    <t>点検年月日</t>
    <rPh sb="0" eb="5">
      <t>テンケンネンガッピ</t>
    </rPh>
    <phoneticPr fontId="4"/>
  </si>
  <si>
    <t>　事業所名　</t>
    <rPh sb="1" eb="5">
      <t>ジギョウショメイ</t>
    </rPh>
    <phoneticPr fontId="4"/>
  </si>
  <si>
    <t>　指定訪問介護の事業は、利用者が要介護状態となった場合、可能な限り居宅において、その有する能力に応じ自立した日常生活を営むことができるよう、入浴、排せつ、食事の介護その他の生活全般にわたる援助を行うものとなっているか。</t>
    <phoneticPr fontId="4"/>
  </si>
  <si>
    <t>施行規則第3条第3項
施行要領第三の一の1の(2)の④
平24厚労告第118号</t>
    <phoneticPr fontId="4"/>
  </si>
  <si>
    <t>法第74条第2項
都条例第111号第7条第1項
施行要領第三の一の2の(1)</t>
    <phoneticPr fontId="4"/>
  </si>
  <si>
    <t>法第74条第2項
都条例第111号第7条第1項
施行要領第三の一の2の(2)</t>
    <phoneticPr fontId="4"/>
  </si>
  <si>
    <t>(3) 指定訪問介護事業所には、指定訪問介護の提供に必要な設備及び備品等を確保しているか。特に、手指を洗浄するための設備等感染症予防に必要な設備を備えているか。　
　なお、指定訪問介護事業者が条例第111号第5条第2項に規定する第一号訪問事業に係る指定事業者の指定を併せて受け、かつ、指定訪問介護の事業と当該第一号訪問事業とが同一の事業所において一体的に運営される場合であって、当該指定訪問介護の事業と一体的に運営される事業が、当該第一号訪問事業であるときは区市町村の定める当該第一号訪問事業の設備に関する基準を満たすことをもって、前項に規定する基準を満たすものとみなす。</t>
    <phoneticPr fontId="4"/>
  </si>
  <si>
    <t>法第74条第2項
都条例第111号第7条第1項・第2項
施行要領第三の一の2の(3)</t>
    <phoneticPr fontId="4"/>
  </si>
  <si>
    <t>１　介護保険等関連情報の活用とＰＤＣＡサイクルの推進
指定居宅サービスの提供に当たっては、法第118条の2第1項に規定する介護保険等関連情報等を活用し、事業所単位でＰＤＣＡサイクルを構築・推進することにより、提供するサービスの質の向上に努めているか。この場合において、「科学的介護情報システム（LIFE：Long-term careInformation system For Evidence）」に情報を提出し、当該情報及びフィードバック情報を活用することが望ましい。</t>
    <phoneticPr fontId="4"/>
  </si>
  <si>
    <t>2 管理者及びサービス提供責任者の責務
(1) 指定訪問介護事業所の管理者は、当該指定訪問介護事業所の従業者及び業務の管理を、一元的に行っているか。</t>
    <phoneticPr fontId="4"/>
  </si>
  <si>
    <t>都条例第111号第8条第1項
施行要領第三の一の3の(2)</t>
    <phoneticPr fontId="4"/>
  </si>
  <si>
    <t>都条例第111号第8条第2項
施行要領第三の一の3の(2)</t>
    <phoneticPr fontId="4"/>
  </si>
  <si>
    <t>都条例第111号第8条第3項
施行要領第三の一の3の(2)(3)</t>
    <phoneticPr fontId="4"/>
  </si>
  <si>
    <t>都条例第111号第9条
施行要領第三の一の3の(4)</t>
    <phoneticPr fontId="4"/>
  </si>
  <si>
    <t>4 介護等の総合的な提供
　指定訪問介護事業者は、指定訪問介護の事業の運営に当たっては、入浴、排せつ、食事等の介護又は調理、洗濯、掃除等の家事を常に総合的に提供するものとし、介護等のうち特定の援助に偏することがないか。
　指定訪問介護事業所により提供しているサービスの内容が、身体介護のうち特定のサービス行為に偏ったり、生活援助のうち特定のサービス行為に偏ったり、通院等のための乗車又は降車の介助に限定していないか。</t>
    <phoneticPr fontId="4"/>
  </si>
  <si>
    <t>都条例第111号第10条
施行要領第三の一の3の(5)</t>
    <phoneticPr fontId="4"/>
  </si>
  <si>
    <t>都条例第111号第11条の2第1項
施行要領第三の一の3の(7)</t>
    <phoneticPr fontId="4"/>
  </si>
  <si>
    <t>法第74条第2項
都条例第111号第12条第1項
施行要領第三の一の3の(8)</t>
    <phoneticPr fontId="4"/>
  </si>
  <si>
    <t>都条例第111号第13条
施行要領第三の一の3の(9)</t>
    <phoneticPr fontId="4"/>
  </si>
  <si>
    <t>都条例第111号第14条
施行要領第三の一の3の(10)</t>
    <phoneticPr fontId="4"/>
  </si>
  <si>
    <t>都条例第111号第15条第1項
施行要領第三の一の3の(11)の①</t>
    <phoneticPr fontId="4"/>
  </si>
  <si>
    <t>都条例第111号第15条第2項
施行要領第三の一の3の(11)の②</t>
    <phoneticPr fontId="4"/>
  </si>
  <si>
    <t>都条例第111号第25条
施行要領第三の一の3の(18)</t>
    <phoneticPr fontId="4"/>
  </si>
  <si>
    <t>25 利用者に関する区市町村への通知
　指定訪問介護事業者は、利用者が正当な理由なく、指定訪問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t>
    <phoneticPr fontId="4"/>
  </si>
  <si>
    <t>平12厚告19
別表の1のイからハまでの注7
平12老企第36号第二の2の（3）</t>
    <phoneticPr fontId="4"/>
  </si>
  <si>
    <t>12 特定事業所加算
「別に厚生労働大臣が定める基準」（平成27年厚生労働省告示第95号）に適合しているものとして知事に届け出た指定訪問介護事業所が、利用者に指定訪問介護を行った場合は、当該基準に掲げる区分に従い、1回につき次に掲げる単位数を所定単位数に加算しているか。ただし、平12厚告19別表の1のイからハまでの注13から注15までのいずれかを算定している場合は、特定事業所加算(Ⅴ)は算定しない。また、特定事業所加算(Ⅴ)とその他の加算を同時に算定する場合を除き、次に掲げるいずれかの加算を算定している場合においては、次に掲げるその他の加算は算定しない。
イ　特定事業所加算(Ⅰ) 所定単位数の100分の20に相当する単位数
ロ　特定事業所加算(Ⅱ) 所定単位数の100分の10に相当する単位数
ハ　特定事業所加算(Ⅲ) 所定単位数の100分の10に相当する単位数
ニ　特定事業所加算(Ⅳ) 所定単位数の100分の3に相当する単位数
ホ　特定事業所加算(Ⅴ) 所定単位数の100分の3に相当する単位数</t>
    <phoneticPr fontId="4"/>
  </si>
  <si>
    <t>運営指導事前提出書類（訪問介護）</t>
    <phoneticPr fontId="4"/>
  </si>
  <si>
    <t>　指定訪問介護事業者が指定訪問介護事業所ごとに置くべき訪問介護員等の員数は常勤換算方法で、2.5以上となっているか。
　 なお、指定訪問介護事業者が法第115条の45第1項第1号イに規定する第一号訪問事業に係る法第115条の45条の3第1項に規定する指定事業者の指定を併せて受け、かつ、指定訪問介護の事業と当該第一号訪問事業とが同一の事業所において一体的に運営される場合については、区市町村の定める当該第一号訪問事業の人員に関する基準を満たすことをもって、前項に規定する基準を満たすものとみなす。</t>
    <phoneticPr fontId="4"/>
  </si>
  <si>
    <t>(1) 各指定訪問介護事業所において、常勤の訪問介護員等のうち、利用者(当該指定訪問介護事業者が法第115条の45第1項第1号イに規定する第一号訪問事業の指定を受け、かつ、指定訪問介護の事業と当該第一号訪問事業とが同一の事業所において一体的に運営される場合は、当該事業所における指定訪問介護及び当該第一号訪問事業の利用者をいう。以下この条において同じ。)の数が40又はその端数を増すごとに１人以上の者をサービス提供責任者としているか。
 この場合、当該サービス提供責任者の員数については、利用者の数に応じて常勤換算の方法によることができる。利用者の数については、前３月の平均を用いる。また、当該事業所が提供する指定訪問介護のうち、通院等乗降介助に該当するもののみを利用した者の当該月における利用者の数については、0.1人として計算する。
　さらに、管理者がサービス提供責任者を兼務することは差し支えない。</t>
    <phoneticPr fontId="4"/>
  </si>
  <si>
    <t>(2) 常勤換算方法とする事業所
 利用者の数が40名を越える事業所については、常勤換算方法とすることができる。利用者の数に応じて常勤換算方法よる場合は、以下のいずれかに該当するサービス提供責任者を配置しているか。
イ　利用者の数が40人を超える事業所
 利用者の数を40で除して得られた数（小数第1位に切り上げた数）以上
ロ　利用者の数が40人超200人以下の事業所
 常勤換算方法としない場合に必要となるサービス提供責任者の員数から１を減じて得られる数以上
ハ　利用者の数が200人超の事業所
 常勤換算方法としない場合に必要となるサービス提供責任者の員数に2を乗じて3で除して得られた数（1の位に切り上げた数）以上
　なお、サービス提供責任者として配置することのできる非常勤職員については、当該事業所における勤務時間が、当該事業所において定められている常勤の訪問介護員等が勤務すべき時間数（週32時間を下回る場合は週32時間を基本とする。）の2分の1以上に達している者でなければならない。</t>
    <phoneticPr fontId="4"/>
  </si>
  <si>
    <t>(3) 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することができる。
 ただし、次の点に留意すること。
イ　 「サービス提供責任者の業務に主として従事する者」とは、サービス提供責任者である者が当該事業所の訪問介護員として行ったサービス提供時間が1月あたり30時間以内であること。
ロ 　「サービス提供責任者が行う業務が効率的に行われている」場合とは、都条例においてサービス提供責任者が行う業務として規定されているものについて、省力化・効率化が図られていることが必要であり、例えば以下のような取組が行われていることをいう。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・利用者情報（訪問介護計画やサービス提供記録等）について、タブレット端末やネットワークシステム等のＩＴ機器・技術の活用により、職員間で円滑に情報共有することをとしていること。
・利用者に対して複数のサービス提供責任者が共同して対応する体制（主担当や副担当を定めていること等を構築する等により、サービス提供責任者の中で生じる課題に対し、チームとして対応することや、当該サービス提供責任者が不在時に別のサービス提供責任者が補完することを可能としていること。 
　この場合において、常勤換算方法を採用する事業所で必要となるサービス提供責任者については、(2)の規定に関わらず、施行要領別表2に示すサービス提供責任者を配置するものとする。</t>
    <phoneticPr fontId="4"/>
  </si>
  <si>
    <t>12 心身の状況等の把握
　指定訪問介護事業者は、指定訪問介護の提供に当たっては、利用者に係るサービス担当者会議等を通じて、利用者の心身の状況、置かれている環境、他の保健医療サービス又は福祉サービスの利用状況等の把握に努めているか。</t>
    <phoneticPr fontId="4"/>
  </si>
  <si>
    <t>14 法定代理受領サービスの提供を受けるための援助
指定訪問介護事業者は、指定訪問介護の提供の開始に際し、利用申込者が施行規則第64条各号のいずれにも該当しないときは、当該利用申込者又はその家族に対し、居宅サービス計画の作成を居宅介護支援事業者に依頼する旨を区市町村に対して届け出ること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t>
    <phoneticPr fontId="4"/>
  </si>
  <si>
    <t>法第41条第4項第1号
平12厚告19の一
平12老企第39号</t>
    <phoneticPr fontId="4"/>
  </si>
  <si>
    <t>平12厚告19
別表の1のイからハまでの注1
平12老企第36号第二の2の(4)</t>
    <phoneticPr fontId="4"/>
  </si>
  <si>
    <t>平12厚告19
別表の1のイからハまでの注2</t>
    <phoneticPr fontId="4"/>
  </si>
  <si>
    <t>平12厚告19
別表の1のイからハまでの注4</t>
    <phoneticPr fontId="4"/>
  </si>
  <si>
    <t>平12厚告19
別表の1のイからハまでの注5
平12老企第36号第二の2の（10）
平27厚労告95の二</t>
    <phoneticPr fontId="4"/>
  </si>
  <si>
    <t>平12厚告19
別表の1のイからハまでの注6
平12老企第36号第二の2の（11）
平27厚労告95の二</t>
    <phoneticPr fontId="4"/>
  </si>
  <si>
    <t>平12厚告19
別表の1のイからハまでの注12</t>
    <phoneticPr fontId="4"/>
  </si>
  <si>
    <t>10　2人の訪問介護員等による訪問介護費の算定
「身体介護が中心である場合」及び「生活援助が中心である場合」については、別に厚生労働大臣が定める要件（平成27年厚生労働省告示第94号の三）を満たす場合であって、同時に2人の訪問介護員等が1人の利用者に対して指定訪問介護を行ったときは、所定単位数の100分の200に相当する単位数を算定しているか。</t>
    <phoneticPr fontId="4"/>
  </si>
  <si>
    <t>平12厚告19
別表の1のイからハまでの注8</t>
    <phoneticPr fontId="4"/>
  </si>
  <si>
    <t>平12厚告19
別表の1のイからハまでの注9</t>
    <phoneticPr fontId="4"/>
  </si>
  <si>
    <t>11 早朝・夜間・深夜加算
夜間（午後6時から午後10時までの時間をいう。以下同じ。）又は早朝（午前6時から午前8時まで時間をいう。以下同じ。）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t>
    <phoneticPr fontId="4"/>
  </si>
  <si>
    <t>平12厚告19
別表の1のイからハまでの注10
平12老企第36号第二の2の(14)
平27厚労告95の三</t>
    <phoneticPr fontId="4"/>
  </si>
  <si>
    <t>d看取りに関する職員研修を行っていること。
e前年度又は算定日が属する月の前三月間において次に掲げる基準に適合する利用者が一人以上であること。
ⅰ医師が一般に認められている医学的知見に基づき回復の見込みがないと診断した者であること。
ⅱ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4"/>
  </si>
  <si>
    <t xml:space="preserve">（七） 
　①前年度又は算定日が属する月の前3月間における利用者の総数のうち、要介護状態区分が要介護4及び要介護5である者、日常生活に支障を来すおそれのある症状若しくは行動が認められることから介護を必要とする認知症（介護保険法（平成9年法律第123号。）第5条の2第1項に規定する認知症をいう。）である者並びに社会福祉士及び介護福祉士法施行規則（昭和62年厚生省令第49号）第1条各号に掲げる行為を必要とする者（当該指定訪問介護事業所が社会福祉士及び介護福祉士法附則第27条第1項の登録を受けている場合に限る。）の占める割合が100分の20以上であること。 
　②次に掲げる基準のいずれかに適合すること。
ａ病院、診療所又は指定訪問看護ステーション（指定居宅サービス等基準第六十条第一項第一号に規定する指定訪問看護ステーションをいう。以下同じ。）の看護師との連携により、二十四時間連絡できる体制を確保し、かつ、必要に応じて指定訪問介護を行うことができる体制を整備していること。
b看取り期における対応方針を定め、利用開始の際に、利用者又はその家族等に対して、当該対応方針の内容を説明し、同意を得ていること。
c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うこと。
</t>
    <phoneticPr fontId="4"/>
  </si>
  <si>
    <t>ハ　特定事業所加算(Ⅲ)
次に掲げる基準のいずれにも適合すること。
 （一）イ（一）から（四）まで及び（七）に掲げる基準のいずれにも適合すること。
 （二）次に掲げる基準のいずれかに適合すること。
①指定居宅サービス等基準第5条第2項の規定により配置することとされている常勤のサービス提供責任者が2人以下の指定訪問介護事業所であって、同項の規定により配置することとされているサービス提供責任者を常勤により配置し、かつ、同項に規定する基準を上回る数の常勤のサービス提供責任者を一人以上配置していること。
②指定訪問介護事業所の訪問介護員等の総数のうち、勤続年数7年以上の者の占める割合が100分の30以上であること。</t>
    <phoneticPr fontId="4"/>
  </si>
  <si>
    <t>ホ　特定事業所加算(Ⅴ)
次に掲げる基準のいずれにも適合すること。
　（一）イ(一)から(四)までに掲げる基準のいずれにも適合すること。
　（二）指定訪問介護事業所に係る通常の事業の実施地域（指定居宅サービス等基準第29条第5号に規定する通常の事業の実施地域をいう。）の範囲内であって、厚生労働大臣が定める中山間地域等の地域（平成21年厚生労働省告示第83号）第2号に規定する地域に居住している利用者に対して、継続的に指定訪問介護を提供していること（当該利用者の居宅の所在地と最寄りの指定訪問介護事業所との間の距離が7キロメートルを超える場合に限る。）。
　（三）利用者の心身の状況又はその家族等を取り巻く環境の変化に応じ、随時、訪問介護員等、サービス提供責任者その他の関係者が共同し、訪問介護計画（指定居宅サービス等基準第24条第1項に規定する訪問介護計画をいう。）の見直しを行っていること。</t>
    <phoneticPr fontId="4"/>
  </si>
  <si>
    <t>平12厚告19
別表の1のイからハまでの注14</t>
    <phoneticPr fontId="4"/>
  </si>
  <si>
    <t>平12厚告19
別表の1のイからハまでの注15</t>
    <phoneticPr fontId="4"/>
  </si>
  <si>
    <t>平12厚告19
別表の1のイからハまでの注16
平12老企36第二の２の(20)</t>
    <phoneticPr fontId="4"/>
  </si>
  <si>
    <t>平12厚告19
別表の1のイからハまでの注17</t>
    <phoneticPr fontId="4"/>
  </si>
  <si>
    <t>平12厚告19
別表の１のニの注</t>
    <phoneticPr fontId="4"/>
  </si>
  <si>
    <t>平12厚告19
別表の１のトの注</t>
    <phoneticPr fontId="4"/>
  </si>
  <si>
    <t>指定訪問介護事業者は、指定訪問介護事業所ごとに専らその職務に従事する常勤の管理者を置いているか。
　ただし、指定訪問介護事業所の管理上支障がない場合は、当該指定訪問介護事業所の他の職務に従事し、又は同一の事業者によって設置された他の事業所、施設等の職務に従事することができる。</t>
    <phoneticPr fontId="4"/>
  </si>
  <si>
    <t>(4)サービス提供責任者は、常勤で専ら訪問介護事業の職務に従事する者であって、以下のいずれかに該当するか。なお、一級課程については、看護師等の資格を有する者の場合、全科目を免除することが可能とされていたこと。
①介護福祉士
②実務者研修、介護職員基礎研修を修了した者
③訪問介護員養成研修1級課程を修了した者
④看護職員（看護師、准看護師、保健師） 
　ただし、利用者に対する指定訪問介護の提供に支障がない場合は、同一敷地内にある指定定期巡回・随時対応型訪問介護看護事業所又は指定夜間対応型訪問介護事業所の職務に従事することができる。</t>
    <phoneticPr fontId="4"/>
  </si>
  <si>
    <t>(3) サービス提供責任者は、条例第28条の「訪問介護計画の作成」に規定する業務のほか、次に掲げる業務を行っているか。
①指定訪問介護の利用の申込みに係る調整をする。
②利用者の状態の変化やサービスに関する意向を定期的に把握する。
③居宅介護支援事業者等に対し、利用者の服薬状況、口腔機能その他の心身の状況及び生活の状況に係る必要な情報を提供する。
④サービス担当者会議への出席等により、居宅介護支援事業者等と連携を図る。
⑤訪問介護員等（サービス提供責任者を除く。以下この項において同じ。）に対し、具体的な援助目標及び援助内容を指示するとともに、利用者の状況についての情報を伝達する。
⑥訪問介護員等の業務の実施状況を把握する。
⑦訪問介護員等の能力や希望を踏まえた業務管理を実施する。
⑧訪問介護員等に対する研修、技術指導等を実施する。
⑨その他サービス内容の管理について必要な業務を実施する。
(4) (3)③の必要な情報の提供については、あらかじめ、サービス担当者会議等で居宅介護支援者等と調整しているか。
(5) 平成30年度以降、生活援助中心型のみに従事することができる生活援助従事者研修修了者が従事することができることから、当該研修修了者を含む訪問介護員等であって、指定訪問介護に従事したことが無い者については、初回訪問時にサービス提供責任者が同行するなどＯＪＴを通じて支援を行っているか。さらに、生活援助従事者研修修了者である訪問介護員等が所属している指定訪問課介護事業所のサービス提供責任者は、利用者の状況を判断の上、適切な業務管理を行っているか。</t>
    <phoneticPr fontId="4"/>
  </si>
  <si>
    <t>3 運営規程
　指定訪問介護事業者は、指定訪問介護事業所ごとに、次に掲げる事業の運営についての重要事項に関する規程を定めているか。
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t>
    <phoneticPr fontId="4"/>
  </si>
  <si>
    <t>33 苦情処理
(1) 指定訪問介護事業者は、利用者及びその家族からの苦情に迅速かつ適切に対応するために、苦情を受け付けるための窓口の設置その他の必要な措置を講じているか。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を行っているか。</t>
    <phoneticPr fontId="4"/>
  </si>
  <si>
    <t>(2) 指定訪問介護事業者は、利用者に対する指定訪問介護の提供に関する次に掲げる記録を整備し、その契約の終了日から2年間保存しているか。
①訪問介護計画
②条例第23条第2項の規定による提供した具体的なサービスの内容等の記録
③ 都条例第111号第27条第3号の規定による身体的拘束等の態様及び時間、その際の利用者の心身の状況並びに緊急やむを得ない理由の記録
④条例第30条の規定による区市町村への通知に係る記録
⑤条例第37条第2項の規定による苦情の内容等の記録
⑥条例第39条第1項の規定による事故の状況及び事故に際して採った処置についての記録</t>
    <phoneticPr fontId="4"/>
  </si>
  <si>
    <t>6 高齢者虐待防止措置未実施減算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は、所定単位数の100分の１に相当する単位数を所定単位数から減算しているか。</t>
    <phoneticPr fontId="4"/>
  </si>
  <si>
    <t>9 事業所と同一の敷地内若しくは隣接する敷地内の建物若しくは同一の建物に居住する利用者に対する取扱い
　指定訪問介護事業所の所在する建物と同一の敷地内若しくは隣接する敷地内の建物若しくは指定訪問介護事業所と同一の建物(以下「同一敷地内建物等」という。)に居住する利用者(指定訪問介護事業所における1月当たりの利用者が同一敷地内建物等に50人以上居住する建物に居住する利用者を除く。)又は指定訪問介護事業所における1月当たりの利用者が同一の建物に20人以上居住する建物(同一敷地内建物等を除く。)に居住する利用者に対して、指定訪問介護を行った場合は、1回につき所定単位数の100分の90に相当する単位数を算定しているか。
　指定訪問介護事業所における1月当たりの利用者が同一敷地内建物等に50人以上居住する建物に居住する利用者に対して、指定訪問介護を行った場合は、1回につき所定単位数の100分の85に相当する単位数を算定しているか。
　ただし、別に厚生労働大臣が定める基準（平成27年厚生労働省告示第95号の三の二）に該当する指定訪問介護事業所が、同一敷地内建物等に居住する利用者（指定訪問介護事業所における１月当たりの利用者が同一敷地内建物等に50人以上居住する建物に居住する利用者を除く。）に対して、指定訪問介護を行った場合は、１回につき所定単位数の100分の88に相当する単位数を算定する。</t>
    <phoneticPr fontId="4"/>
  </si>
  <si>
    <t>30 広告　
(1) 指定訪問介護事業者は、指定訪問介護事業所について広告をする場合においては、その内容が虚偽又は誇大なものとなっていないか。</t>
    <phoneticPr fontId="4"/>
  </si>
  <si>
    <t xml:space="preserve">※別に厚生労働大臣が定める基準の内容は次のとおり。
　訪問介護費における特定事業所加算の基準
イ　特定事業所加算(Ⅰ)
次に掲げる基準のいずれにも適合している場合
（一）全ての訪問介護員等及びサービス提供責任者に対し、訪問介護員等及びサービス提供責任者ごとに研修計画を作成し、当該計画に従い、研修（外部における研修の受講を含む。）を実施又は実施を予定していること。
（二）次に掲げる基準に従い、指定訪問介護が行われていること。
①利用者に関する情報若しくはサービス提供に当たっての留意事項の伝達又は当該指定訪問介護事業所における訪問介護員等の技術指導を目的とした会議を定期的に開催すること。
②指定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（三）当該指定訪問介護事業所の全ての訪問介護員等に対し健康診断等を定期的に実施すること。
（四）指定居宅サービス基準第29条第6号に規定する緊急時等における対応方法が利用者に明示されていること。
（五）当該指定訪問介護事業所の訪問介護員等の総数のうち、介護福祉士の割合が30％以上、又は介護福祉士、実務者研修修了者、介護職員基礎研修課程修了者、1級課程修了者の合計が50%以上となっていること。
（六）全てのサービス提供責任者が3年以上の実務経験を有する介護福祉士又は5年以上の実務経験を有する実務者研修修了者若しくは介護職員基礎研修課修了者若しくは1級課程修了者であるか。ただし、指定居宅基準第5条第2項により1人を超えるサービス提供責任者を配置することとされている事業所においては、常勤のサービス提供責任者を2名以上配置していること。
</t>
    <rPh sb="448" eb="449">
      <t>スベ</t>
    </rPh>
    <phoneticPr fontId="4"/>
  </si>
  <si>
    <t>運営指導事前提出書類（訪問介護）</t>
    <rPh sb="0" eb="2">
      <t>ウンエイ</t>
    </rPh>
    <rPh sb="2" eb="4">
      <t>シドウ</t>
    </rPh>
    <rPh sb="4" eb="6">
      <t>ジゼン</t>
    </rPh>
    <rPh sb="6" eb="8">
      <t>テイシュツ</t>
    </rPh>
    <rPh sb="8" eb="10">
      <t>ショルイ</t>
    </rPh>
    <rPh sb="11" eb="13">
      <t>ホウモン</t>
    </rPh>
    <rPh sb="13" eb="15">
      <t>カイゴ</t>
    </rPh>
    <phoneticPr fontId="4"/>
  </si>
  <si>
    <t>運営指導事前提出書類（訪問介護）</t>
    <rPh sb="0" eb="2">
      <t>ウンエイ</t>
    </rPh>
    <phoneticPr fontId="4"/>
  </si>
  <si>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4"/>
  </si>
  <si>
    <t>平12厚告19
別表1のチ注
平27厚労告95の四</t>
    <phoneticPr fontId="4"/>
  </si>
  <si>
    <t>22 介護職員等処遇改善加算
イ　別に厚生労働大臣が定める基準に適合する介護職員等の賃金の改善等を実施しているものとして、電子情報処理組織を使用する方法により、知事に対し、老健局長が定める様式による届出を行った指定訪問介護事業所が、利用者に対し、指定訪問介護を行った場合は、当該基準に掲げる区分に従い、次に掲げる単位数を所定単位数に加算する。ただし、次に掲げるいずれかの加算を算定している場合においては、次に掲げるその他の加算は算定しない。
(1) 介護職員等処遇改善加算(Ⅰ)
 　 算定した単位数の1000分の245に相当する単位数
(2)介護職員等処遇改善加算(Ⅱ)
　 　算定した単位数の1000分の224に相当する単位数
(3)介護職員等処遇改善加算(Ⅲ)
 　 算定した単位数の1000分の182に相当する単位数
(4)介護職員等処遇改善加算(Ⅳ)
　 　算定した単位数の1000分の145に相当する単位数</t>
    <rPh sb="7" eb="8">
      <t>ナド</t>
    </rPh>
    <phoneticPr fontId="4"/>
  </si>
  <si>
    <t>令和8年4月1日適用</t>
    <phoneticPr fontId="4"/>
  </si>
  <si>
    <t>(2) 指定訪問介護事業者は、原則として、重要事項をウェブサイトに掲載しているか。</t>
    <phoneticPr fontId="4"/>
  </si>
  <si>
    <t>7 業務継続計画未策定減算
　業務継続計画を策定し、当該業務継続計画に従い必要な措置を講じていない場合は、所定単位数の 100 分の１に相当する単位数を所定単位数から減算しているか。</t>
    <phoneticPr fontId="4"/>
  </si>
  <si>
    <t>・点検事項の内容を確認し、点検結果の該当する箇所（はい、いいえ、非該当）のいずれかチェックをしてください。</t>
    <phoneticPr fontId="4"/>
  </si>
  <si>
    <t>・自己点検表の内容は、令和８年４月１日現在のものです。法令等の改正があった場合は、改正後の内容に即した対応をお願いします。</t>
    <phoneticPr fontId="4"/>
  </si>
  <si>
    <t>・点検後、実地指導当日用に控えを必ず保管してください。</t>
    <phoneticPr fontId="4"/>
  </si>
  <si>
    <t>（※２）非常勤のサービス提供責任者は、常勤職員の勤務時間の1/2以上の勤務が必要な
ので、この例では1.5人以上の配置が必須となる。</t>
    <rPh sb="47" eb="48">
      <t>レイ</t>
    </rPh>
    <rPh sb="53" eb="54">
      <t>ヒト</t>
    </rPh>
    <rPh sb="54" eb="56">
      <t>イジョウ</t>
    </rPh>
    <rPh sb="60" eb="62">
      <t>ヒッシュ</t>
    </rPh>
    <phoneticPr fontId="4"/>
  </si>
  <si>
    <t>サ責の必要配置人数（※２）</t>
    <rPh sb="1" eb="2">
      <t>セキ</t>
    </rPh>
    <rPh sb="3" eb="5">
      <t>ヒツヨウ</t>
    </rPh>
    <rPh sb="5" eb="7">
      <t>ハイチ</t>
    </rPh>
    <rPh sb="7" eb="9">
      <t>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</si>
</sst>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月&quot;"/>
    <numFmt numFmtId="178" formatCode="#,##0.0;[Red]\-#,##0.0"/>
    <numFmt numFmtId="179" formatCode="0.0&quot;人以上&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2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b/>
      <sz val="28"/>
      <name val="ＭＳ Ｐゴシック"/>
      <family val="3"/>
      <charset val="128"/>
    </font>
    <font>
      <b/>
      <sz val="18"/>
      <name val="ＭＳ Ｐゴシック"/>
      <family val="3"/>
      <charset val="128"/>
    </font>
    <font>
      <b/>
      <sz val="24"/>
      <name val="ＭＳ Ｐゴシック"/>
      <family val="3"/>
      <charset val="128"/>
    </font>
    <font>
      <b/>
      <sz val="12"/>
      <name val="ＭＳ Ｐゴシック"/>
      <family val="3"/>
      <charset val="128"/>
    </font>
    <font>
      <b/>
      <sz val="13"/>
      <name val="ＭＳ Ｐゴシック"/>
      <family val="3"/>
      <charset val="128"/>
    </font>
    <font>
      <b/>
      <sz val="36"/>
      <name val="ＭＳ Ｐゴシック"/>
      <family val="3"/>
      <charset val="128"/>
    </font>
    <font>
      <sz val="20"/>
      <name val="ＭＳ Ｐゴシック"/>
      <family val="3"/>
      <charset val="128"/>
    </font>
    <font>
      <sz val="12"/>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0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ck">
        <color indexed="64"/>
      </top>
      <bottom style="thick">
        <color indexed="64"/>
      </bottom>
      <diagonal/>
    </border>
    <border>
      <left/>
      <right/>
      <top style="thick">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medium">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style="thick">
        <color indexed="64"/>
      </right>
      <top style="thin">
        <color indexed="64"/>
      </top>
      <bottom/>
      <diagonal/>
    </border>
    <border>
      <left style="slantDashDot">
        <color auto="1"/>
      </left>
      <right/>
      <top/>
      <bottom/>
      <diagonal/>
    </border>
    <border>
      <left/>
      <right style="slantDashDot">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s>
  <cellStyleXfs count="4">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cellStyleXfs>
  <cellXfs count="392">
    <xf numFmtId="0" fontId="0" fillId="0" borderId="0" xfId="0">
      <alignment vertical="center"/>
    </xf>
    <xf numFmtId="0" fontId="6" fillId="0" borderId="0" xfId="2" applyFont="1" applyAlignment="1">
      <alignment vertical="center"/>
    </xf>
    <xf numFmtId="0" fontId="6" fillId="0" borderId="0" xfId="2" applyFont="1"/>
    <xf numFmtId="0" fontId="7" fillId="0" borderId="0" xfId="2" applyFont="1" applyAlignment="1">
      <alignment horizontal="right"/>
    </xf>
    <xf numFmtId="0" fontId="7" fillId="0" borderId="0" xfId="2" applyFont="1" applyAlignment="1"/>
    <xf numFmtId="0" fontId="8" fillId="0" borderId="0" xfId="2" applyFont="1" applyAlignment="1"/>
    <xf numFmtId="0" fontId="8" fillId="0" borderId="0" xfId="2" applyFont="1" applyAlignment="1">
      <alignment horizontal="left"/>
    </xf>
    <xf numFmtId="0" fontId="6" fillId="0" borderId="0" xfId="2" applyFont="1" applyFill="1"/>
    <xf numFmtId="0" fontId="9" fillId="0" borderId="0" xfId="0" applyFont="1" applyFill="1" applyAlignment="1">
      <alignment horizontal="right" vertical="center"/>
    </xf>
    <xf numFmtId="0" fontId="9" fillId="0" borderId="0" xfId="0" applyFont="1" applyFill="1" applyAlignment="1">
      <alignment vertical="center"/>
    </xf>
    <xf numFmtId="0" fontId="10" fillId="0" borderId="0" xfId="2" applyFont="1" applyBorder="1" applyAlignment="1"/>
    <xf numFmtId="0" fontId="9"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6" fillId="0" borderId="0" xfId="2" applyFont="1" applyFill="1" applyAlignment="1">
      <alignment vertical="center"/>
    </xf>
    <xf numFmtId="0" fontId="9" fillId="0" borderId="0" xfId="0" applyFont="1" applyFill="1" applyAlignment="1">
      <alignment horizontal="left" vertical="center"/>
    </xf>
    <xf numFmtId="0" fontId="6" fillId="0" borderId="0" xfId="2" applyFont="1" applyBorder="1" applyAlignment="1"/>
    <xf numFmtId="0" fontId="6" fillId="0" borderId="0" xfId="2" applyFont="1" applyAlignment="1">
      <alignment horizontal="right" vertical="center"/>
    </xf>
    <xf numFmtId="0" fontId="6" fillId="0" borderId="0" xfId="2" applyFont="1" applyBorder="1" applyAlignment="1">
      <alignment vertical="center"/>
    </xf>
    <xf numFmtId="0" fontId="6" fillId="0" borderId="0" xfId="2" applyFont="1" applyFill="1" applyBorder="1" applyAlignment="1">
      <alignment horizontal="left"/>
    </xf>
    <xf numFmtId="0" fontId="6" fillId="0" borderId="0" xfId="2" applyFont="1" applyAlignment="1">
      <alignment horizontal="left" vertical="center"/>
    </xf>
    <xf numFmtId="0" fontId="6" fillId="0" borderId="0" xfId="2" applyFont="1" applyBorder="1"/>
    <xf numFmtId="0" fontId="13" fillId="2" borderId="0" xfId="0" applyFont="1" applyFill="1" applyBorder="1" applyAlignment="1">
      <alignment vertical="center"/>
    </xf>
    <xf numFmtId="0" fontId="14" fillId="2" borderId="0" xfId="0" applyFont="1" applyFill="1" applyBorder="1" applyAlignment="1">
      <alignment vertical="center"/>
    </xf>
    <xf numFmtId="0" fontId="6" fillId="0" borderId="0" xfId="0" applyFont="1">
      <alignment vertical="center"/>
    </xf>
    <xf numFmtId="0" fontId="6" fillId="0" borderId="0" xfId="0" applyFont="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vertical="center"/>
    </xf>
    <xf numFmtId="0" fontId="12" fillId="0" borderId="0" xfId="0" applyFont="1">
      <alignment vertical="center"/>
    </xf>
    <xf numFmtId="0" fontId="8" fillId="0" borderId="0" xfId="2" applyFont="1"/>
    <xf numFmtId="0" fontId="10" fillId="0" borderId="0" xfId="2" applyFont="1"/>
    <xf numFmtId="0" fontId="6" fillId="0" borderId="0" xfId="2" applyFont="1" applyAlignment="1"/>
    <xf numFmtId="0" fontId="13" fillId="0" borderId="0" xfId="0" applyFont="1" applyFill="1" applyAlignment="1" applyProtection="1">
      <alignment horizontal="center" vertical="center"/>
      <protection locked="0"/>
    </xf>
    <xf numFmtId="0" fontId="13" fillId="0" borderId="0" xfId="0" applyFont="1" applyFill="1" applyAlignment="1">
      <alignment horizontal="center" vertical="center"/>
    </xf>
    <xf numFmtId="0" fontId="15" fillId="0" borderId="0" xfId="2" applyFont="1"/>
    <xf numFmtId="0" fontId="6" fillId="0" borderId="0" xfId="2" applyFont="1" applyAlignment="1">
      <alignment horizontal="right"/>
    </xf>
    <xf numFmtId="0" fontId="14" fillId="0" borderId="0" xfId="2" applyFont="1" applyAlignment="1">
      <alignment horizontal="right"/>
    </xf>
    <xf numFmtId="0" fontId="7" fillId="0" borderId="0" xfId="2" applyFont="1" applyBorder="1" applyAlignment="1">
      <alignment horizontal="left" vertical="center"/>
    </xf>
    <xf numFmtId="0" fontId="6" fillId="0" borderId="0" xfId="2" applyFont="1" applyBorder="1" applyAlignment="1">
      <alignment horizontal="left"/>
    </xf>
    <xf numFmtId="0" fontId="12" fillId="0" borderId="0" xfId="2" applyFont="1" applyFill="1" applyBorder="1" applyAlignment="1">
      <alignment vertical="center"/>
    </xf>
    <xf numFmtId="0" fontId="12" fillId="0" borderId="25" xfId="0" applyFont="1" applyFill="1" applyBorder="1" applyAlignment="1">
      <alignment vertical="center"/>
    </xf>
    <xf numFmtId="0" fontId="6" fillId="0" borderId="26" xfId="2" applyFont="1" applyBorder="1"/>
    <xf numFmtId="0" fontId="12" fillId="0" borderId="26" xfId="0" applyFont="1" applyFill="1" applyBorder="1" applyAlignment="1">
      <alignment vertical="center" shrinkToFit="1"/>
    </xf>
    <xf numFmtId="0" fontId="6" fillId="0" borderId="26" xfId="0" applyFont="1" applyFill="1" applyBorder="1" applyAlignment="1">
      <alignment vertical="center" shrinkToFit="1"/>
    </xf>
    <xf numFmtId="0" fontId="12" fillId="0" borderId="26" xfId="0" applyFont="1" applyFill="1" applyBorder="1" applyAlignment="1">
      <alignment vertical="center"/>
    </xf>
    <xf numFmtId="0" fontId="7" fillId="0" borderId="26" xfId="2" applyFont="1" applyBorder="1" applyAlignment="1">
      <alignment horizontal="left" vertical="center"/>
    </xf>
    <xf numFmtId="0" fontId="6" fillId="0" borderId="26" xfId="2" applyFont="1" applyBorder="1" applyAlignment="1">
      <alignment horizontal="left"/>
    </xf>
    <xf numFmtId="0" fontId="12" fillId="0" borderId="26" xfId="2" applyFont="1" applyFill="1" applyBorder="1" applyAlignment="1">
      <alignment vertical="center"/>
    </xf>
    <xf numFmtId="0" fontId="6" fillId="0" borderId="26" xfId="0" applyFont="1" applyBorder="1">
      <alignment vertical="center"/>
    </xf>
    <xf numFmtId="0" fontId="6" fillId="0" borderId="27" xfId="0" applyFont="1" applyBorder="1">
      <alignment vertical="center"/>
    </xf>
    <xf numFmtId="0" fontId="6" fillId="0" borderId="0" xfId="0" applyFont="1" applyFill="1" applyBorder="1" applyAlignment="1" applyProtection="1">
      <alignment horizontal="center" vertical="center"/>
      <protection locked="0"/>
    </xf>
    <xf numFmtId="0" fontId="6" fillId="0" borderId="0" xfId="0" applyFont="1" applyBorder="1">
      <alignment vertical="center"/>
    </xf>
    <xf numFmtId="0" fontId="15" fillId="0" borderId="28" xfId="2" applyFont="1" applyBorder="1"/>
    <xf numFmtId="0" fontId="12" fillId="0" borderId="0" xfId="0" applyFont="1" applyFill="1" applyBorder="1" applyAlignment="1">
      <alignment vertical="center"/>
    </xf>
    <xf numFmtId="0" fontId="16" fillId="0" borderId="8" xfId="0" applyFont="1" applyFill="1" applyBorder="1" applyAlignment="1">
      <alignment horizontal="centerContinuous" vertical="center"/>
    </xf>
    <xf numFmtId="0" fontId="16" fillId="0" borderId="8" xfId="0" applyFont="1" applyFill="1" applyBorder="1" applyAlignment="1">
      <alignment vertical="center"/>
    </xf>
    <xf numFmtId="0" fontId="16" fillId="0" borderId="0" xfId="0" applyFont="1" applyFill="1" applyBorder="1" applyAlignment="1">
      <alignment horizontal="centerContinuous" vertical="center"/>
    </xf>
    <xf numFmtId="0" fontId="12" fillId="0" borderId="0" xfId="0" applyFont="1" applyFill="1" applyBorder="1" applyAlignment="1">
      <alignment horizontal="centerContinuous" vertical="center"/>
    </xf>
    <xf numFmtId="0" fontId="6" fillId="0" borderId="0" xfId="0" applyNumberFormat="1" applyFont="1" applyBorder="1">
      <alignment vertical="center"/>
    </xf>
    <xf numFmtId="0" fontId="6" fillId="0" borderId="29" xfId="0" applyFont="1" applyBorder="1">
      <alignment vertical="center"/>
    </xf>
    <xf numFmtId="0" fontId="12" fillId="0" borderId="0" xfId="2" applyFont="1" applyBorder="1" applyAlignment="1"/>
    <xf numFmtId="0" fontId="12"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16" fillId="0" borderId="0" xfId="0" applyFont="1" applyFill="1" applyBorder="1" applyAlignment="1">
      <alignment vertical="center"/>
    </xf>
    <xf numFmtId="0" fontId="6" fillId="0" borderId="0" xfId="0" applyFont="1" applyBorder="1" applyAlignment="1">
      <alignment horizontal="lef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0" fontId="15" fillId="0" borderId="30" xfId="2" applyFont="1" applyBorder="1"/>
    <xf numFmtId="0" fontId="16" fillId="0" borderId="31" xfId="0" applyFont="1" applyFill="1" applyBorder="1" applyAlignment="1">
      <alignment horizontal="left" vertical="center"/>
    </xf>
    <xf numFmtId="0" fontId="12" fillId="0" borderId="31" xfId="0" applyFont="1" applyFill="1" applyBorder="1" applyAlignment="1">
      <alignment vertical="center" shrinkToFit="1"/>
    </xf>
    <xf numFmtId="0" fontId="6" fillId="0" borderId="31" xfId="0" applyFont="1" applyFill="1" applyBorder="1" applyAlignment="1">
      <alignment vertical="center" shrinkToFit="1"/>
    </xf>
    <xf numFmtId="0" fontId="12" fillId="0" borderId="31" xfId="0" applyFont="1" applyFill="1" applyBorder="1" applyAlignment="1">
      <alignment vertical="center"/>
    </xf>
    <xf numFmtId="0" fontId="6" fillId="0" borderId="31" xfId="2" applyFont="1" applyBorder="1"/>
    <xf numFmtId="0" fontId="7" fillId="0" borderId="31" xfId="2" applyFont="1" applyBorder="1" applyAlignment="1">
      <alignment horizontal="left" vertical="center"/>
    </xf>
    <xf numFmtId="0" fontId="6" fillId="0" borderId="31" xfId="0" applyFont="1" applyBorder="1">
      <alignment vertical="center"/>
    </xf>
    <xf numFmtId="0" fontId="6" fillId="0" borderId="31" xfId="0" applyFont="1" applyBorder="1" applyAlignment="1">
      <alignment horizontal="left" vertical="center"/>
    </xf>
    <xf numFmtId="0" fontId="6" fillId="0" borderId="32" xfId="0" applyFont="1" applyBorder="1">
      <alignment vertical="center"/>
    </xf>
    <xf numFmtId="0" fontId="7" fillId="0" borderId="0" xfId="0" applyFont="1" applyAlignment="1">
      <alignment horizontal="left" vertical="center"/>
    </xf>
    <xf numFmtId="0" fontId="6" fillId="0" borderId="0" xfId="2" applyFont="1" applyFill="1" applyBorder="1" applyAlignment="1">
      <alignment vertical="center"/>
    </xf>
    <xf numFmtId="0" fontId="6" fillId="0" borderId="0" xfId="2" applyFont="1" applyFill="1" applyBorder="1"/>
    <xf numFmtId="0" fontId="12" fillId="0" borderId="0" xfId="2" applyFont="1" applyBorder="1" applyAlignment="1">
      <alignment horizontal="center"/>
    </xf>
    <xf numFmtId="0" fontId="12" fillId="0" borderId="0" xfId="2" applyFont="1" applyBorder="1" applyAlignment="1">
      <alignment horizontal="center" wrapText="1"/>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2" fillId="0" borderId="0" xfId="0" applyFont="1" applyFill="1" applyAlignme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176" fontId="12" fillId="3" borderId="12" xfId="0" applyNumberFormat="1" applyFont="1" applyFill="1" applyBorder="1" applyAlignment="1">
      <alignment horizontal="center" vertical="center" shrinkToFit="1"/>
    </xf>
    <xf numFmtId="176" fontId="12" fillId="3" borderId="14" xfId="0" applyNumberFormat="1" applyFont="1" applyFill="1" applyBorder="1" applyAlignment="1">
      <alignment horizontal="center" vertical="center" shrinkToFit="1"/>
    </xf>
    <xf numFmtId="176" fontId="12" fillId="0" borderId="12" xfId="0" applyNumberFormat="1" applyFont="1" applyFill="1" applyBorder="1" applyAlignment="1">
      <alignment horizontal="center" vertical="center" shrinkToFit="1"/>
    </xf>
    <xf numFmtId="176" fontId="12" fillId="0" borderId="14" xfId="0" applyNumberFormat="1" applyFont="1" applyFill="1" applyBorder="1" applyAlignment="1">
      <alignment horizontal="center" vertical="center" shrinkToFit="1"/>
    </xf>
    <xf numFmtId="176" fontId="12" fillId="3" borderId="3" xfId="0" applyNumberFormat="1" applyFont="1" applyFill="1" applyBorder="1" applyAlignment="1">
      <alignment horizontal="center" vertical="center" shrinkToFit="1"/>
    </xf>
    <xf numFmtId="176" fontId="12" fillId="3"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center" vertical="center" shrinkToFit="1"/>
    </xf>
    <xf numFmtId="176" fontId="12" fillId="0" borderId="3" xfId="0" applyNumberFormat="1" applyFont="1" applyFill="1" applyBorder="1"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0" fillId="0" borderId="0" xfId="0" applyFont="1">
      <alignment vertical="center"/>
    </xf>
    <xf numFmtId="0" fontId="0"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60" xfId="0" applyFont="1" applyBorder="1" applyAlignment="1">
      <alignment vertical="center" wrapText="1"/>
    </xf>
    <xf numFmtId="0" fontId="0" fillId="0" borderId="70" xfId="0" applyFont="1" applyBorder="1" applyAlignment="1">
      <alignment vertical="center" wrapText="1"/>
    </xf>
    <xf numFmtId="0" fontId="21" fillId="0" borderId="0" xfId="0" applyFont="1" applyAlignment="1">
      <alignment horizontal="left" vertical="center"/>
    </xf>
    <xf numFmtId="0" fontId="0" fillId="0" borderId="13" xfId="0" applyFont="1" applyBorder="1">
      <alignment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0" fillId="0" borderId="92" xfId="0" applyFont="1" applyBorder="1">
      <alignment vertical="center"/>
    </xf>
    <xf numFmtId="0" fontId="0" fillId="0" borderId="93" xfId="0" applyFont="1" applyBorder="1" applyAlignment="1">
      <alignment horizontal="right" vertical="center"/>
    </xf>
    <xf numFmtId="0" fontId="20" fillId="0" borderId="88" xfId="0" applyFont="1" applyBorder="1" applyAlignment="1">
      <alignment horizontal="left" vertical="center"/>
    </xf>
    <xf numFmtId="0" fontId="20" fillId="0" borderId="91" xfId="0" applyFont="1" applyBorder="1" applyAlignment="1">
      <alignment horizontal="left" vertical="center"/>
    </xf>
    <xf numFmtId="0" fontId="23" fillId="0" borderId="0" xfId="0" applyFont="1">
      <alignment vertical="center"/>
    </xf>
    <xf numFmtId="0" fontId="24" fillId="0" borderId="0" xfId="0" applyFont="1">
      <alignment vertical="center"/>
    </xf>
    <xf numFmtId="0" fontId="24" fillId="0" borderId="41" xfId="0" applyFont="1" applyBorder="1">
      <alignment vertical="center"/>
    </xf>
    <xf numFmtId="0" fontId="24" fillId="0" borderId="35" xfId="0" applyFont="1" applyBorder="1">
      <alignment vertical="center"/>
    </xf>
    <xf numFmtId="0" fontId="24" fillId="0" borderId="36" xfId="0" applyFont="1" applyBorder="1">
      <alignment vertical="center"/>
    </xf>
    <xf numFmtId="0" fontId="24" fillId="0" borderId="42" xfId="0" applyFont="1" applyBorder="1">
      <alignment vertical="center"/>
    </xf>
    <xf numFmtId="0" fontId="24" fillId="0" borderId="37" xfId="0" applyFont="1" applyBorder="1" applyAlignment="1">
      <alignment vertical="center" wrapText="1"/>
    </xf>
    <xf numFmtId="0" fontId="24" fillId="0" borderId="38" xfId="0" applyFont="1" applyBorder="1" applyAlignment="1">
      <alignment vertical="center" wrapText="1"/>
    </xf>
    <xf numFmtId="0" fontId="25" fillId="0" borderId="39" xfId="1" applyFont="1" applyBorder="1" applyAlignment="1">
      <alignment vertical="center"/>
    </xf>
    <xf numFmtId="0" fontId="25" fillId="0" borderId="40" xfId="1" applyFont="1" applyBorder="1" applyAlignment="1">
      <alignment vertical="center"/>
    </xf>
    <xf numFmtId="0" fontId="24" fillId="0" borderId="52" xfId="0" applyFont="1" applyBorder="1">
      <alignment vertical="center"/>
    </xf>
    <xf numFmtId="0" fontId="24" fillId="0" borderId="53" xfId="0" applyFont="1" applyBorder="1">
      <alignment vertical="center"/>
    </xf>
    <xf numFmtId="0" fontId="24" fillId="0" borderId="54" xfId="0" applyFont="1" applyBorder="1">
      <alignment vertical="center"/>
    </xf>
    <xf numFmtId="0" fontId="24" fillId="0" borderId="43" xfId="0" applyFont="1" applyBorder="1">
      <alignment vertical="center"/>
    </xf>
    <xf numFmtId="0" fontId="24" fillId="0" borderId="15" xfId="0" applyFont="1" applyBorder="1" applyAlignment="1">
      <alignment vertical="center" wrapText="1"/>
    </xf>
    <xf numFmtId="0" fontId="24" fillId="0" borderId="15" xfId="0" applyFont="1" applyBorder="1">
      <alignment vertical="center"/>
    </xf>
    <xf numFmtId="0" fontId="24" fillId="0" borderId="44" xfId="0" applyFont="1" applyBorder="1">
      <alignment vertical="center"/>
    </xf>
    <xf numFmtId="0" fontId="24" fillId="0" borderId="49" xfId="0" applyFont="1" applyBorder="1" applyAlignment="1">
      <alignment vertical="center" wrapText="1"/>
    </xf>
    <xf numFmtId="0" fontId="24" fillId="0" borderId="50" xfId="0" applyFont="1" applyBorder="1" applyAlignment="1">
      <alignment vertical="center" wrapText="1"/>
    </xf>
    <xf numFmtId="0" fontId="25" fillId="0" borderId="50" xfId="1" applyFont="1" applyBorder="1" applyAlignment="1">
      <alignment vertical="center"/>
    </xf>
    <xf numFmtId="0" fontId="25" fillId="0" borderId="51" xfId="1" applyFont="1" applyBorder="1" applyAlignment="1">
      <alignment vertical="center"/>
    </xf>
    <xf numFmtId="0" fontId="24" fillId="0" borderId="46" xfId="0" applyFont="1" applyBorder="1">
      <alignment vertical="center"/>
    </xf>
    <xf numFmtId="0" fontId="24" fillId="0" borderId="47" xfId="0" applyFont="1" applyBorder="1">
      <alignment vertical="center"/>
    </xf>
    <xf numFmtId="0" fontId="24" fillId="0" borderId="48" xfId="0" applyFont="1" applyBorder="1">
      <alignment vertical="center"/>
    </xf>
    <xf numFmtId="0" fontId="24" fillId="0" borderId="43" xfId="0" applyFont="1" applyBorder="1" applyAlignment="1">
      <alignment vertical="center" wrapText="1"/>
    </xf>
    <xf numFmtId="0" fontId="25" fillId="0" borderId="15" xfId="1" applyFont="1" applyBorder="1" applyAlignment="1">
      <alignment vertical="center"/>
    </xf>
    <xf numFmtId="0" fontId="25" fillId="0" borderId="44" xfId="1" applyFont="1" applyBorder="1" applyAlignment="1">
      <alignment vertical="center"/>
    </xf>
    <xf numFmtId="0" fontId="24" fillId="0" borderId="56" xfId="0" applyFont="1" applyBorder="1" applyAlignment="1">
      <alignment vertical="center" wrapText="1"/>
    </xf>
    <xf numFmtId="0" fontId="24" fillId="0" borderId="57" xfId="0" applyFont="1" applyBorder="1" applyAlignment="1">
      <alignment vertical="center" wrapText="1"/>
    </xf>
    <xf numFmtId="0" fontId="24" fillId="0" borderId="46" xfId="0" applyFont="1" applyBorder="1" applyAlignment="1">
      <alignment vertical="center" wrapText="1"/>
    </xf>
    <xf numFmtId="0" fontId="24" fillId="0" borderId="39" xfId="0" applyFont="1" applyBorder="1" applyAlignment="1">
      <alignment vertical="center" wrapText="1"/>
    </xf>
    <xf numFmtId="0" fontId="24" fillId="0" borderId="41" xfId="0" applyFont="1" applyBorder="1" applyAlignment="1">
      <alignment vertical="center" wrapText="1"/>
    </xf>
    <xf numFmtId="0" fontId="24" fillId="0" borderId="35" xfId="0" applyFont="1" applyBorder="1" applyAlignment="1">
      <alignment vertical="center" wrapText="1"/>
    </xf>
    <xf numFmtId="0" fontId="25" fillId="0" borderId="35" xfId="1" applyFont="1" applyBorder="1" applyAlignment="1">
      <alignment vertical="center"/>
    </xf>
    <xf numFmtId="0" fontId="25" fillId="0" borderId="36" xfId="1" applyFont="1" applyBorder="1" applyAlignment="1">
      <alignment vertical="center"/>
    </xf>
    <xf numFmtId="0" fontId="25" fillId="0" borderId="57" xfId="1" applyFont="1" applyBorder="1" applyAlignment="1">
      <alignment vertical="center"/>
    </xf>
    <xf numFmtId="0" fontId="25" fillId="0" borderId="58" xfId="1" applyFont="1" applyBorder="1" applyAlignment="1">
      <alignment vertical="center"/>
    </xf>
    <xf numFmtId="0" fontId="23" fillId="0" borderId="60" xfId="0" applyFont="1" applyBorder="1" applyAlignment="1">
      <alignment wrapText="1"/>
    </xf>
    <xf numFmtId="0" fontId="24" fillId="0" borderId="47" xfId="0" applyFont="1" applyBorder="1" applyAlignment="1">
      <alignment vertical="center" wrapText="1"/>
    </xf>
    <xf numFmtId="0" fontId="25" fillId="0" borderId="47" xfId="1" applyFont="1" applyBorder="1" applyAlignment="1">
      <alignment vertical="center"/>
    </xf>
    <xf numFmtId="0" fontId="25" fillId="0" borderId="48" xfId="1" applyFont="1" applyBorder="1" applyAlignment="1">
      <alignment vertical="center"/>
    </xf>
    <xf numFmtId="0" fontId="24" fillId="0" borderId="45" xfId="0" applyFont="1" applyBorder="1" applyAlignment="1">
      <alignment vertical="center" wrapText="1"/>
    </xf>
    <xf numFmtId="0" fontId="24" fillId="0" borderId="2" xfId="0" applyFont="1" applyBorder="1" applyAlignment="1">
      <alignment vertical="center" wrapText="1"/>
    </xf>
    <xf numFmtId="0" fontId="25" fillId="0" borderId="2" xfId="1" applyFont="1" applyBorder="1" applyAlignment="1">
      <alignment vertical="center"/>
    </xf>
    <xf numFmtId="0" fontId="25" fillId="0" borderId="61" xfId="1" applyFont="1" applyBorder="1" applyAlignment="1">
      <alignment vertical="center"/>
    </xf>
    <xf numFmtId="0" fontId="24" fillId="0" borderId="65" xfId="0" applyFont="1" applyBorder="1" applyAlignment="1">
      <alignment vertical="center" wrapText="1"/>
    </xf>
    <xf numFmtId="0" fontId="24" fillId="0" borderId="66" xfId="0" applyFont="1" applyBorder="1">
      <alignment vertical="center"/>
    </xf>
    <xf numFmtId="0" fontId="25" fillId="0" borderId="66" xfId="1" applyFont="1" applyBorder="1" applyAlignment="1">
      <alignment vertical="center"/>
    </xf>
    <xf numFmtId="0" fontId="25" fillId="0" borderId="67" xfId="1" applyFont="1" applyBorder="1" applyAlignment="1">
      <alignment vertical="center"/>
    </xf>
    <xf numFmtId="0" fontId="24" fillId="0" borderId="2" xfId="0" applyFont="1" applyBorder="1">
      <alignment vertical="center"/>
    </xf>
    <xf numFmtId="0" fontId="24" fillId="0" borderId="68" xfId="0" applyFont="1" applyBorder="1" applyAlignment="1">
      <alignment vertical="center" wrapText="1"/>
    </xf>
    <xf numFmtId="0" fontId="24" fillId="0" borderId="63" xfId="0" applyFont="1" applyBorder="1">
      <alignment vertical="center"/>
    </xf>
    <xf numFmtId="0" fontId="25" fillId="0" borderId="63" xfId="1" applyFont="1" applyBorder="1" applyAlignment="1">
      <alignment vertical="center"/>
    </xf>
    <xf numFmtId="0" fontId="25" fillId="0" borderId="64" xfId="1" applyFont="1" applyBorder="1" applyAlignment="1">
      <alignment vertical="center"/>
    </xf>
    <xf numFmtId="0" fontId="24" fillId="0" borderId="33" xfId="0" applyFont="1" applyFill="1" applyBorder="1" applyAlignment="1">
      <alignment vertical="center" wrapText="1"/>
    </xf>
    <xf numFmtId="0" fontId="24" fillId="0" borderId="34" xfId="0" applyFont="1" applyFill="1" applyBorder="1" applyAlignment="1">
      <alignment vertical="center" wrapText="1"/>
    </xf>
    <xf numFmtId="0" fontId="25" fillId="0" borderId="34" xfId="1" applyFont="1" applyBorder="1" applyAlignment="1">
      <alignment vertical="center"/>
    </xf>
    <xf numFmtId="0" fontId="25" fillId="0" borderId="55" xfId="1" applyFont="1" applyBorder="1" applyAlignment="1">
      <alignment vertical="center"/>
    </xf>
    <xf numFmtId="0" fontId="24" fillId="0" borderId="45" xfId="0" applyFont="1" applyFill="1" applyBorder="1" applyAlignment="1">
      <alignment vertical="center" wrapText="1"/>
    </xf>
    <xf numFmtId="0" fontId="24" fillId="0" borderId="2" xfId="0" applyFont="1" applyFill="1" applyBorder="1" applyAlignment="1">
      <alignment vertical="center" wrapText="1"/>
    </xf>
    <xf numFmtId="0" fontId="24" fillId="0" borderId="68" xfId="0" applyFont="1" applyFill="1" applyBorder="1" applyAlignment="1">
      <alignment vertical="center" wrapText="1"/>
    </xf>
    <xf numFmtId="0" fontId="24" fillId="0" borderId="63" xfId="0" applyFont="1" applyFill="1" applyBorder="1" applyAlignment="1">
      <alignment vertical="center" wrapText="1"/>
    </xf>
    <xf numFmtId="0" fontId="24" fillId="0" borderId="70" xfId="0" applyFont="1" applyFill="1" applyBorder="1">
      <alignment vertical="center"/>
    </xf>
    <xf numFmtId="0" fontId="25" fillId="0" borderId="70" xfId="1" applyFont="1" applyBorder="1" applyAlignment="1">
      <alignment vertical="center"/>
    </xf>
    <xf numFmtId="0" fontId="25" fillId="0" borderId="71" xfId="1" applyFont="1" applyBorder="1" applyAlignment="1">
      <alignment vertical="center"/>
    </xf>
    <xf numFmtId="0" fontId="24" fillId="0" borderId="56" xfId="0" applyFont="1" applyFill="1" applyBorder="1" applyAlignment="1">
      <alignment vertical="center" wrapText="1"/>
    </xf>
    <xf numFmtId="0" fontId="24" fillId="0" borderId="57" xfId="0" applyFont="1" applyFill="1" applyBorder="1" applyAlignment="1">
      <alignment vertical="center" wrapText="1"/>
    </xf>
    <xf numFmtId="0" fontId="24" fillId="0" borderId="65" xfId="0" applyFont="1" applyFill="1" applyBorder="1" applyAlignment="1">
      <alignment vertical="center" wrapText="1"/>
    </xf>
    <xf numFmtId="0" fontId="24" fillId="0" borderId="66" xfId="0" applyFont="1" applyFill="1" applyBorder="1" applyAlignment="1">
      <alignment vertical="center" wrapText="1"/>
    </xf>
    <xf numFmtId="0" fontId="24" fillId="0" borderId="69" xfId="0" applyFont="1" applyFill="1" applyBorder="1" applyAlignment="1">
      <alignment vertical="center" wrapText="1"/>
    </xf>
    <xf numFmtId="0" fontId="24" fillId="0" borderId="70" xfId="0" applyFont="1" applyFill="1" applyBorder="1" applyAlignment="1">
      <alignment vertical="center" wrapText="1"/>
    </xf>
    <xf numFmtId="0" fontId="24" fillId="0" borderId="72" xfId="0" applyFont="1" applyBorder="1" applyAlignment="1">
      <alignment vertical="center" wrapText="1"/>
    </xf>
    <xf numFmtId="0" fontId="24" fillId="0" borderId="73" xfId="0" applyFont="1" applyBorder="1" applyAlignment="1">
      <alignment vertical="center" wrapText="1"/>
    </xf>
    <xf numFmtId="0" fontId="24" fillId="0" borderId="74" xfId="0" applyFont="1" applyFill="1" applyBorder="1" applyAlignment="1">
      <alignment vertical="center" wrapText="1"/>
    </xf>
    <xf numFmtId="0" fontId="24" fillId="0" borderId="72" xfId="0" applyFont="1" applyFill="1" applyBorder="1" applyAlignment="1">
      <alignment vertical="center" wrapText="1"/>
    </xf>
    <xf numFmtId="0" fontId="24" fillId="0" borderId="73" xfId="0" applyFont="1" applyFill="1" applyBorder="1" applyAlignment="1">
      <alignment vertical="center" wrapText="1"/>
    </xf>
    <xf numFmtId="0" fontId="24" fillId="0" borderId="75" xfId="0" applyFont="1" applyBorder="1" applyAlignment="1">
      <alignment vertical="center" wrapText="1"/>
    </xf>
    <xf numFmtId="0" fontId="24" fillId="0" borderId="75" xfId="0" applyFont="1" applyFill="1" applyBorder="1" applyAlignment="1">
      <alignment vertical="center" wrapText="1"/>
    </xf>
    <xf numFmtId="0" fontId="24" fillId="0" borderId="62" xfId="0" applyFont="1" applyFill="1" applyBorder="1" applyAlignment="1">
      <alignment vertical="center" wrapText="1"/>
    </xf>
    <xf numFmtId="0" fontId="24" fillId="0" borderId="15" xfId="0" applyFont="1" applyFill="1" applyBorder="1" applyAlignment="1">
      <alignment vertical="center" wrapText="1"/>
    </xf>
    <xf numFmtId="0" fontId="24" fillId="0" borderId="76" xfId="0" applyFont="1" applyFill="1" applyBorder="1" applyAlignment="1">
      <alignment vertical="center" wrapText="1"/>
    </xf>
    <xf numFmtId="0" fontId="24" fillId="0" borderId="70" xfId="0" applyFont="1" applyBorder="1" applyAlignment="1">
      <alignment vertical="center" wrapText="1"/>
    </xf>
    <xf numFmtId="0" fontId="24" fillId="0" borderId="77" xfId="0" applyFont="1" applyFill="1" applyBorder="1" applyAlignment="1">
      <alignment vertical="center" wrapText="1"/>
    </xf>
    <xf numFmtId="0" fontId="24" fillId="0" borderId="66" xfId="0" applyFont="1" applyBorder="1" applyAlignment="1">
      <alignment vertical="center" wrapText="1"/>
    </xf>
    <xf numFmtId="0" fontId="24" fillId="0" borderId="78" xfId="0" applyFont="1" applyFill="1" applyBorder="1" applyAlignment="1">
      <alignment vertical="center" wrapText="1"/>
    </xf>
    <xf numFmtId="0" fontId="24" fillId="0" borderId="77" xfId="0" applyFont="1" applyBorder="1" applyAlignment="1">
      <alignment vertical="center" wrapText="1"/>
    </xf>
    <xf numFmtId="0" fontId="24" fillId="0" borderId="76" xfId="0" applyFont="1" applyBorder="1" applyAlignment="1">
      <alignment vertical="center" wrapText="1"/>
    </xf>
    <xf numFmtId="0" fontId="24" fillId="0" borderId="78" xfId="0" applyFont="1" applyBorder="1">
      <alignment vertical="center"/>
    </xf>
    <xf numFmtId="0" fontId="24" fillId="0" borderId="78" xfId="0" applyFont="1" applyBorder="1" applyAlignment="1">
      <alignment vertical="center" wrapText="1"/>
    </xf>
    <xf numFmtId="0" fontId="24" fillId="0" borderId="62" xfId="0" applyFont="1" applyBorder="1" applyAlignment="1">
      <alignment vertical="center" wrapText="1"/>
    </xf>
    <xf numFmtId="0" fontId="24" fillId="0" borderId="79" xfId="0" applyFont="1" applyBorder="1" applyAlignment="1">
      <alignment vertical="center" wrapText="1"/>
    </xf>
    <xf numFmtId="0" fontId="24" fillId="0" borderId="70" xfId="0" applyFont="1" applyBorder="1">
      <alignment vertical="center"/>
    </xf>
    <xf numFmtId="0" fontId="24" fillId="0" borderId="69" xfId="0" applyFont="1" applyBorder="1" applyAlignment="1">
      <alignment vertical="center" wrapText="1"/>
    </xf>
    <xf numFmtId="0" fontId="24" fillId="0" borderId="63" xfId="0" applyFont="1" applyBorder="1" applyAlignment="1">
      <alignment vertical="center" wrapText="1"/>
    </xf>
    <xf numFmtId="0" fontId="23" fillId="0" borderId="0" xfId="0" applyFont="1" applyFill="1" applyBorder="1" applyAlignment="1">
      <alignment wrapText="1"/>
    </xf>
    <xf numFmtId="0" fontId="24" fillId="0" borderId="37" xfId="0" applyFont="1" applyFill="1" applyBorder="1" applyAlignment="1">
      <alignment vertical="center" wrapText="1"/>
    </xf>
    <xf numFmtId="0" fontId="24" fillId="0" borderId="39" xfId="0" applyFont="1" applyBorder="1">
      <alignment vertical="center"/>
    </xf>
    <xf numFmtId="0" fontId="23" fillId="0" borderId="0" xfId="0" applyFont="1" applyAlignment="1"/>
    <xf numFmtId="0" fontId="24" fillId="0" borderId="80" xfId="0" applyFont="1" applyBorder="1">
      <alignment vertical="center"/>
    </xf>
    <xf numFmtId="0" fontId="24" fillId="0" borderId="81" xfId="0" applyFont="1" applyBorder="1">
      <alignment vertical="center"/>
    </xf>
    <xf numFmtId="0" fontId="24" fillId="0" borderId="82" xfId="0" applyFont="1" applyBorder="1">
      <alignment vertical="center"/>
    </xf>
    <xf numFmtId="0" fontId="24" fillId="0" borderId="85" xfId="0" applyFont="1" applyBorder="1" applyAlignment="1">
      <alignment vertical="center" wrapText="1"/>
    </xf>
    <xf numFmtId="0" fontId="24" fillId="0" borderId="14" xfId="0" applyFont="1" applyBorder="1" applyAlignment="1">
      <alignment vertical="center" wrapText="1"/>
    </xf>
    <xf numFmtId="0" fontId="24" fillId="0" borderId="13" xfId="0" applyFont="1" applyBorder="1">
      <alignment vertical="center"/>
    </xf>
    <xf numFmtId="0" fontId="25" fillId="0" borderId="0" xfId="1" applyFont="1" applyBorder="1" applyAlignment="1">
      <alignment vertical="center"/>
    </xf>
    <xf numFmtId="0" fontId="25" fillId="0" borderId="60" xfId="1" applyFont="1" applyBorder="1" applyAlignment="1">
      <alignment vertical="center"/>
    </xf>
    <xf numFmtId="0" fontId="25" fillId="0" borderId="14" xfId="1" applyFont="1" applyBorder="1" applyAlignment="1">
      <alignment vertical="center"/>
    </xf>
    <xf numFmtId="0" fontId="25" fillId="0" borderId="86" xfId="1" applyFont="1" applyBorder="1" applyAlignment="1">
      <alignment vertical="center"/>
    </xf>
    <xf numFmtId="0" fontId="24" fillId="0" borderId="94" xfId="0" applyFont="1" applyBorder="1">
      <alignment vertical="center"/>
    </xf>
    <xf numFmtId="0" fontId="0" fillId="0" borderId="14" xfId="0" applyFont="1" applyBorder="1">
      <alignment vertical="center"/>
    </xf>
    <xf numFmtId="0" fontId="24" fillId="0" borderId="14" xfId="0" applyFont="1" applyBorder="1">
      <alignment vertical="center"/>
    </xf>
    <xf numFmtId="0" fontId="24" fillId="0" borderId="86" xfId="0" applyFont="1" applyBorder="1">
      <alignment vertical="center"/>
    </xf>
    <xf numFmtId="0" fontId="24" fillId="0" borderId="87" xfId="0" applyFont="1" applyBorder="1" applyAlignment="1">
      <alignment vertical="top" wrapText="1"/>
    </xf>
    <xf numFmtId="0" fontId="24" fillId="0" borderId="85" xfId="0" applyFont="1" applyBorder="1" applyAlignment="1">
      <alignment vertical="top" wrapText="1"/>
    </xf>
    <xf numFmtId="0" fontId="24" fillId="0" borderId="0" xfId="0" applyFont="1" applyAlignment="1">
      <alignment horizontal="right" vertical="center"/>
    </xf>
    <xf numFmtId="0" fontId="20" fillId="0" borderId="95" xfId="0" applyFont="1" applyBorder="1" applyAlignment="1">
      <alignment horizontal="left" vertical="center"/>
    </xf>
    <xf numFmtId="0" fontId="19" fillId="0" borderId="0" xfId="0" applyFont="1" applyBorder="1" applyAlignment="1">
      <alignment horizontal="center" vertical="center"/>
    </xf>
    <xf numFmtId="0" fontId="19" fillId="0" borderId="96" xfId="0" applyFont="1" applyBorder="1" applyAlignment="1">
      <alignment horizontal="center" vertical="center"/>
    </xf>
    <xf numFmtId="0" fontId="24" fillId="0" borderId="97" xfId="0" applyFont="1" applyBorder="1" applyAlignment="1">
      <alignment vertical="center" wrapText="1"/>
    </xf>
    <xf numFmtId="0" fontId="25" fillId="0" borderId="98" xfId="1" applyFont="1" applyBorder="1" applyAlignment="1">
      <alignment vertical="center"/>
    </xf>
    <xf numFmtId="0" fontId="24" fillId="0" borderId="0" xfId="0" applyFont="1" applyBorder="1" applyAlignment="1">
      <alignment vertical="center" wrapText="1"/>
    </xf>
    <xf numFmtId="0" fontId="25" fillId="0" borderId="99" xfId="1" applyFont="1" applyBorder="1" applyAlignment="1">
      <alignment vertical="center"/>
    </xf>
    <xf numFmtId="0" fontId="23" fillId="0" borderId="99" xfId="0" applyFont="1" applyBorder="1" applyAlignment="1">
      <alignment horizontal="left" wrapText="1"/>
    </xf>
    <xf numFmtId="0" fontId="0" fillId="0" borderId="99" xfId="0" applyFont="1" applyBorder="1" applyAlignment="1">
      <alignment vertical="center" wrapText="1"/>
    </xf>
    <xf numFmtId="0" fontId="24" fillId="0" borderId="60" xfId="0" applyFont="1" applyBorder="1" applyAlignment="1">
      <alignment vertical="center" wrapText="1"/>
    </xf>
    <xf numFmtId="0" fontId="12" fillId="0" borderId="31" xfId="0" applyFont="1" applyBorder="1">
      <alignment vertical="center"/>
    </xf>
    <xf numFmtId="0" fontId="16" fillId="0" borderId="31" xfId="2" applyFont="1" applyBorder="1" applyAlignment="1">
      <alignment vertical="center"/>
    </xf>
    <xf numFmtId="0" fontId="12" fillId="0" borderId="31" xfId="2" applyFont="1" applyBorder="1" applyAlignment="1">
      <alignment vertical="center"/>
    </xf>
    <xf numFmtId="0" fontId="6" fillId="0" borderId="3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6" fillId="0" borderId="0" xfId="0" applyFont="1" applyFill="1" applyBorder="1" applyAlignment="1">
      <alignment horizontal="left" vertical="center"/>
    </xf>
    <xf numFmtId="0" fontId="12" fillId="0" borderId="0" xfId="0" applyFont="1" applyFill="1" applyBorder="1" applyAlignment="1">
      <alignment vertical="center" shrinkToFit="1"/>
    </xf>
    <xf numFmtId="0" fontId="6" fillId="0" borderId="0" xfId="0" applyFont="1" applyFill="1" applyBorder="1" applyAlignment="1">
      <alignment vertical="center" shrinkToFit="1"/>
    </xf>
    <xf numFmtId="0" fontId="6" fillId="0" borderId="27"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16" fillId="0" borderId="0" xfId="0" applyFont="1" applyAlignment="1">
      <alignment horizontal="centerContinuous"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12" fillId="4" borderId="9"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11" xfId="2" applyFont="1" applyFill="1" applyBorder="1" applyAlignment="1">
      <alignment horizontal="center" vertical="center"/>
    </xf>
    <xf numFmtId="0" fontId="12" fillId="4" borderId="12"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5"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12" xfId="2" applyFont="1" applyFill="1" applyBorder="1" applyAlignment="1">
      <alignment horizontal="center" vertical="center"/>
    </xf>
    <xf numFmtId="0" fontId="12" fillId="4" borderId="5" xfId="2" applyFont="1" applyFill="1" applyBorder="1" applyAlignment="1">
      <alignment horizontal="center" vertical="center"/>
    </xf>
    <xf numFmtId="0" fontId="12" fillId="3" borderId="2"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12" xfId="2" applyFont="1" applyFill="1" applyBorder="1" applyAlignment="1">
      <alignment horizontal="center" vertical="center"/>
    </xf>
    <xf numFmtId="0" fontId="9" fillId="3"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6" fillId="0" borderId="0" xfId="2" applyFont="1" applyAlignment="1">
      <alignment horizontal="left" vertical="center"/>
    </xf>
    <xf numFmtId="0" fontId="12" fillId="0" borderId="9"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0" borderId="2" xfId="2" applyFont="1" applyFill="1" applyBorder="1" applyAlignment="1">
      <alignment horizontal="center" vertical="center" wrapText="1"/>
    </xf>
    <xf numFmtId="176" fontId="12" fillId="0" borderId="9" xfId="0" applyNumberFormat="1" applyFont="1" applyBorder="1" applyAlignment="1">
      <alignment horizontal="center" vertical="center" shrinkToFit="1"/>
    </xf>
    <xf numFmtId="176" fontId="12" fillId="0" borderId="10" xfId="0" applyNumberFormat="1" applyFont="1" applyBorder="1" applyAlignment="1">
      <alignment horizontal="center" vertical="center" shrinkToFit="1"/>
    </xf>
    <xf numFmtId="176" fontId="12" fillId="0" borderId="11" xfId="0" applyNumberFormat="1" applyFont="1" applyBorder="1" applyAlignment="1">
      <alignment horizontal="center" vertical="center" shrinkToFit="1"/>
    </xf>
    <xf numFmtId="176" fontId="12" fillId="0" borderId="12" xfId="0" applyNumberFormat="1" applyFont="1" applyBorder="1" applyAlignment="1">
      <alignment horizontal="center" vertical="center" shrinkToFit="1"/>
    </xf>
    <xf numFmtId="0" fontId="16" fillId="3" borderId="9"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6" fillId="0" borderId="9" xfId="2" applyFont="1" applyBorder="1" applyAlignment="1">
      <alignment horizontal="center"/>
    </xf>
    <xf numFmtId="0" fontId="6" fillId="0" borderId="5" xfId="2" applyFont="1" applyBorder="1" applyAlignment="1">
      <alignment horizontal="center"/>
    </xf>
    <xf numFmtId="0" fontId="6" fillId="0" borderId="10" xfId="2" applyFont="1" applyBorder="1" applyAlignment="1">
      <alignment horizontal="center"/>
    </xf>
    <xf numFmtId="0" fontId="6" fillId="0" borderId="6" xfId="2" applyFont="1" applyBorder="1" applyAlignment="1">
      <alignment horizontal="center"/>
    </xf>
    <xf numFmtId="0" fontId="6" fillId="0" borderId="0" xfId="2" applyFont="1" applyBorder="1" applyAlignment="1">
      <alignment horizontal="center"/>
    </xf>
    <xf numFmtId="0" fontId="6" fillId="0" borderId="7" xfId="2" applyFont="1" applyBorder="1" applyAlignment="1">
      <alignment horizontal="center"/>
    </xf>
    <xf numFmtId="0" fontId="6" fillId="0" borderId="11" xfId="2" applyFont="1" applyBorder="1" applyAlignment="1">
      <alignment horizontal="center"/>
    </xf>
    <xf numFmtId="0" fontId="6" fillId="0" borderId="8" xfId="2" applyFont="1" applyBorder="1" applyAlignment="1">
      <alignment horizontal="center"/>
    </xf>
    <xf numFmtId="0" fontId="6" fillId="0" borderId="12" xfId="2" applyFont="1" applyBorder="1" applyAlignment="1">
      <alignment horizontal="center"/>
    </xf>
    <xf numFmtId="0" fontId="12" fillId="0" borderId="2" xfId="0" applyFont="1" applyFill="1" applyBorder="1" applyAlignment="1">
      <alignment horizontal="center" vertical="center"/>
    </xf>
    <xf numFmtId="0" fontId="16" fillId="4" borderId="9"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1" xfId="2" applyFont="1" applyFill="1" applyBorder="1" applyAlignment="1">
      <alignment horizontal="center" vertical="center" wrapText="1"/>
    </xf>
    <xf numFmtId="0" fontId="16" fillId="4" borderId="12" xfId="2"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2"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178" fontId="9" fillId="5" borderId="1" xfId="3" applyNumberFormat="1" applyFont="1" applyFill="1" applyBorder="1" applyAlignment="1">
      <alignment horizontal="center" vertical="center" wrapText="1"/>
    </xf>
    <xf numFmtId="178" fontId="9" fillId="5" borderId="3" xfId="3"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178" fontId="12" fillId="0" borderId="2" xfId="3" applyNumberFormat="1" applyFont="1" applyFill="1" applyBorder="1" applyAlignment="1">
      <alignment horizontal="right" vertical="center"/>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9" fillId="0" borderId="2" xfId="0"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13" fillId="3" borderId="0" xfId="0" applyFont="1" applyFill="1" applyAlignment="1" applyProtection="1">
      <alignment horizontal="center" vertical="center"/>
      <protection locked="0"/>
    </xf>
    <xf numFmtId="0" fontId="13" fillId="0" borderId="0" xfId="0" applyFont="1" applyFill="1" applyAlignment="1">
      <alignment horizontal="center" vertical="center"/>
    </xf>
    <xf numFmtId="176" fontId="12" fillId="5" borderId="1" xfId="0" applyNumberFormat="1" applyFont="1" applyFill="1" applyBorder="1" applyAlignment="1">
      <alignment horizontal="center" vertical="center"/>
    </xf>
    <xf numFmtId="176" fontId="12" fillId="5" borderId="3" xfId="0" applyNumberFormat="1" applyFont="1" applyFill="1" applyBorder="1" applyAlignment="1">
      <alignment horizontal="center" vertical="center"/>
    </xf>
    <xf numFmtId="0" fontId="12" fillId="6" borderId="1"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179" fontId="12" fillId="5" borderId="1"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179" fontId="12" fillId="5" borderId="3"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xf>
    <xf numFmtId="178" fontId="12" fillId="5" borderId="11" xfId="3" applyNumberFormat="1" applyFont="1" applyFill="1" applyBorder="1" applyAlignment="1">
      <alignment horizontal="center" vertical="center" wrapText="1"/>
    </xf>
    <xf numFmtId="178" fontId="12" fillId="5" borderId="12" xfId="3" applyNumberFormat="1" applyFont="1" applyFill="1" applyBorder="1" applyAlignment="1">
      <alignment horizontal="center" vertical="center" wrapText="1"/>
    </xf>
    <xf numFmtId="178" fontId="12" fillId="5" borderId="1" xfId="3" applyNumberFormat="1" applyFont="1" applyFill="1" applyBorder="1" applyAlignment="1">
      <alignment horizontal="center" vertical="center" wrapText="1"/>
    </xf>
    <xf numFmtId="178" fontId="12" fillId="5" borderId="3" xfId="3"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xf>
    <xf numFmtId="0" fontId="12" fillId="5" borderId="3" xfId="0" applyNumberFormat="1" applyFont="1" applyFill="1" applyBorder="1" applyAlignment="1">
      <alignment horizontal="center" vertical="center"/>
    </xf>
    <xf numFmtId="38" fontId="12" fillId="3" borderId="2" xfId="3" applyFont="1" applyFill="1" applyBorder="1" applyAlignment="1" applyProtection="1">
      <alignment horizontal="right" vertical="center"/>
      <protection locked="0"/>
    </xf>
    <xf numFmtId="38" fontId="12" fillId="0" borderId="2" xfId="3" applyFont="1" applyFill="1" applyBorder="1" applyAlignment="1">
      <alignment horizontal="right" vertical="center"/>
    </xf>
    <xf numFmtId="178" fontId="12" fillId="3" borderId="2" xfId="3" applyNumberFormat="1" applyFont="1" applyFill="1" applyBorder="1" applyAlignment="1" applyProtection="1">
      <alignment horizontal="right" vertical="center"/>
      <protection locked="0"/>
    </xf>
    <xf numFmtId="0" fontId="24" fillId="0" borderId="66"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2" fillId="0" borderId="0" xfId="0" applyFont="1" applyAlignment="1">
      <alignment horizontal="center" vertical="center"/>
    </xf>
    <xf numFmtId="0" fontId="17" fillId="0" borderId="83" xfId="0" applyFont="1" applyBorder="1" applyAlignment="1">
      <alignment horizontal="center" vertical="center"/>
    </xf>
    <xf numFmtId="0" fontId="17" fillId="0" borderId="59" xfId="0" applyFont="1" applyBorder="1" applyAlignment="1">
      <alignment horizontal="center" vertical="center"/>
    </xf>
    <xf numFmtId="0" fontId="17" fillId="0" borderId="84" xfId="0" applyFont="1" applyBorder="1" applyAlignment="1">
      <alignment horizontal="center" vertical="center"/>
    </xf>
    <xf numFmtId="0" fontId="19" fillId="0" borderId="83" xfId="0" applyFont="1" applyBorder="1" applyAlignment="1">
      <alignment horizontal="center" vertical="center"/>
    </xf>
    <xf numFmtId="0" fontId="19" fillId="0" borderId="59" xfId="0" applyFont="1" applyBorder="1" applyAlignment="1">
      <alignment horizontal="center" vertical="center"/>
    </xf>
    <xf numFmtId="0" fontId="19" fillId="0" borderId="84" xfId="0" applyFont="1" applyBorder="1" applyAlignment="1">
      <alignment horizontal="center"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306918</xdr:colOff>
      <xdr:row>0</xdr:row>
      <xdr:rowOff>158750</xdr:rowOff>
    </xdr:from>
    <xdr:to>
      <xdr:col>14</xdr:col>
      <xdr:colOff>84667</xdr:colOff>
      <xdr:row>4</xdr:row>
      <xdr:rowOff>137584</xdr:rowOff>
    </xdr:to>
    <xdr:sp macro="" textlink="">
      <xdr:nvSpPr>
        <xdr:cNvPr id="11" name="角丸四角形吹き出し 1">
          <a:extLst>
            <a:ext uri="{FF2B5EF4-FFF2-40B4-BE49-F238E27FC236}">
              <a16:creationId xmlns:a16="http://schemas.microsoft.com/office/drawing/2014/main" id="{00000000-0008-0000-0000-00000B000000}"/>
            </a:ext>
          </a:extLst>
        </xdr:cNvPr>
        <xdr:cNvSpPr/>
      </xdr:nvSpPr>
      <xdr:spPr>
        <a:xfrm>
          <a:off x="2656418" y="158750"/>
          <a:ext cx="3164416" cy="103716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緑色のセルは入力が必要です。</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青色のセルはプルダウンから選択してください。</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135468</xdr:colOff>
      <xdr:row>13</xdr:row>
      <xdr:rowOff>158749</xdr:rowOff>
    </xdr:from>
    <xdr:to>
      <xdr:col>14</xdr:col>
      <xdr:colOff>319521</xdr:colOff>
      <xdr:row>28</xdr:row>
      <xdr:rowOff>21166</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162301" y="4053416"/>
          <a:ext cx="2893387" cy="2719917"/>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1 w 2929218"/>
            <a:gd name="connsiteY0" fmla="*/ 1705063 h 2545968"/>
            <a:gd name="connsiteX1" fmla="*/ 168186 w 2929218"/>
            <a:gd name="connsiteY1" fmla="*/ 1536878 h 2545968"/>
            <a:gd name="connsiteX2" fmla="*/ 0 w 2929218"/>
            <a:gd name="connsiteY2" fmla="*/ 1195917 h 2545968"/>
            <a:gd name="connsiteX3" fmla="*/ 488204 w 2929218"/>
            <a:gd name="connsiteY3" fmla="*/ 1536878 h 2545968"/>
            <a:gd name="connsiteX4" fmla="*/ 4504 w 2929218"/>
            <a:gd name="connsiteY4" fmla="*/ 0 h 2545968"/>
            <a:gd name="connsiteX5" fmla="*/ 782358 w 2929218"/>
            <a:gd name="connsiteY5" fmla="*/ 1546403 h 2545968"/>
            <a:gd name="connsiteX6" fmla="*/ 2761033 w 2929218"/>
            <a:gd name="connsiteY6" fmla="*/ 1536878 h 2545968"/>
            <a:gd name="connsiteX7" fmla="*/ 2929218 w 2929218"/>
            <a:gd name="connsiteY7" fmla="*/ 1705063 h 2545968"/>
            <a:gd name="connsiteX8" fmla="*/ 2929218 w 2929218"/>
            <a:gd name="connsiteY8" fmla="*/ 1705060 h 2545968"/>
            <a:gd name="connsiteX9" fmla="*/ 2929218 w 2929218"/>
            <a:gd name="connsiteY9" fmla="*/ 1705060 h 2545968"/>
            <a:gd name="connsiteX10" fmla="*/ 2929218 w 2929218"/>
            <a:gd name="connsiteY10" fmla="*/ 1957332 h 2545968"/>
            <a:gd name="connsiteX11" fmla="*/ 2929218 w 2929218"/>
            <a:gd name="connsiteY11" fmla="*/ 2377783 h 2545968"/>
            <a:gd name="connsiteX12" fmla="*/ 2761033 w 2929218"/>
            <a:gd name="connsiteY12" fmla="*/ 2545968 h 2545968"/>
            <a:gd name="connsiteX13" fmla="*/ 1220508 w 2929218"/>
            <a:gd name="connsiteY13" fmla="*/ 2545968 h 2545968"/>
            <a:gd name="connsiteX14" fmla="*/ 488204 w 2929218"/>
            <a:gd name="connsiteY14" fmla="*/ 2545968 h 2545968"/>
            <a:gd name="connsiteX15" fmla="*/ 488204 w 2929218"/>
            <a:gd name="connsiteY15" fmla="*/ 2545968 h 2545968"/>
            <a:gd name="connsiteX16" fmla="*/ 168186 w 2929218"/>
            <a:gd name="connsiteY16" fmla="*/ 2545968 h 2545968"/>
            <a:gd name="connsiteX17" fmla="*/ 1 w 2929218"/>
            <a:gd name="connsiteY17" fmla="*/ 2377783 h 2545968"/>
            <a:gd name="connsiteX18" fmla="*/ 1 w 2929218"/>
            <a:gd name="connsiteY18" fmla="*/ 1957332 h 2545968"/>
            <a:gd name="connsiteX19" fmla="*/ 1 w 2929218"/>
            <a:gd name="connsiteY19" fmla="*/ 1705060 h 2545968"/>
            <a:gd name="connsiteX20" fmla="*/ 1 w 2929218"/>
            <a:gd name="connsiteY20" fmla="*/ 1705060 h 2545968"/>
            <a:gd name="connsiteX21" fmla="*/ 1 w 2929218"/>
            <a:gd name="connsiteY21" fmla="*/ 1705063 h 25459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929218" h="2545968">
              <a:moveTo>
                <a:pt x="1" y="1705063"/>
              </a:moveTo>
              <a:cubicBezTo>
                <a:pt x="1" y="1612177"/>
                <a:pt x="75300" y="1536878"/>
                <a:pt x="168186" y="1536878"/>
              </a:cubicBezTo>
              <a:lnTo>
                <a:pt x="0" y="1195917"/>
              </a:lnTo>
              <a:lnTo>
                <a:pt x="488204" y="1536878"/>
              </a:lnTo>
              <a:lnTo>
                <a:pt x="4504" y="0"/>
              </a:lnTo>
              <a:lnTo>
                <a:pt x="782358" y="1546403"/>
              </a:lnTo>
              <a:lnTo>
                <a:pt x="2761033" y="1536878"/>
              </a:lnTo>
              <a:cubicBezTo>
                <a:pt x="2853919" y="1536878"/>
                <a:pt x="2929218" y="1612177"/>
                <a:pt x="2929218" y="1705063"/>
              </a:cubicBezTo>
              <a:lnTo>
                <a:pt x="2929218" y="1705060"/>
              </a:lnTo>
              <a:lnTo>
                <a:pt x="2929218" y="1705060"/>
              </a:lnTo>
              <a:lnTo>
                <a:pt x="2929218" y="1957332"/>
              </a:lnTo>
              <a:lnTo>
                <a:pt x="2929218" y="2377783"/>
              </a:lnTo>
              <a:cubicBezTo>
                <a:pt x="2929218" y="2470669"/>
                <a:pt x="2853919" y="2545968"/>
                <a:pt x="2761033" y="2545968"/>
              </a:cubicBezTo>
              <a:lnTo>
                <a:pt x="1220508" y="2545968"/>
              </a:lnTo>
              <a:lnTo>
                <a:pt x="488204" y="2545968"/>
              </a:lnTo>
              <a:lnTo>
                <a:pt x="488204" y="2545968"/>
              </a:lnTo>
              <a:lnTo>
                <a:pt x="168186" y="2545968"/>
              </a:lnTo>
              <a:cubicBezTo>
                <a:pt x="75300" y="2545968"/>
                <a:pt x="1" y="2470669"/>
                <a:pt x="1" y="2377783"/>
              </a:cubicBezTo>
              <a:lnTo>
                <a:pt x="1" y="1957332"/>
              </a:lnTo>
              <a:lnTo>
                <a:pt x="1" y="1705060"/>
              </a:lnTo>
              <a:lnTo>
                <a:pt x="1" y="1705060"/>
              </a:lnTo>
              <a:lnTo>
                <a:pt x="1" y="1705063"/>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200">
              <a:latin typeface="BIZ UDPゴシック" panose="020B0400000000000000" pitchFamily="50" charset="-128"/>
              <a:ea typeface="BIZ UDPゴシック" panose="020B0400000000000000" pitchFamily="50" charset="-128"/>
            </a:rPr>
            <a:t>兼務している場合は、それぞれ行を分けて記載してください。</a:t>
          </a:r>
        </a:p>
        <a:p>
          <a:pPr algn="l"/>
          <a:endParaRPr kumimoji="1" lang="ja-JP" altLang="en-US" sz="1400"/>
        </a:p>
      </xdr:txBody>
    </xdr:sp>
    <xdr:clientData/>
  </xdr:twoCellAnchor>
  <xdr:twoCellAnchor>
    <xdr:from>
      <xdr:col>23</xdr:col>
      <xdr:colOff>150283</xdr:colOff>
      <xdr:row>13</xdr:row>
      <xdr:rowOff>42333</xdr:rowOff>
    </xdr:from>
    <xdr:to>
      <xdr:col>24</xdr:col>
      <xdr:colOff>260484</xdr:colOff>
      <xdr:row>14</xdr:row>
      <xdr:rowOff>139833</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8934450" y="393700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143933</xdr:colOff>
      <xdr:row>15</xdr:row>
      <xdr:rowOff>67733</xdr:rowOff>
    </xdr:from>
    <xdr:to>
      <xdr:col>24</xdr:col>
      <xdr:colOff>254134</xdr:colOff>
      <xdr:row>16</xdr:row>
      <xdr:rowOff>165233</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8928100" y="434340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137583</xdr:colOff>
      <xdr:row>17</xdr:row>
      <xdr:rowOff>71967</xdr:rowOff>
    </xdr:from>
    <xdr:to>
      <xdr:col>24</xdr:col>
      <xdr:colOff>247784</xdr:colOff>
      <xdr:row>18</xdr:row>
      <xdr:rowOff>169467</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8921750" y="472863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141816</xdr:colOff>
      <xdr:row>19</xdr:row>
      <xdr:rowOff>65616</xdr:rowOff>
    </xdr:from>
    <xdr:to>
      <xdr:col>24</xdr:col>
      <xdr:colOff>252017</xdr:colOff>
      <xdr:row>20</xdr:row>
      <xdr:rowOff>163116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8925983" y="5103283"/>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150283</xdr:colOff>
      <xdr:row>21</xdr:row>
      <xdr:rowOff>52917</xdr:rowOff>
    </xdr:from>
    <xdr:to>
      <xdr:col>24</xdr:col>
      <xdr:colOff>260484</xdr:colOff>
      <xdr:row>22</xdr:row>
      <xdr:rowOff>150417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8934450" y="547158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143933</xdr:colOff>
      <xdr:row>23</xdr:row>
      <xdr:rowOff>78317</xdr:rowOff>
    </xdr:from>
    <xdr:to>
      <xdr:col>24</xdr:col>
      <xdr:colOff>254134</xdr:colOff>
      <xdr:row>24</xdr:row>
      <xdr:rowOff>175817</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8928100" y="587798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137583</xdr:colOff>
      <xdr:row>25</xdr:row>
      <xdr:rowOff>82551</xdr:rowOff>
    </xdr:from>
    <xdr:to>
      <xdr:col>24</xdr:col>
      <xdr:colOff>247784</xdr:colOff>
      <xdr:row>26</xdr:row>
      <xdr:rowOff>180051</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8921750" y="6263218"/>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141816</xdr:colOff>
      <xdr:row>27</xdr:row>
      <xdr:rowOff>76200</xdr:rowOff>
    </xdr:from>
    <xdr:to>
      <xdr:col>24</xdr:col>
      <xdr:colOff>252017</xdr:colOff>
      <xdr:row>28</xdr:row>
      <xdr:rowOff>173700</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8925983" y="66378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167216</xdr:colOff>
      <xdr:row>29</xdr:row>
      <xdr:rowOff>48684</xdr:rowOff>
    </xdr:from>
    <xdr:to>
      <xdr:col>24</xdr:col>
      <xdr:colOff>277417</xdr:colOff>
      <xdr:row>30</xdr:row>
      <xdr:rowOff>146184</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8951383" y="699135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158750</xdr:colOff>
      <xdr:row>1</xdr:row>
      <xdr:rowOff>63500</xdr:rowOff>
    </xdr:from>
    <xdr:to>
      <xdr:col>31</xdr:col>
      <xdr:colOff>164167</xdr:colOff>
      <xdr:row>4</xdr:row>
      <xdr:rowOff>84667</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6191250" y="328083"/>
          <a:ext cx="3286250" cy="814917"/>
        </a:xfrm>
        <a:prstGeom prst="wedgeRoundRectCallout">
          <a:avLst>
            <a:gd name="adj1" fmla="val 60393"/>
            <a:gd name="adj2" fmla="val -390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年・月を入力すると日付と曜日が自動で入力されます。</a:t>
          </a:r>
        </a:p>
      </xdr:txBody>
    </xdr:sp>
    <xdr:clientData/>
  </xdr:twoCellAnchor>
  <xdr:twoCellAnchor>
    <xdr:from>
      <xdr:col>0</xdr:col>
      <xdr:colOff>121007</xdr:colOff>
      <xdr:row>3</xdr:row>
      <xdr:rowOff>42892</xdr:rowOff>
    </xdr:from>
    <xdr:to>
      <xdr:col>13</xdr:col>
      <xdr:colOff>47451</xdr:colOff>
      <xdr:row>5</xdr:row>
      <xdr:rowOff>243416</xdr:rowOff>
    </xdr:to>
    <xdr:sp macro="" textlink="">
      <xdr:nvSpPr>
        <xdr:cNvPr id="4" name="角丸四角形吹き出し 1">
          <a:extLst>
            <a:ext uri="{FF2B5EF4-FFF2-40B4-BE49-F238E27FC236}">
              <a16:creationId xmlns:a16="http://schemas.microsoft.com/office/drawing/2014/main" id="{00000000-0008-0000-0200-000004000000}"/>
            </a:ext>
          </a:extLst>
        </xdr:cNvPr>
        <xdr:cNvSpPr/>
      </xdr:nvSpPr>
      <xdr:spPr>
        <a:xfrm>
          <a:off x="121007" y="836642"/>
          <a:ext cx="4318527" cy="729691"/>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緑色・白色のセルは入力が必要です。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青色のセルはプルダウンから選択してください。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302107</xdr:colOff>
      <xdr:row>5</xdr:row>
      <xdr:rowOff>197007</xdr:rowOff>
    </xdr:from>
    <xdr:to>
      <xdr:col>24</xdr:col>
      <xdr:colOff>76389</xdr:colOff>
      <xdr:row>8</xdr:row>
      <xdr:rowOff>50200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683607" y="1557721"/>
          <a:ext cx="2386853" cy="669622"/>
        </a:xfrm>
        <a:prstGeom prst="wedgeRoundRectCallout">
          <a:avLst>
            <a:gd name="adj1" fmla="val -71540"/>
            <a:gd name="adj2" fmla="val 27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前３か月の利用者数を入力してください。</a:t>
          </a:r>
        </a:p>
      </xdr:txBody>
    </xdr:sp>
    <xdr:clientData/>
  </xdr:twoCellAnchor>
  <xdr:twoCellAnchor>
    <xdr:from>
      <xdr:col>49</xdr:col>
      <xdr:colOff>217095</xdr:colOff>
      <xdr:row>7</xdr:row>
      <xdr:rowOff>63500</xdr:rowOff>
    </xdr:from>
    <xdr:to>
      <xdr:col>57</xdr:col>
      <xdr:colOff>150298</xdr:colOff>
      <xdr:row>12</xdr:row>
      <xdr:rowOff>16235</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5375452" y="1968500"/>
          <a:ext cx="1892632" cy="1313449"/>
        </a:xfrm>
        <a:prstGeom prst="wedgeRoundRectCallout">
          <a:avLst>
            <a:gd name="adj1" fmla="val -25063"/>
            <a:gd name="adj2" fmla="val -74734"/>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就業規則で定められた時間数を入力してください。</a:t>
          </a:r>
        </a:p>
      </xdr:txBody>
    </xdr:sp>
    <xdr:clientData/>
  </xdr:twoCellAnchor>
  <xdr:twoCellAnchor>
    <xdr:from>
      <xdr:col>13</xdr:col>
      <xdr:colOff>79567</xdr:colOff>
      <xdr:row>21</xdr:row>
      <xdr:rowOff>47626</xdr:rowOff>
    </xdr:from>
    <xdr:to>
      <xdr:col>28</xdr:col>
      <xdr:colOff>124583</xdr:colOff>
      <xdr:row>35</xdr:row>
      <xdr:rowOff>168294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4365817" y="5445126"/>
          <a:ext cx="3855016" cy="3232168"/>
        </a:xfrm>
        <a:custGeom>
          <a:avLst/>
          <a:gdLst>
            <a:gd name="connsiteX0" fmla="*/ 0 w 2929217"/>
            <a:gd name="connsiteY0" fmla="*/ 278285 h 1669676"/>
            <a:gd name="connsiteX1" fmla="*/ 278285 w 2929217"/>
            <a:gd name="connsiteY1" fmla="*/ 0 h 1669676"/>
            <a:gd name="connsiteX2" fmla="*/ 488203 w 2929217"/>
            <a:gd name="connsiteY2" fmla="*/ 0 h 1669676"/>
            <a:gd name="connsiteX3" fmla="*/ 396938 w 2929217"/>
            <a:gd name="connsiteY3" fmla="*/ -1308508 h 1669676"/>
            <a:gd name="connsiteX4" fmla="*/ 1220507 w 2929217"/>
            <a:gd name="connsiteY4" fmla="*/ 0 h 1669676"/>
            <a:gd name="connsiteX5" fmla="*/ 2650932 w 2929217"/>
            <a:gd name="connsiteY5" fmla="*/ 0 h 1669676"/>
            <a:gd name="connsiteX6" fmla="*/ 2929217 w 2929217"/>
            <a:gd name="connsiteY6" fmla="*/ 278285 h 1669676"/>
            <a:gd name="connsiteX7" fmla="*/ 2929217 w 2929217"/>
            <a:gd name="connsiteY7" fmla="*/ 278279 h 1669676"/>
            <a:gd name="connsiteX8" fmla="*/ 2929217 w 2929217"/>
            <a:gd name="connsiteY8" fmla="*/ 278279 h 1669676"/>
            <a:gd name="connsiteX9" fmla="*/ 2929217 w 2929217"/>
            <a:gd name="connsiteY9" fmla="*/ 695698 h 1669676"/>
            <a:gd name="connsiteX10" fmla="*/ 2929217 w 2929217"/>
            <a:gd name="connsiteY10" fmla="*/ 1391391 h 1669676"/>
            <a:gd name="connsiteX11" fmla="*/ 2650932 w 2929217"/>
            <a:gd name="connsiteY11" fmla="*/ 1669676 h 1669676"/>
            <a:gd name="connsiteX12" fmla="*/ 1220507 w 2929217"/>
            <a:gd name="connsiteY12" fmla="*/ 1669676 h 1669676"/>
            <a:gd name="connsiteX13" fmla="*/ 488203 w 2929217"/>
            <a:gd name="connsiteY13" fmla="*/ 1669676 h 1669676"/>
            <a:gd name="connsiteX14" fmla="*/ 488203 w 2929217"/>
            <a:gd name="connsiteY14" fmla="*/ 1669676 h 1669676"/>
            <a:gd name="connsiteX15" fmla="*/ 278285 w 2929217"/>
            <a:gd name="connsiteY15" fmla="*/ 1669676 h 1669676"/>
            <a:gd name="connsiteX16" fmla="*/ 0 w 2929217"/>
            <a:gd name="connsiteY16" fmla="*/ 1391391 h 1669676"/>
            <a:gd name="connsiteX17" fmla="*/ 0 w 2929217"/>
            <a:gd name="connsiteY17" fmla="*/ 695698 h 1669676"/>
            <a:gd name="connsiteX18" fmla="*/ 0 w 2929217"/>
            <a:gd name="connsiteY18" fmla="*/ 278279 h 1669676"/>
            <a:gd name="connsiteX19" fmla="*/ 0 w 2929217"/>
            <a:gd name="connsiteY19" fmla="*/ 278279 h 1669676"/>
            <a:gd name="connsiteX20" fmla="*/ 0 w 2929217"/>
            <a:gd name="connsiteY20" fmla="*/ 278285 h 1669676"/>
            <a:gd name="connsiteX0" fmla="*/ 0 w 2929217"/>
            <a:gd name="connsiteY0" fmla="*/ 1586793 h 2978184"/>
            <a:gd name="connsiteX1" fmla="*/ 278285 w 2929217"/>
            <a:gd name="connsiteY1" fmla="*/ 1308508 h 2978184"/>
            <a:gd name="connsiteX2" fmla="*/ 324970 w 2929217"/>
            <a:gd name="connsiteY2" fmla="*/ 1286095 h 2978184"/>
            <a:gd name="connsiteX3" fmla="*/ 488203 w 2929217"/>
            <a:gd name="connsiteY3" fmla="*/ 1308508 h 2978184"/>
            <a:gd name="connsiteX4" fmla="*/ 396938 w 2929217"/>
            <a:gd name="connsiteY4" fmla="*/ 0 h 2978184"/>
            <a:gd name="connsiteX5" fmla="*/ 1220507 w 2929217"/>
            <a:gd name="connsiteY5" fmla="*/ 1308508 h 2978184"/>
            <a:gd name="connsiteX6" fmla="*/ 2650932 w 2929217"/>
            <a:gd name="connsiteY6" fmla="*/ 1308508 h 2978184"/>
            <a:gd name="connsiteX7" fmla="*/ 2929217 w 2929217"/>
            <a:gd name="connsiteY7" fmla="*/ 1586793 h 2978184"/>
            <a:gd name="connsiteX8" fmla="*/ 2929217 w 2929217"/>
            <a:gd name="connsiteY8" fmla="*/ 1586787 h 2978184"/>
            <a:gd name="connsiteX9" fmla="*/ 2929217 w 2929217"/>
            <a:gd name="connsiteY9" fmla="*/ 1586787 h 2978184"/>
            <a:gd name="connsiteX10" fmla="*/ 2929217 w 2929217"/>
            <a:gd name="connsiteY10" fmla="*/ 2004206 h 2978184"/>
            <a:gd name="connsiteX11" fmla="*/ 2929217 w 2929217"/>
            <a:gd name="connsiteY11" fmla="*/ 2699899 h 2978184"/>
            <a:gd name="connsiteX12" fmla="*/ 2650932 w 2929217"/>
            <a:gd name="connsiteY12" fmla="*/ 2978184 h 2978184"/>
            <a:gd name="connsiteX13" fmla="*/ 1220507 w 2929217"/>
            <a:gd name="connsiteY13" fmla="*/ 2978184 h 2978184"/>
            <a:gd name="connsiteX14" fmla="*/ 488203 w 2929217"/>
            <a:gd name="connsiteY14" fmla="*/ 2978184 h 2978184"/>
            <a:gd name="connsiteX15" fmla="*/ 488203 w 2929217"/>
            <a:gd name="connsiteY15" fmla="*/ 2978184 h 2978184"/>
            <a:gd name="connsiteX16" fmla="*/ 278285 w 2929217"/>
            <a:gd name="connsiteY16" fmla="*/ 2978184 h 2978184"/>
            <a:gd name="connsiteX17" fmla="*/ 0 w 2929217"/>
            <a:gd name="connsiteY17" fmla="*/ 2699899 h 2978184"/>
            <a:gd name="connsiteX18" fmla="*/ 0 w 2929217"/>
            <a:gd name="connsiteY18" fmla="*/ 2004206 h 2978184"/>
            <a:gd name="connsiteX19" fmla="*/ 0 w 2929217"/>
            <a:gd name="connsiteY19" fmla="*/ 1586787 h 2978184"/>
            <a:gd name="connsiteX20" fmla="*/ 0 w 2929217"/>
            <a:gd name="connsiteY20" fmla="*/ 1586787 h 2978184"/>
            <a:gd name="connsiteX21" fmla="*/ 0 w 2929217"/>
            <a:gd name="connsiteY21" fmla="*/ 1586793 h 2978184"/>
            <a:gd name="connsiteX0" fmla="*/ 0 w 2929217"/>
            <a:gd name="connsiteY0" fmla="*/ 1586793 h 2978184"/>
            <a:gd name="connsiteX1" fmla="*/ 278285 w 2929217"/>
            <a:gd name="connsiteY1" fmla="*/ 1308508 h 2978184"/>
            <a:gd name="connsiteX2" fmla="*/ 246529 w 2929217"/>
            <a:gd name="connsiteY2" fmla="*/ 1140418 h 2978184"/>
            <a:gd name="connsiteX3" fmla="*/ 488203 w 2929217"/>
            <a:gd name="connsiteY3" fmla="*/ 1308508 h 2978184"/>
            <a:gd name="connsiteX4" fmla="*/ 396938 w 2929217"/>
            <a:gd name="connsiteY4" fmla="*/ 0 h 2978184"/>
            <a:gd name="connsiteX5" fmla="*/ 1220507 w 2929217"/>
            <a:gd name="connsiteY5" fmla="*/ 1308508 h 2978184"/>
            <a:gd name="connsiteX6" fmla="*/ 2650932 w 2929217"/>
            <a:gd name="connsiteY6" fmla="*/ 1308508 h 2978184"/>
            <a:gd name="connsiteX7" fmla="*/ 2929217 w 2929217"/>
            <a:gd name="connsiteY7" fmla="*/ 1586793 h 2978184"/>
            <a:gd name="connsiteX8" fmla="*/ 2929217 w 2929217"/>
            <a:gd name="connsiteY8" fmla="*/ 1586787 h 2978184"/>
            <a:gd name="connsiteX9" fmla="*/ 2929217 w 2929217"/>
            <a:gd name="connsiteY9" fmla="*/ 1586787 h 2978184"/>
            <a:gd name="connsiteX10" fmla="*/ 2929217 w 2929217"/>
            <a:gd name="connsiteY10" fmla="*/ 2004206 h 2978184"/>
            <a:gd name="connsiteX11" fmla="*/ 2929217 w 2929217"/>
            <a:gd name="connsiteY11" fmla="*/ 2699899 h 2978184"/>
            <a:gd name="connsiteX12" fmla="*/ 2650932 w 2929217"/>
            <a:gd name="connsiteY12" fmla="*/ 2978184 h 2978184"/>
            <a:gd name="connsiteX13" fmla="*/ 1220507 w 2929217"/>
            <a:gd name="connsiteY13" fmla="*/ 2978184 h 2978184"/>
            <a:gd name="connsiteX14" fmla="*/ 488203 w 2929217"/>
            <a:gd name="connsiteY14" fmla="*/ 2978184 h 2978184"/>
            <a:gd name="connsiteX15" fmla="*/ 488203 w 2929217"/>
            <a:gd name="connsiteY15" fmla="*/ 2978184 h 2978184"/>
            <a:gd name="connsiteX16" fmla="*/ 278285 w 2929217"/>
            <a:gd name="connsiteY16" fmla="*/ 2978184 h 2978184"/>
            <a:gd name="connsiteX17" fmla="*/ 0 w 2929217"/>
            <a:gd name="connsiteY17" fmla="*/ 2699899 h 2978184"/>
            <a:gd name="connsiteX18" fmla="*/ 0 w 2929217"/>
            <a:gd name="connsiteY18" fmla="*/ 2004206 h 2978184"/>
            <a:gd name="connsiteX19" fmla="*/ 0 w 2929217"/>
            <a:gd name="connsiteY19" fmla="*/ 1586787 h 2978184"/>
            <a:gd name="connsiteX20" fmla="*/ 0 w 2929217"/>
            <a:gd name="connsiteY20" fmla="*/ 1586787 h 2978184"/>
            <a:gd name="connsiteX21" fmla="*/ 0 w 2929217"/>
            <a:gd name="connsiteY21" fmla="*/ 1586793 h 2978184"/>
            <a:gd name="connsiteX0" fmla="*/ 0 w 2929217"/>
            <a:gd name="connsiteY0" fmla="*/ 2154690 h 3546081"/>
            <a:gd name="connsiteX1" fmla="*/ 278285 w 2929217"/>
            <a:gd name="connsiteY1" fmla="*/ 1876405 h 3546081"/>
            <a:gd name="connsiteX2" fmla="*/ 246529 w 2929217"/>
            <a:gd name="connsiteY2" fmla="*/ 1708315 h 3546081"/>
            <a:gd name="connsiteX3" fmla="*/ 488203 w 2929217"/>
            <a:gd name="connsiteY3" fmla="*/ 1876405 h 3546081"/>
            <a:gd name="connsiteX4" fmla="*/ 251262 w 2929217"/>
            <a:gd name="connsiteY4" fmla="*/ 0 h 3546081"/>
            <a:gd name="connsiteX5" fmla="*/ 1220507 w 2929217"/>
            <a:gd name="connsiteY5" fmla="*/ 1876405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46529 w 2929217"/>
            <a:gd name="connsiteY2" fmla="*/ 1708315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18031 w 2929217"/>
            <a:gd name="connsiteY2" fmla="*/ 1575941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6250 w 2929217"/>
            <a:gd name="connsiteY2" fmla="*/ 1491978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11174 w 2940391"/>
            <a:gd name="connsiteY0" fmla="*/ 2272238 h 3663629"/>
            <a:gd name="connsiteX1" fmla="*/ 289459 w 2940391"/>
            <a:gd name="connsiteY1" fmla="*/ 1993953 h 3663629"/>
            <a:gd name="connsiteX2" fmla="*/ 37424 w 2940391"/>
            <a:gd name="connsiteY2" fmla="*/ 1609526 h 3663629"/>
            <a:gd name="connsiteX3" fmla="*/ 499377 w 2940391"/>
            <a:gd name="connsiteY3" fmla="*/ 1993953 h 3663629"/>
            <a:gd name="connsiteX4" fmla="*/ 0 w 2940391"/>
            <a:gd name="connsiteY4" fmla="*/ 0 h 3663629"/>
            <a:gd name="connsiteX5" fmla="*/ 765092 w 2940391"/>
            <a:gd name="connsiteY5" fmla="*/ 2024697 h 3663629"/>
            <a:gd name="connsiteX6" fmla="*/ 2662106 w 2940391"/>
            <a:gd name="connsiteY6" fmla="*/ 1993953 h 3663629"/>
            <a:gd name="connsiteX7" fmla="*/ 2940391 w 2940391"/>
            <a:gd name="connsiteY7" fmla="*/ 2272238 h 3663629"/>
            <a:gd name="connsiteX8" fmla="*/ 2940391 w 2940391"/>
            <a:gd name="connsiteY8" fmla="*/ 2272232 h 3663629"/>
            <a:gd name="connsiteX9" fmla="*/ 2940391 w 2940391"/>
            <a:gd name="connsiteY9" fmla="*/ 2272232 h 3663629"/>
            <a:gd name="connsiteX10" fmla="*/ 2940391 w 2940391"/>
            <a:gd name="connsiteY10" fmla="*/ 2689651 h 3663629"/>
            <a:gd name="connsiteX11" fmla="*/ 2940391 w 2940391"/>
            <a:gd name="connsiteY11" fmla="*/ 3385344 h 3663629"/>
            <a:gd name="connsiteX12" fmla="*/ 2662106 w 2940391"/>
            <a:gd name="connsiteY12" fmla="*/ 3663629 h 3663629"/>
            <a:gd name="connsiteX13" fmla="*/ 1231681 w 2940391"/>
            <a:gd name="connsiteY13" fmla="*/ 3663629 h 3663629"/>
            <a:gd name="connsiteX14" fmla="*/ 499377 w 2940391"/>
            <a:gd name="connsiteY14" fmla="*/ 3663629 h 3663629"/>
            <a:gd name="connsiteX15" fmla="*/ 499377 w 2940391"/>
            <a:gd name="connsiteY15" fmla="*/ 3663629 h 3663629"/>
            <a:gd name="connsiteX16" fmla="*/ 289459 w 2940391"/>
            <a:gd name="connsiteY16" fmla="*/ 3663629 h 3663629"/>
            <a:gd name="connsiteX17" fmla="*/ 11174 w 2940391"/>
            <a:gd name="connsiteY17" fmla="*/ 3385344 h 3663629"/>
            <a:gd name="connsiteX18" fmla="*/ 11174 w 2940391"/>
            <a:gd name="connsiteY18" fmla="*/ 2689651 h 3663629"/>
            <a:gd name="connsiteX19" fmla="*/ 11174 w 2940391"/>
            <a:gd name="connsiteY19" fmla="*/ 2272232 h 3663629"/>
            <a:gd name="connsiteX20" fmla="*/ 11174 w 2940391"/>
            <a:gd name="connsiteY20" fmla="*/ 2272232 h 3663629"/>
            <a:gd name="connsiteX21" fmla="*/ 11174 w 2940391"/>
            <a:gd name="connsiteY21" fmla="*/ 2272238 h 36636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940391" h="3663629">
              <a:moveTo>
                <a:pt x="11174" y="2272238"/>
              </a:moveTo>
              <a:cubicBezTo>
                <a:pt x="11174" y="2118545"/>
                <a:pt x="135766" y="1993953"/>
                <a:pt x="289459" y="1993953"/>
              </a:cubicBezTo>
              <a:lnTo>
                <a:pt x="37424" y="1609526"/>
              </a:lnTo>
              <a:lnTo>
                <a:pt x="499377" y="1993953"/>
              </a:lnTo>
              <a:lnTo>
                <a:pt x="0" y="0"/>
              </a:lnTo>
              <a:lnTo>
                <a:pt x="765092" y="2024697"/>
              </a:lnTo>
              <a:cubicBezTo>
                <a:pt x="1241900" y="2024697"/>
                <a:pt x="2185298" y="1993953"/>
                <a:pt x="2662106" y="1993953"/>
              </a:cubicBezTo>
              <a:cubicBezTo>
                <a:pt x="2815799" y="1993953"/>
                <a:pt x="2940391" y="2118545"/>
                <a:pt x="2940391" y="2272238"/>
              </a:cubicBezTo>
              <a:lnTo>
                <a:pt x="2940391" y="2272232"/>
              </a:lnTo>
              <a:lnTo>
                <a:pt x="2940391" y="2272232"/>
              </a:lnTo>
              <a:lnTo>
                <a:pt x="2940391" y="2689651"/>
              </a:lnTo>
              <a:lnTo>
                <a:pt x="2940391" y="3385344"/>
              </a:lnTo>
              <a:cubicBezTo>
                <a:pt x="2940391" y="3539037"/>
                <a:pt x="2815799" y="3663629"/>
                <a:pt x="2662106" y="3663629"/>
              </a:cubicBezTo>
              <a:lnTo>
                <a:pt x="1231681" y="3663629"/>
              </a:lnTo>
              <a:lnTo>
                <a:pt x="499377" y="3663629"/>
              </a:lnTo>
              <a:lnTo>
                <a:pt x="499377" y="3663629"/>
              </a:lnTo>
              <a:lnTo>
                <a:pt x="289459" y="3663629"/>
              </a:lnTo>
              <a:cubicBezTo>
                <a:pt x="135766" y="3663629"/>
                <a:pt x="11174" y="3539037"/>
                <a:pt x="11174" y="3385344"/>
              </a:cubicBezTo>
              <a:lnTo>
                <a:pt x="11174" y="2689651"/>
              </a:lnTo>
              <a:lnTo>
                <a:pt x="11174" y="2272232"/>
              </a:lnTo>
              <a:lnTo>
                <a:pt x="11174" y="2272232"/>
              </a:lnTo>
              <a:lnTo>
                <a:pt x="11174" y="2272238"/>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p>
        <a:p>
          <a:pPr algn="l"/>
          <a:r>
            <a:rPr kumimoji="1" lang="ja-JP" altLang="en-US" sz="1400">
              <a:latin typeface="BIZ UDPゴシック" panose="020B0400000000000000" pitchFamily="50" charset="-128"/>
              <a:ea typeface="BIZ UDPゴシック" panose="020B0400000000000000" pitchFamily="50" charset="-128"/>
            </a:rPr>
            <a:t>兼務している場合は、それぞれに従事する勤務時間がわかるように行を分けて記載してください。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14</xdr:row>
          <xdr:rowOff>85725</xdr:rowOff>
        </xdr:from>
        <xdr:to>
          <xdr:col>2</xdr:col>
          <xdr:colOff>257175</xdr:colOff>
          <xdr:row>14</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85725</xdr:rowOff>
        </xdr:from>
        <xdr:to>
          <xdr:col>3</xdr:col>
          <xdr:colOff>257175</xdr:colOff>
          <xdr:row>14</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85725</xdr:rowOff>
        </xdr:from>
        <xdr:to>
          <xdr:col>4</xdr:col>
          <xdr:colOff>257175</xdr:colOff>
          <xdr:row>14</xdr:row>
          <xdr:rowOff>342900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85725</xdr:rowOff>
        </xdr:from>
        <xdr:to>
          <xdr:col>2</xdr:col>
          <xdr:colOff>257175</xdr:colOff>
          <xdr:row>22</xdr:row>
          <xdr:rowOff>342900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85725</xdr:rowOff>
        </xdr:from>
        <xdr:to>
          <xdr:col>3</xdr:col>
          <xdr:colOff>257175</xdr:colOff>
          <xdr:row>22</xdr:row>
          <xdr:rowOff>342900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85725</xdr:rowOff>
        </xdr:from>
        <xdr:to>
          <xdr:col>4</xdr:col>
          <xdr:colOff>257175</xdr:colOff>
          <xdr:row>22</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85725</xdr:rowOff>
        </xdr:from>
        <xdr:to>
          <xdr:col>2</xdr:col>
          <xdr:colOff>257175</xdr:colOff>
          <xdr:row>23</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85725</xdr:rowOff>
        </xdr:from>
        <xdr:to>
          <xdr:col>3</xdr:col>
          <xdr:colOff>257175</xdr:colOff>
          <xdr:row>23</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85725</xdr:rowOff>
        </xdr:from>
        <xdr:to>
          <xdr:col>4</xdr:col>
          <xdr:colOff>257175</xdr:colOff>
          <xdr:row>23</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85725</xdr:rowOff>
        </xdr:from>
        <xdr:to>
          <xdr:col>2</xdr:col>
          <xdr:colOff>257175</xdr:colOff>
          <xdr:row>24</xdr:row>
          <xdr:rowOff>342900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85725</xdr:rowOff>
        </xdr:from>
        <xdr:to>
          <xdr:col>3</xdr:col>
          <xdr:colOff>257175</xdr:colOff>
          <xdr:row>24</xdr:row>
          <xdr:rowOff>342900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85725</xdr:rowOff>
        </xdr:from>
        <xdr:to>
          <xdr:col>4</xdr:col>
          <xdr:colOff>257175</xdr:colOff>
          <xdr:row>24</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85725</xdr:rowOff>
        </xdr:from>
        <xdr:to>
          <xdr:col>2</xdr:col>
          <xdr:colOff>257175</xdr:colOff>
          <xdr:row>26</xdr:row>
          <xdr:rowOff>723900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85725</xdr:rowOff>
        </xdr:from>
        <xdr:to>
          <xdr:col>3</xdr:col>
          <xdr:colOff>257175</xdr:colOff>
          <xdr:row>26</xdr:row>
          <xdr:rowOff>723900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85725</xdr:rowOff>
        </xdr:from>
        <xdr:to>
          <xdr:col>4</xdr:col>
          <xdr:colOff>257175</xdr:colOff>
          <xdr:row>26</xdr:row>
          <xdr:rowOff>723900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85725</xdr:rowOff>
        </xdr:from>
        <xdr:to>
          <xdr:col>2</xdr:col>
          <xdr:colOff>257175</xdr:colOff>
          <xdr:row>30</xdr:row>
          <xdr:rowOff>342900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85725</xdr:rowOff>
        </xdr:from>
        <xdr:to>
          <xdr:col>3</xdr:col>
          <xdr:colOff>257175</xdr:colOff>
          <xdr:row>30</xdr:row>
          <xdr:rowOff>342900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85725</xdr:rowOff>
        </xdr:from>
        <xdr:to>
          <xdr:col>4</xdr:col>
          <xdr:colOff>257175</xdr:colOff>
          <xdr:row>30</xdr:row>
          <xdr:rowOff>342900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85725</xdr:rowOff>
        </xdr:from>
        <xdr:to>
          <xdr:col>2</xdr:col>
          <xdr:colOff>257175</xdr:colOff>
          <xdr:row>31</xdr:row>
          <xdr:rowOff>342900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85725</xdr:rowOff>
        </xdr:from>
        <xdr:to>
          <xdr:col>3</xdr:col>
          <xdr:colOff>257175</xdr:colOff>
          <xdr:row>31</xdr:row>
          <xdr:rowOff>342900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85725</xdr:rowOff>
        </xdr:from>
        <xdr:to>
          <xdr:col>4</xdr:col>
          <xdr:colOff>257175</xdr:colOff>
          <xdr:row>31</xdr:row>
          <xdr:rowOff>342900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85725</xdr:rowOff>
        </xdr:from>
        <xdr:to>
          <xdr:col>2</xdr:col>
          <xdr:colOff>257175</xdr:colOff>
          <xdr:row>32</xdr:row>
          <xdr:rowOff>342900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xdr:row>
          <xdr:rowOff>85725</xdr:rowOff>
        </xdr:from>
        <xdr:to>
          <xdr:col>3</xdr:col>
          <xdr:colOff>257175</xdr:colOff>
          <xdr:row>32</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85725</xdr:rowOff>
        </xdr:from>
        <xdr:to>
          <xdr:col>4</xdr:col>
          <xdr:colOff>257175</xdr:colOff>
          <xdr:row>32</xdr:row>
          <xdr:rowOff>342900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85725</xdr:rowOff>
        </xdr:from>
        <xdr:to>
          <xdr:col>2</xdr:col>
          <xdr:colOff>257175</xdr:colOff>
          <xdr:row>35</xdr:row>
          <xdr:rowOff>342900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85725</xdr:rowOff>
        </xdr:from>
        <xdr:to>
          <xdr:col>3</xdr:col>
          <xdr:colOff>257175</xdr:colOff>
          <xdr:row>35</xdr:row>
          <xdr:rowOff>342900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85725</xdr:rowOff>
        </xdr:from>
        <xdr:to>
          <xdr:col>4</xdr:col>
          <xdr:colOff>257175</xdr:colOff>
          <xdr:row>35</xdr:row>
          <xdr:rowOff>342900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85725</xdr:rowOff>
        </xdr:from>
        <xdr:to>
          <xdr:col>2</xdr:col>
          <xdr:colOff>257175</xdr:colOff>
          <xdr:row>36</xdr:row>
          <xdr:rowOff>342900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36</xdr:row>
          <xdr:rowOff>85725</xdr:rowOff>
        </xdr:from>
        <xdr:to>
          <xdr:col>3</xdr:col>
          <xdr:colOff>257175</xdr:colOff>
          <xdr:row>36</xdr:row>
          <xdr:rowOff>342900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85725</xdr:rowOff>
        </xdr:from>
        <xdr:to>
          <xdr:col>4</xdr:col>
          <xdr:colOff>257175</xdr:colOff>
          <xdr:row>36</xdr:row>
          <xdr:rowOff>342900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85725</xdr:rowOff>
        </xdr:from>
        <xdr:to>
          <xdr:col>2</xdr:col>
          <xdr:colOff>257175</xdr:colOff>
          <xdr:row>37</xdr:row>
          <xdr:rowOff>342900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85725</xdr:rowOff>
        </xdr:from>
        <xdr:to>
          <xdr:col>3</xdr:col>
          <xdr:colOff>257175</xdr:colOff>
          <xdr:row>37</xdr:row>
          <xdr:rowOff>342900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85725</xdr:rowOff>
        </xdr:from>
        <xdr:to>
          <xdr:col>4</xdr:col>
          <xdr:colOff>257175</xdr:colOff>
          <xdr:row>37</xdr:row>
          <xdr:rowOff>342900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85725</xdr:rowOff>
        </xdr:from>
        <xdr:to>
          <xdr:col>2</xdr:col>
          <xdr:colOff>257175</xdr:colOff>
          <xdr:row>38</xdr:row>
          <xdr:rowOff>342900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85725</xdr:rowOff>
        </xdr:from>
        <xdr:to>
          <xdr:col>3</xdr:col>
          <xdr:colOff>257175</xdr:colOff>
          <xdr:row>38</xdr:row>
          <xdr:rowOff>342900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85725</xdr:rowOff>
        </xdr:from>
        <xdr:to>
          <xdr:col>4</xdr:col>
          <xdr:colOff>257175</xdr:colOff>
          <xdr:row>38</xdr:row>
          <xdr:rowOff>342900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85725</xdr:rowOff>
        </xdr:from>
        <xdr:to>
          <xdr:col>2</xdr:col>
          <xdr:colOff>257175</xdr:colOff>
          <xdr:row>39</xdr:row>
          <xdr:rowOff>342900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4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85725</xdr:rowOff>
        </xdr:from>
        <xdr:to>
          <xdr:col>3</xdr:col>
          <xdr:colOff>257175</xdr:colOff>
          <xdr:row>39</xdr:row>
          <xdr:rowOff>342900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85725</xdr:rowOff>
        </xdr:from>
        <xdr:to>
          <xdr:col>4</xdr:col>
          <xdr:colOff>257175</xdr:colOff>
          <xdr:row>39</xdr:row>
          <xdr:rowOff>342900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85725</xdr:rowOff>
        </xdr:from>
        <xdr:to>
          <xdr:col>2</xdr:col>
          <xdr:colOff>257175</xdr:colOff>
          <xdr:row>40</xdr:row>
          <xdr:rowOff>342900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4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85725</xdr:rowOff>
        </xdr:from>
        <xdr:to>
          <xdr:col>3</xdr:col>
          <xdr:colOff>257175</xdr:colOff>
          <xdr:row>40</xdr:row>
          <xdr:rowOff>342900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4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85725</xdr:rowOff>
        </xdr:from>
        <xdr:to>
          <xdr:col>4</xdr:col>
          <xdr:colOff>257175</xdr:colOff>
          <xdr:row>40</xdr:row>
          <xdr:rowOff>342900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85725</xdr:rowOff>
        </xdr:from>
        <xdr:to>
          <xdr:col>2</xdr:col>
          <xdr:colOff>257175</xdr:colOff>
          <xdr:row>41</xdr:row>
          <xdr:rowOff>342900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85725</xdr:rowOff>
        </xdr:from>
        <xdr:to>
          <xdr:col>3</xdr:col>
          <xdr:colOff>257175</xdr:colOff>
          <xdr:row>41</xdr:row>
          <xdr:rowOff>342900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85725</xdr:rowOff>
        </xdr:from>
        <xdr:to>
          <xdr:col>4</xdr:col>
          <xdr:colOff>257175</xdr:colOff>
          <xdr:row>41</xdr:row>
          <xdr:rowOff>342900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85725</xdr:rowOff>
        </xdr:from>
        <xdr:to>
          <xdr:col>2</xdr:col>
          <xdr:colOff>257175</xdr:colOff>
          <xdr:row>42</xdr:row>
          <xdr:rowOff>342900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85725</xdr:rowOff>
        </xdr:from>
        <xdr:to>
          <xdr:col>3</xdr:col>
          <xdr:colOff>257175</xdr:colOff>
          <xdr:row>42</xdr:row>
          <xdr:rowOff>342900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85725</xdr:rowOff>
        </xdr:from>
        <xdr:to>
          <xdr:col>4</xdr:col>
          <xdr:colOff>257175</xdr:colOff>
          <xdr:row>42</xdr:row>
          <xdr:rowOff>342900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85725</xdr:rowOff>
        </xdr:from>
        <xdr:to>
          <xdr:col>2</xdr:col>
          <xdr:colOff>257175</xdr:colOff>
          <xdr:row>43</xdr:row>
          <xdr:rowOff>342900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3</xdr:col>
          <xdr:colOff>257175</xdr:colOff>
          <xdr:row>43</xdr:row>
          <xdr:rowOff>342900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4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85725</xdr:rowOff>
        </xdr:from>
        <xdr:to>
          <xdr:col>4</xdr:col>
          <xdr:colOff>257175</xdr:colOff>
          <xdr:row>43</xdr:row>
          <xdr:rowOff>342900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4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85725</xdr:rowOff>
        </xdr:from>
        <xdr:to>
          <xdr:col>2</xdr:col>
          <xdr:colOff>257175</xdr:colOff>
          <xdr:row>44</xdr:row>
          <xdr:rowOff>342900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4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85725</xdr:rowOff>
        </xdr:from>
        <xdr:to>
          <xdr:col>3</xdr:col>
          <xdr:colOff>257175</xdr:colOff>
          <xdr:row>44</xdr:row>
          <xdr:rowOff>342900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4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85725</xdr:rowOff>
        </xdr:from>
        <xdr:to>
          <xdr:col>4</xdr:col>
          <xdr:colOff>257175</xdr:colOff>
          <xdr:row>44</xdr:row>
          <xdr:rowOff>342900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4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85725</xdr:rowOff>
        </xdr:from>
        <xdr:to>
          <xdr:col>2</xdr:col>
          <xdr:colOff>257175</xdr:colOff>
          <xdr:row>45</xdr:row>
          <xdr:rowOff>342900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4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85725</xdr:rowOff>
        </xdr:from>
        <xdr:to>
          <xdr:col>3</xdr:col>
          <xdr:colOff>257175</xdr:colOff>
          <xdr:row>45</xdr:row>
          <xdr:rowOff>342900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4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85725</xdr:rowOff>
        </xdr:from>
        <xdr:to>
          <xdr:col>4</xdr:col>
          <xdr:colOff>257175</xdr:colOff>
          <xdr:row>45</xdr:row>
          <xdr:rowOff>342900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4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85725</xdr:rowOff>
        </xdr:from>
        <xdr:to>
          <xdr:col>2</xdr:col>
          <xdr:colOff>257175</xdr:colOff>
          <xdr:row>45</xdr:row>
          <xdr:rowOff>342900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4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85725</xdr:rowOff>
        </xdr:from>
        <xdr:to>
          <xdr:col>3</xdr:col>
          <xdr:colOff>257175</xdr:colOff>
          <xdr:row>45</xdr:row>
          <xdr:rowOff>342900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4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85725</xdr:rowOff>
        </xdr:from>
        <xdr:to>
          <xdr:col>4</xdr:col>
          <xdr:colOff>257175</xdr:colOff>
          <xdr:row>45</xdr:row>
          <xdr:rowOff>342900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4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85725</xdr:rowOff>
        </xdr:from>
        <xdr:to>
          <xdr:col>2</xdr:col>
          <xdr:colOff>257175</xdr:colOff>
          <xdr:row>46</xdr:row>
          <xdr:rowOff>342900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4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85725</xdr:rowOff>
        </xdr:from>
        <xdr:to>
          <xdr:col>3</xdr:col>
          <xdr:colOff>257175</xdr:colOff>
          <xdr:row>46</xdr:row>
          <xdr:rowOff>342900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4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85725</xdr:rowOff>
        </xdr:from>
        <xdr:to>
          <xdr:col>4</xdr:col>
          <xdr:colOff>257175</xdr:colOff>
          <xdr:row>46</xdr:row>
          <xdr:rowOff>342900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4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85725</xdr:rowOff>
        </xdr:from>
        <xdr:to>
          <xdr:col>2</xdr:col>
          <xdr:colOff>257175</xdr:colOff>
          <xdr:row>46</xdr:row>
          <xdr:rowOff>342900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4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85725</xdr:rowOff>
        </xdr:from>
        <xdr:to>
          <xdr:col>3</xdr:col>
          <xdr:colOff>257175</xdr:colOff>
          <xdr:row>46</xdr:row>
          <xdr:rowOff>342900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4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85725</xdr:rowOff>
        </xdr:from>
        <xdr:to>
          <xdr:col>4</xdr:col>
          <xdr:colOff>257175</xdr:colOff>
          <xdr:row>46</xdr:row>
          <xdr:rowOff>342900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4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85725</xdr:rowOff>
        </xdr:from>
        <xdr:to>
          <xdr:col>2</xdr:col>
          <xdr:colOff>257175</xdr:colOff>
          <xdr:row>47</xdr:row>
          <xdr:rowOff>342900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4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85725</xdr:rowOff>
        </xdr:from>
        <xdr:to>
          <xdr:col>3</xdr:col>
          <xdr:colOff>257175</xdr:colOff>
          <xdr:row>47</xdr:row>
          <xdr:rowOff>342900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4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85725</xdr:rowOff>
        </xdr:from>
        <xdr:to>
          <xdr:col>4</xdr:col>
          <xdr:colOff>257175</xdr:colOff>
          <xdr:row>47</xdr:row>
          <xdr:rowOff>342900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4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85725</xdr:rowOff>
        </xdr:from>
        <xdr:to>
          <xdr:col>2</xdr:col>
          <xdr:colOff>257175</xdr:colOff>
          <xdr:row>47</xdr:row>
          <xdr:rowOff>342900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4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85725</xdr:rowOff>
        </xdr:from>
        <xdr:to>
          <xdr:col>3</xdr:col>
          <xdr:colOff>257175</xdr:colOff>
          <xdr:row>47</xdr:row>
          <xdr:rowOff>342900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4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85725</xdr:rowOff>
        </xdr:from>
        <xdr:to>
          <xdr:col>4</xdr:col>
          <xdr:colOff>257175</xdr:colOff>
          <xdr:row>47</xdr:row>
          <xdr:rowOff>342900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4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85725</xdr:rowOff>
        </xdr:from>
        <xdr:to>
          <xdr:col>2</xdr:col>
          <xdr:colOff>257175</xdr:colOff>
          <xdr:row>48</xdr:row>
          <xdr:rowOff>485775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4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85725</xdr:rowOff>
        </xdr:from>
        <xdr:to>
          <xdr:col>3</xdr:col>
          <xdr:colOff>257175</xdr:colOff>
          <xdr:row>48</xdr:row>
          <xdr:rowOff>485775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4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85725</xdr:rowOff>
        </xdr:from>
        <xdr:to>
          <xdr:col>4</xdr:col>
          <xdr:colOff>257175</xdr:colOff>
          <xdr:row>48</xdr:row>
          <xdr:rowOff>485775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4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85725</xdr:rowOff>
        </xdr:from>
        <xdr:to>
          <xdr:col>2</xdr:col>
          <xdr:colOff>257175</xdr:colOff>
          <xdr:row>48</xdr:row>
          <xdr:rowOff>485775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4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85725</xdr:rowOff>
        </xdr:from>
        <xdr:to>
          <xdr:col>3</xdr:col>
          <xdr:colOff>257175</xdr:colOff>
          <xdr:row>48</xdr:row>
          <xdr:rowOff>485775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85725</xdr:rowOff>
        </xdr:from>
        <xdr:to>
          <xdr:col>4</xdr:col>
          <xdr:colOff>257175</xdr:colOff>
          <xdr:row>48</xdr:row>
          <xdr:rowOff>485775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4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85725</xdr:rowOff>
        </xdr:from>
        <xdr:to>
          <xdr:col>2</xdr:col>
          <xdr:colOff>257175</xdr:colOff>
          <xdr:row>50</xdr:row>
          <xdr:rowOff>333375</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4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xdr:row>
          <xdr:rowOff>85725</xdr:rowOff>
        </xdr:from>
        <xdr:to>
          <xdr:col>3</xdr:col>
          <xdr:colOff>257175</xdr:colOff>
          <xdr:row>50</xdr:row>
          <xdr:rowOff>333375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4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85725</xdr:rowOff>
        </xdr:from>
        <xdr:to>
          <xdr:col>4</xdr:col>
          <xdr:colOff>257175</xdr:colOff>
          <xdr:row>50</xdr:row>
          <xdr:rowOff>333375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4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85725</xdr:rowOff>
        </xdr:from>
        <xdr:to>
          <xdr:col>2</xdr:col>
          <xdr:colOff>257175</xdr:colOff>
          <xdr:row>50</xdr:row>
          <xdr:rowOff>333375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4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xdr:row>
          <xdr:rowOff>85725</xdr:rowOff>
        </xdr:from>
        <xdr:to>
          <xdr:col>3</xdr:col>
          <xdr:colOff>257175</xdr:colOff>
          <xdr:row>50</xdr:row>
          <xdr:rowOff>333375</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4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85725</xdr:rowOff>
        </xdr:from>
        <xdr:to>
          <xdr:col>4</xdr:col>
          <xdr:colOff>257175</xdr:colOff>
          <xdr:row>50</xdr:row>
          <xdr:rowOff>333375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4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85725</xdr:rowOff>
        </xdr:from>
        <xdr:to>
          <xdr:col>2</xdr:col>
          <xdr:colOff>257175</xdr:colOff>
          <xdr:row>51</xdr:row>
          <xdr:rowOff>685800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4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3</xdr:col>
          <xdr:colOff>257175</xdr:colOff>
          <xdr:row>51</xdr:row>
          <xdr:rowOff>685800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4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85725</xdr:rowOff>
        </xdr:from>
        <xdr:to>
          <xdr:col>4</xdr:col>
          <xdr:colOff>257175</xdr:colOff>
          <xdr:row>51</xdr:row>
          <xdr:rowOff>685800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4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85725</xdr:rowOff>
        </xdr:from>
        <xdr:to>
          <xdr:col>2</xdr:col>
          <xdr:colOff>257175</xdr:colOff>
          <xdr:row>51</xdr:row>
          <xdr:rowOff>685800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4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3</xdr:col>
          <xdr:colOff>257175</xdr:colOff>
          <xdr:row>51</xdr:row>
          <xdr:rowOff>685800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4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85725</xdr:rowOff>
        </xdr:from>
        <xdr:to>
          <xdr:col>4</xdr:col>
          <xdr:colOff>257175</xdr:colOff>
          <xdr:row>51</xdr:row>
          <xdr:rowOff>685800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4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257175</xdr:colOff>
          <xdr:row>52</xdr:row>
          <xdr:rowOff>342900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4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85725</xdr:rowOff>
        </xdr:from>
        <xdr:to>
          <xdr:col>3</xdr:col>
          <xdr:colOff>257175</xdr:colOff>
          <xdr:row>52</xdr:row>
          <xdr:rowOff>342900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4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85725</xdr:rowOff>
        </xdr:from>
        <xdr:to>
          <xdr:col>4</xdr:col>
          <xdr:colOff>257175</xdr:colOff>
          <xdr:row>52</xdr:row>
          <xdr:rowOff>342900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4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257175</xdr:colOff>
          <xdr:row>52</xdr:row>
          <xdr:rowOff>342900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4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85725</xdr:rowOff>
        </xdr:from>
        <xdr:to>
          <xdr:col>3</xdr:col>
          <xdr:colOff>257175</xdr:colOff>
          <xdr:row>52</xdr:row>
          <xdr:rowOff>342900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4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85725</xdr:rowOff>
        </xdr:from>
        <xdr:to>
          <xdr:col>4</xdr:col>
          <xdr:colOff>257175</xdr:colOff>
          <xdr:row>52</xdr:row>
          <xdr:rowOff>342900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4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85725</xdr:rowOff>
        </xdr:from>
        <xdr:to>
          <xdr:col>2</xdr:col>
          <xdr:colOff>257175</xdr:colOff>
          <xdr:row>53</xdr:row>
          <xdr:rowOff>342900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4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85725</xdr:rowOff>
        </xdr:from>
        <xdr:to>
          <xdr:col>3</xdr:col>
          <xdr:colOff>257175</xdr:colOff>
          <xdr:row>53</xdr:row>
          <xdr:rowOff>342900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4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85725</xdr:rowOff>
        </xdr:from>
        <xdr:to>
          <xdr:col>4</xdr:col>
          <xdr:colOff>257175</xdr:colOff>
          <xdr:row>53</xdr:row>
          <xdr:rowOff>342900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4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85725</xdr:rowOff>
        </xdr:from>
        <xdr:to>
          <xdr:col>2</xdr:col>
          <xdr:colOff>257175</xdr:colOff>
          <xdr:row>53</xdr:row>
          <xdr:rowOff>342900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4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85725</xdr:rowOff>
        </xdr:from>
        <xdr:to>
          <xdr:col>3</xdr:col>
          <xdr:colOff>257175</xdr:colOff>
          <xdr:row>53</xdr:row>
          <xdr:rowOff>342900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4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85725</xdr:rowOff>
        </xdr:from>
        <xdr:to>
          <xdr:col>4</xdr:col>
          <xdr:colOff>257175</xdr:colOff>
          <xdr:row>53</xdr:row>
          <xdr:rowOff>342900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4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85725</xdr:rowOff>
        </xdr:from>
        <xdr:to>
          <xdr:col>2</xdr:col>
          <xdr:colOff>257175</xdr:colOff>
          <xdr:row>54</xdr:row>
          <xdr:rowOff>342900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4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85725</xdr:rowOff>
        </xdr:from>
        <xdr:to>
          <xdr:col>3</xdr:col>
          <xdr:colOff>257175</xdr:colOff>
          <xdr:row>54</xdr:row>
          <xdr:rowOff>342900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4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85725</xdr:rowOff>
        </xdr:from>
        <xdr:to>
          <xdr:col>4</xdr:col>
          <xdr:colOff>257175</xdr:colOff>
          <xdr:row>54</xdr:row>
          <xdr:rowOff>342900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85725</xdr:rowOff>
        </xdr:from>
        <xdr:to>
          <xdr:col>2</xdr:col>
          <xdr:colOff>257175</xdr:colOff>
          <xdr:row>54</xdr:row>
          <xdr:rowOff>342900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85725</xdr:rowOff>
        </xdr:from>
        <xdr:to>
          <xdr:col>3</xdr:col>
          <xdr:colOff>257175</xdr:colOff>
          <xdr:row>54</xdr:row>
          <xdr:rowOff>342900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85725</xdr:rowOff>
        </xdr:from>
        <xdr:to>
          <xdr:col>4</xdr:col>
          <xdr:colOff>257175</xdr:colOff>
          <xdr:row>54</xdr:row>
          <xdr:rowOff>342900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85725</xdr:rowOff>
        </xdr:from>
        <xdr:to>
          <xdr:col>2</xdr:col>
          <xdr:colOff>257175</xdr:colOff>
          <xdr:row>49</xdr:row>
          <xdr:rowOff>342900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xdr:row>
          <xdr:rowOff>85725</xdr:rowOff>
        </xdr:from>
        <xdr:to>
          <xdr:col>3</xdr:col>
          <xdr:colOff>257175</xdr:colOff>
          <xdr:row>49</xdr:row>
          <xdr:rowOff>342900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85725</xdr:rowOff>
        </xdr:from>
        <xdr:to>
          <xdr:col>4</xdr:col>
          <xdr:colOff>257175</xdr:colOff>
          <xdr:row>49</xdr:row>
          <xdr:rowOff>342900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85725</xdr:rowOff>
        </xdr:from>
        <xdr:to>
          <xdr:col>2</xdr:col>
          <xdr:colOff>257175</xdr:colOff>
          <xdr:row>49</xdr:row>
          <xdr:rowOff>342900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4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xdr:row>
          <xdr:rowOff>85725</xdr:rowOff>
        </xdr:from>
        <xdr:to>
          <xdr:col>3</xdr:col>
          <xdr:colOff>257175</xdr:colOff>
          <xdr:row>49</xdr:row>
          <xdr:rowOff>342900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4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85725</xdr:rowOff>
        </xdr:from>
        <xdr:to>
          <xdr:col>4</xdr:col>
          <xdr:colOff>257175</xdr:colOff>
          <xdr:row>49</xdr:row>
          <xdr:rowOff>342900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4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85725</xdr:rowOff>
        </xdr:from>
        <xdr:to>
          <xdr:col>2</xdr:col>
          <xdr:colOff>257175</xdr:colOff>
          <xdr:row>55</xdr:row>
          <xdr:rowOff>342900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4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85725</xdr:rowOff>
        </xdr:from>
        <xdr:to>
          <xdr:col>3</xdr:col>
          <xdr:colOff>257175</xdr:colOff>
          <xdr:row>55</xdr:row>
          <xdr:rowOff>342900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4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85725</xdr:rowOff>
        </xdr:from>
        <xdr:to>
          <xdr:col>4</xdr:col>
          <xdr:colOff>257175</xdr:colOff>
          <xdr:row>55</xdr:row>
          <xdr:rowOff>342900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4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85725</xdr:rowOff>
        </xdr:from>
        <xdr:to>
          <xdr:col>2</xdr:col>
          <xdr:colOff>257175</xdr:colOff>
          <xdr:row>55</xdr:row>
          <xdr:rowOff>342900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4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85725</xdr:rowOff>
        </xdr:from>
        <xdr:to>
          <xdr:col>3</xdr:col>
          <xdr:colOff>257175</xdr:colOff>
          <xdr:row>55</xdr:row>
          <xdr:rowOff>342900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4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85725</xdr:rowOff>
        </xdr:from>
        <xdr:to>
          <xdr:col>4</xdr:col>
          <xdr:colOff>257175</xdr:colOff>
          <xdr:row>55</xdr:row>
          <xdr:rowOff>342900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4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56</xdr:row>
          <xdr:rowOff>85725</xdr:rowOff>
        </xdr:from>
        <xdr:to>
          <xdr:col>2</xdr:col>
          <xdr:colOff>257175</xdr:colOff>
          <xdr:row>56</xdr:row>
          <xdr:rowOff>342900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4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85725</xdr:rowOff>
        </xdr:from>
        <xdr:to>
          <xdr:col>3</xdr:col>
          <xdr:colOff>257175</xdr:colOff>
          <xdr:row>56</xdr:row>
          <xdr:rowOff>342900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4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85725</xdr:rowOff>
        </xdr:from>
        <xdr:to>
          <xdr:col>4</xdr:col>
          <xdr:colOff>257175</xdr:colOff>
          <xdr:row>56</xdr:row>
          <xdr:rowOff>342900</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4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56</xdr:row>
          <xdr:rowOff>85725</xdr:rowOff>
        </xdr:from>
        <xdr:to>
          <xdr:col>2</xdr:col>
          <xdr:colOff>257175</xdr:colOff>
          <xdr:row>56</xdr:row>
          <xdr:rowOff>342900</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4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85725</xdr:rowOff>
        </xdr:from>
        <xdr:to>
          <xdr:col>3</xdr:col>
          <xdr:colOff>257175</xdr:colOff>
          <xdr:row>56</xdr:row>
          <xdr:rowOff>342900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4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85725</xdr:rowOff>
        </xdr:from>
        <xdr:to>
          <xdr:col>4</xdr:col>
          <xdr:colOff>257175</xdr:colOff>
          <xdr:row>56</xdr:row>
          <xdr:rowOff>342900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4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85725</xdr:rowOff>
        </xdr:from>
        <xdr:to>
          <xdr:col>2</xdr:col>
          <xdr:colOff>257175</xdr:colOff>
          <xdr:row>57</xdr:row>
          <xdr:rowOff>342900</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4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85725</xdr:rowOff>
        </xdr:from>
        <xdr:to>
          <xdr:col>3</xdr:col>
          <xdr:colOff>257175</xdr:colOff>
          <xdr:row>57</xdr:row>
          <xdr:rowOff>342900</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4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85725</xdr:rowOff>
        </xdr:from>
        <xdr:to>
          <xdr:col>4</xdr:col>
          <xdr:colOff>257175</xdr:colOff>
          <xdr:row>57</xdr:row>
          <xdr:rowOff>342900</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4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85725</xdr:rowOff>
        </xdr:from>
        <xdr:to>
          <xdr:col>2</xdr:col>
          <xdr:colOff>257175</xdr:colOff>
          <xdr:row>57</xdr:row>
          <xdr:rowOff>342900</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4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85725</xdr:rowOff>
        </xdr:from>
        <xdr:to>
          <xdr:col>3</xdr:col>
          <xdr:colOff>257175</xdr:colOff>
          <xdr:row>57</xdr:row>
          <xdr:rowOff>342900</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4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85725</xdr:rowOff>
        </xdr:from>
        <xdr:to>
          <xdr:col>4</xdr:col>
          <xdr:colOff>257175</xdr:colOff>
          <xdr:row>57</xdr:row>
          <xdr:rowOff>342900</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4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85725</xdr:rowOff>
        </xdr:from>
        <xdr:to>
          <xdr:col>2</xdr:col>
          <xdr:colOff>257175</xdr:colOff>
          <xdr:row>58</xdr:row>
          <xdr:rowOff>342900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4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58</xdr:row>
          <xdr:rowOff>85725</xdr:rowOff>
        </xdr:from>
        <xdr:to>
          <xdr:col>3</xdr:col>
          <xdr:colOff>257175</xdr:colOff>
          <xdr:row>58</xdr:row>
          <xdr:rowOff>342900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4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85725</xdr:rowOff>
        </xdr:from>
        <xdr:to>
          <xdr:col>4</xdr:col>
          <xdr:colOff>257175</xdr:colOff>
          <xdr:row>58</xdr:row>
          <xdr:rowOff>342900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4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85725</xdr:rowOff>
        </xdr:from>
        <xdr:to>
          <xdr:col>2</xdr:col>
          <xdr:colOff>257175</xdr:colOff>
          <xdr:row>58</xdr:row>
          <xdr:rowOff>342900</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4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58</xdr:row>
          <xdr:rowOff>85725</xdr:rowOff>
        </xdr:from>
        <xdr:to>
          <xdr:col>3</xdr:col>
          <xdr:colOff>257175</xdr:colOff>
          <xdr:row>58</xdr:row>
          <xdr:rowOff>342900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4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85725</xdr:rowOff>
        </xdr:from>
        <xdr:to>
          <xdr:col>4</xdr:col>
          <xdr:colOff>257175</xdr:colOff>
          <xdr:row>58</xdr:row>
          <xdr:rowOff>342900</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4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xdr:row>
          <xdr:rowOff>85725</xdr:rowOff>
        </xdr:from>
        <xdr:to>
          <xdr:col>2</xdr:col>
          <xdr:colOff>257175</xdr:colOff>
          <xdr:row>59</xdr:row>
          <xdr:rowOff>342900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4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85725</xdr:rowOff>
        </xdr:from>
        <xdr:to>
          <xdr:col>3</xdr:col>
          <xdr:colOff>257175</xdr:colOff>
          <xdr:row>59</xdr:row>
          <xdr:rowOff>342900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4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85725</xdr:rowOff>
        </xdr:from>
        <xdr:to>
          <xdr:col>4</xdr:col>
          <xdr:colOff>257175</xdr:colOff>
          <xdr:row>59</xdr:row>
          <xdr:rowOff>342900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4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xdr:row>
          <xdr:rowOff>85725</xdr:rowOff>
        </xdr:from>
        <xdr:to>
          <xdr:col>2</xdr:col>
          <xdr:colOff>257175</xdr:colOff>
          <xdr:row>59</xdr:row>
          <xdr:rowOff>342900</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4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85725</xdr:rowOff>
        </xdr:from>
        <xdr:to>
          <xdr:col>3</xdr:col>
          <xdr:colOff>257175</xdr:colOff>
          <xdr:row>59</xdr:row>
          <xdr:rowOff>342900</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4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85725</xdr:rowOff>
        </xdr:from>
        <xdr:to>
          <xdr:col>4</xdr:col>
          <xdr:colOff>257175</xdr:colOff>
          <xdr:row>59</xdr:row>
          <xdr:rowOff>342900</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4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85725</xdr:rowOff>
        </xdr:from>
        <xdr:to>
          <xdr:col>2</xdr:col>
          <xdr:colOff>257175</xdr:colOff>
          <xdr:row>60</xdr:row>
          <xdr:rowOff>342900</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4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85725</xdr:rowOff>
        </xdr:from>
        <xdr:to>
          <xdr:col>3</xdr:col>
          <xdr:colOff>257175</xdr:colOff>
          <xdr:row>60</xdr:row>
          <xdr:rowOff>342900</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4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85725</xdr:rowOff>
        </xdr:from>
        <xdr:to>
          <xdr:col>4</xdr:col>
          <xdr:colOff>257175</xdr:colOff>
          <xdr:row>60</xdr:row>
          <xdr:rowOff>342900</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4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85725</xdr:rowOff>
        </xdr:from>
        <xdr:to>
          <xdr:col>2</xdr:col>
          <xdr:colOff>257175</xdr:colOff>
          <xdr:row>60</xdr:row>
          <xdr:rowOff>342900</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4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85725</xdr:rowOff>
        </xdr:from>
        <xdr:to>
          <xdr:col>3</xdr:col>
          <xdr:colOff>257175</xdr:colOff>
          <xdr:row>60</xdr:row>
          <xdr:rowOff>342900</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4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85725</xdr:rowOff>
        </xdr:from>
        <xdr:to>
          <xdr:col>4</xdr:col>
          <xdr:colOff>257175</xdr:colOff>
          <xdr:row>60</xdr:row>
          <xdr:rowOff>342900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4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85725</xdr:rowOff>
        </xdr:from>
        <xdr:to>
          <xdr:col>2</xdr:col>
          <xdr:colOff>257175</xdr:colOff>
          <xdr:row>61</xdr:row>
          <xdr:rowOff>342900</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4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85725</xdr:rowOff>
        </xdr:from>
        <xdr:to>
          <xdr:col>3</xdr:col>
          <xdr:colOff>257175</xdr:colOff>
          <xdr:row>61</xdr:row>
          <xdr:rowOff>342900</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4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85725</xdr:rowOff>
        </xdr:from>
        <xdr:to>
          <xdr:col>4</xdr:col>
          <xdr:colOff>257175</xdr:colOff>
          <xdr:row>61</xdr:row>
          <xdr:rowOff>342900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4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85725</xdr:rowOff>
        </xdr:from>
        <xdr:to>
          <xdr:col>2</xdr:col>
          <xdr:colOff>257175</xdr:colOff>
          <xdr:row>61</xdr:row>
          <xdr:rowOff>342900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4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85725</xdr:rowOff>
        </xdr:from>
        <xdr:to>
          <xdr:col>3</xdr:col>
          <xdr:colOff>257175</xdr:colOff>
          <xdr:row>61</xdr:row>
          <xdr:rowOff>342900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4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85725</xdr:rowOff>
        </xdr:from>
        <xdr:to>
          <xdr:col>4</xdr:col>
          <xdr:colOff>257175</xdr:colOff>
          <xdr:row>61</xdr:row>
          <xdr:rowOff>342900</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4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62</xdr:row>
          <xdr:rowOff>85725</xdr:rowOff>
        </xdr:from>
        <xdr:to>
          <xdr:col>2</xdr:col>
          <xdr:colOff>257175</xdr:colOff>
          <xdr:row>62</xdr:row>
          <xdr:rowOff>342900</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4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85725</xdr:rowOff>
        </xdr:from>
        <xdr:to>
          <xdr:col>3</xdr:col>
          <xdr:colOff>257175</xdr:colOff>
          <xdr:row>62</xdr:row>
          <xdr:rowOff>342900</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4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85725</xdr:rowOff>
        </xdr:from>
        <xdr:to>
          <xdr:col>4</xdr:col>
          <xdr:colOff>257175</xdr:colOff>
          <xdr:row>62</xdr:row>
          <xdr:rowOff>342900</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4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62</xdr:row>
          <xdr:rowOff>85725</xdr:rowOff>
        </xdr:from>
        <xdr:to>
          <xdr:col>2</xdr:col>
          <xdr:colOff>257175</xdr:colOff>
          <xdr:row>62</xdr:row>
          <xdr:rowOff>342900</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4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85725</xdr:rowOff>
        </xdr:from>
        <xdr:to>
          <xdr:col>3</xdr:col>
          <xdr:colOff>257175</xdr:colOff>
          <xdr:row>62</xdr:row>
          <xdr:rowOff>342900</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4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85725</xdr:rowOff>
        </xdr:from>
        <xdr:to>
          <xdr:col>4</xdr:col>
          <xdr:colOff>257175</xdr:colOff>
          <xdr:row>62</xdr:row>
          <xdr:rowOff>342900</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4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63</xdr:row>
          <xdr:rowOff>85725</xdr:rowOff>
        </xdr:from>
        <xdr:to>
          <xdr:col>2</xdr:col>
          <xdr:colOff>257175</xdr:colOff>
          <xdr:row>63</xdr:row>
          <xdr:rowOff>342900</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4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85725</xdr:rowOff>
        </xdr:from>
        <xdr:to>
          <xdr:col>3</xdr:col>
          <xdr:colOff>257175</xdr:colOff>
          <xdr:row>63</xdr:row>
          <xdr:rowOff>342900</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4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85725</xdr:rowOff>
        </xdr:from>
        <xdr:to>
          <xdr:col>4</xdr:col>
          <xdr:colOff>257175</xdr:colOff>
          <xdr:row>63</xdr:row>
          <xdr:rowOff>342900</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4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63</xdr:row>
          <xdr:rowOff>85725</xdr:rowOff>
        </xdr:from>
        <xdr:to>
          <xdr:col>2</xdr:col>
          <xdr:colOff>257175</xdr:colOff>
          <xdr:row>63</xdr:row>
          <xdr:rowOff>342900</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4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85725</xdr:rowOff>
        </xdr:from>
        <xdr:to>
          <xdr:col>3</xdr:col>
          <xdr:colOff>257175</xdr:colOff>
          <xdr:row>63</xdr:row>
          <xdr:rowOff>342900</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4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85725</xdr:rowOff>
        </xdr:from>
        <xdr:to>
          <xdr:col>4</xdr:col>
          <xdr:colOff>257175</xdr:colOff>
          <xdr:row>63</xdr:row>
          <xdr:rowOff>342900</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4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85725</xdr:rowOff>
        </xdr:from>
        <xdr:to>
          <xdr:col>2</xdr:col>
          <xdr:colOff>257175</xdr:colOff>
          <xdr:row>64</xdr:row>
          <xdr:rowOff>342900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4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xdr:row>
          <xdr:rowOff>85725</xdr:rowOff>
        </xdr:from>
        <xdr:to>
          <xdr:col>3</xdr:col>
          <xdr:colOff>257175</xdr:colOff>
          <xdr:row>64</xdr:row>
          <xdr:rowOff>342900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4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85725</xdr:rowOff>
        </xdr:from>
        <xdr:to>
          <xdr:col>4</xdr:col>
          <xdr:colOff>257175</xdr:colOff>
          <xdr:row>64</xdr:row>
          <xdr:rowOff>342900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4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85725</xdr:rowOff>
        </xdr:from>
        <xdr:to>
          <xdr:col>2</xdr:col>
          <xdr:colOff>257175</xdr:colOff>
          <xdr:row>64</xdr:row>
          <xdr:rowOff>342900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4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xdr:row>
          <xdr:rowOff>85725</xdr:rowOff>
        </xdr:from>
        <xdr:to>
          <xdr:col>3</xdr:col>
          <xdr:colOff>257175</xdr:colOff>
          <xdr:row>64</xdr:row>
          <xdr:rowOff>342900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4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85725</xdr:rowOff>
        </xdr:from>
        <xdr:to>
          <xdr:col>4</xdr:col>
          <xdr:colOff>257175</xdr:colOff>
          <xdr:row>64</xdr:row>
          <xdr:rowOff>342900</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4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85725</xdr:rowOff>
        </xdr:from>
        <xdr:to>
          <xdr:col>2</xdr:col>
          <xdr:colOff>257175</xdr:colOff>
          <xdr:row>65</xdr:row>
          <xdr:rowOff>342900</xdr:rowOff>
        </xdr:to>
        <xdr:sp macro="" textlink="">
          <xdr:nvSpPr>
            <xdr:cNvPr id="5490" name="Check Box 370" hidden="1">
              <a:extLst>
                <a:ext uri="{63B3BB69-23CF-44E3-9099-C40C66FF867C}">
                  <a14:compatExt spid="_x0000_s5490"/>
                </a:ext>
                <a:ext uri="{FF2B5EF4-FFF2-40B4-BE49-F238E27FC236}">
                  <a16:creationId xmlns:a16="http://schemas.microsoft.com/office/drawing/2014/main" id="{00000000-0008-0000-04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85725</xdr:rowOff>
        </xdr:from>
        <xdr:to>
          <xdr:col>3</xdr:col>
          <xdr:colOff>257175</xdr:colOff>
          <xdr:row>65</xdr:row>
          <xdr:rowOff>342900</xdr:rowOff>
        </xdr:to>
        <xdr:sp macro="" textlink="">
          <xdr:nvSpPr>
            <xdr:cNvPr id="5491" name="Check Box 371" hidden="1">
              <a:extLst>
                <a:ext uri="{63B3BB69-23CF-44E3-9099-C40C66FF867C}">
                  <a14:compatExt spid="_x0000_s5491"/>
                </a:ext>
                <a:ext uri="{FF2B5EF4-FFF2-40B4-BE49-F238E27FC236}">
                  <a16:creationId xmlns:a16="http://schemas.microsoft.com/office/drawing/2014/main" id="{00000000-0008-0000-0400-00007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85725</xdr:rowOff>
        </xdr:from>
        <xdr:to>
          <xdr:col>4</xdr:col>
          <xdr:colOff>257175</xdr:colOff>
          <xdr:row>65</xdr:row>
          <xdr:rowOff>342900</xdr:rowOff>
        </xdr:to>
        <xdr:sp macro="" textlink="">
          <xdr:nvSpPr>
            <xdr:cNvPr id="5492" name="Check Box 372" hidden="1">
              <a:extLst>
                <a:ext uri="{63B3BB69-23CF-44E3-9099-C40C66FF867C}">
                  <a14:compatExt spid="_x0000_s5492"/>
                </a:ext>
                <a:ext uri="{FF2B5EF4-FFF2-40B4-BE49-F238E27FC236}">
                  <a16:creationId xmlns:a16="http://schemas.microsoft.com/office/drawing/2014/main" id="{00000000-0008-0000-0400-00007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85725</xdr:rowOff>
        </xdr:from>
        <xdr:to>
          <xdr:col>2</xdr:col>
          <xdr:colOff>257175</xdr:colOff>
          <xdr:row>65</xdr:row>
          <xdr:rowOff>342900</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4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85725</xdr:rowOff>
        </xdr:from>
        <xdr:to>
          <xdr:col>3</xdr:col>
          <xdr:colOff>257175</xdr:colOff>
          <xdr:row>65</xdr:row>
          <xdr:rowOff>342900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4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85725</xdr:rowOff>
        </xdr:from>
        <xdr:to>
          <xdr:col>4</xdr:col>
          <xdr:colOff>257175</xdr:colOff>
          <xdr:row>65</xdr:row>
          <xdr:rowOff>342900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4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85725</xdr:rowOff>
        </xdr:from>
        <xdr:to>
          <xdr:col>2</xdr:col>
          <xdr:colOff>257175</xdr:colOff>
          <xdr:row>66</xdr:row>
          <xdr:rowOff>342900</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400-00007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66</xdr:row>
          <xdr:rowOff>85725</xdr:rowOff>
        </xdr:from>
        <xdr:to>
          <xdr:col>3</xdr:col>
          <xdr:colOff>257175</xdr:colOff>
          <xdr:row>66</xdr:row>
          <xdr:rowOff>342900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4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85725</xdr:rowOff>
        </xdr:from>
        <xdr:to>
          <xdr:col>4</xdr:col>
          <xdr:colOff>257175</xdr:colOff>
          <xdr:row>66</xdr:row>
          <xdr:rowOff>342900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4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85725</xdr:rowOff>
        </xdr:from>
        <xdr:to>
          <xdr:col>2</xdr:col>
          <xdr:colOff>257175</xdr:colOff>
          <xdr:row>66</xdr:row>
          <xdr:rowOff>342900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4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66</xdr:row>
          <xdr:rowOff>85725</xdr:rowOff>
        </xdr:from>
        <xdr:to>
          <xdr:col>3</xdr:col>
          <xdr:colOff>257175</xdr:colOff>
          <xdr:row>66</xdr:row>
          <xdr:rowOff>342900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4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85725</xdr:rowOff>
        </xdr:from>
        <xdr:to>
          <xdr:col>4</xdr:col>
          <xdr:colOff>257175</xdr:colOff>
          <xdr:row>66</xdr:row>
          <xdr:rowOff>342900</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4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85725</xdr:rowOff>
        </xdr:from>
        <xdr:to>
          <xdr:col>2</xdr:col>
          <xdr:colOff>257175</xdr:colOff>
          <xdr:row>67</xdr:row>
          <xdr:rowOff>342900</xdr:rowOff>
        </xdr:to>
        <xdr:sp macro="" textlink="">
          <xdr:nvSpPr>
            <xdr:cNvPr id="5502" name="Check Box 382" hidden="1">
              <a:extLst>
                <a:ext uri="{63B3BB69-23CF-44E3-9099-C40C66FF867C}">
                  <a14:compatExt spid="_x0000_s5502"/>
                </a:ext>
                <a:ext uri="{FF2B5EF4-FFF2-40B4-BE49-F238E27FC236}">
                  <a16:creationId xmlns:a16="http://schemas.microsoft.com/office/drawing/2014/main" id="{00000000-0008-0000-04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67</xdr:row>
          <xdr:rowOff>85725</xdr:rowOff>
        </xdr:from>
        <xdr:to>
          <xdr:col>3</xdr:col>
          <xdr:colOff>257175</xdr:colOff>
          <xdr:row>67</xdr:row>
          <xdr:rowOff>342900</xdr:rowOff>
        </xdr:to>
        <xdr:sp macro="" textlink="">
          <xdr:nvSpPr>
            <xdr:cNvPr id="5503" name="Check Box 383" hidden="1">
              <a:extLst>
                <a:ext uri="{63B3BB69-23CF-44E3-9099-C40C66FF867C}">
                  <a14:compatExt spid="_x0000_s5503"/>
                </a:ext>
                <a:ext uri="{FF2B5EF4-FFF2-40B4-BE49-F238E27FC236}">
                  <a16:creationId xmlns:a16="http://schemas.microsoft.com/office/drawing/2014/main" id="{00000000-0008-0000-04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85725</xdr:rowOff>
        </xdr:from>
        <xdr:to>
          <xdr:col>4</xdr:col>
          <xdr:colOff>257175</xdr:colOff>
          <xdr:row>67</xdr:row>
          <xdr:rowOff>342900</xdr:rowOff>
        </xdr:to>
        <xdr:sp macro="" textlink="">
          <xdr:nvSpPr>
            <xdr:cNvPr id="5504" name="Check Box 384" hidden="1">
              <a:extLst>
                <a:ext uri="{63B3BB69-23CF-44E3-9099-C40C66FF867C}">
                  <a14:compatExt spid="_x0000_s5504"/>
                </a:ext>
                <a:ext uri="{FF2B5EF4-FFF2-40B4-BE49-F238E27FC236}">
                  <a16:creationId xmlns:a16="http://schemas.microsoft.com/office/drawing/2014/main" id="{00000000-0008-0000-04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85725</xdr:rowOff>
        </xdr:from>
        <xdr:to>
          <xdr:col>2</xdr:col>
          <xdr:colOff>257175</xdr:colOff>
          <xdr:row>67</xdr:row>
          <xdr:rowOff>342900</xdr:rowOff>
        </xdr:to>
        <xdr:sp macro="" textlink="">
          <xdr:nvSpPr>
            <xdr:cNvPr id="5505" name="Check Box 385" hidden="1">
              <a:extLst>
                <a:ext uri="{63B3BB69-23CF-44E3-9099-C40C66FF867C}">
                  <a14:compatExt spid="_x0000_s5505"/>
                </a:ext>
                <a:ext uri="{FF2B5EF4-FFF2-40B4-BE49-F238E27FC236}">
                  <a16:creationId xmlns:a16="http://schemas.microsoft.com/office/drawing/2014/main" id="{00000000-0008-0000-04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67</xdr:row>
          <xdr:rowOff>85725</xdr:rowOff>
        </xdr:from>
        <xdr:to>
          <xdr:col>3</xdr:col>
          <xdr:colOff>257175</xdr:colOff>
          <xdr:row>67</xdr:row>
          <xdr:rowOff>342900</xdr:rowOff>
        </xdr:to>
        <xdr:sp macro="" textlink="">
          <xdr:nvSpPr>
            <xdr:cNvPr id="5506" name="Check Box 386" hidden="1">
              <a:extLst>
                <a:ext uri="{63B3BB69-23CF-44E3-9099-C40C66FF867C}">
                  <a14:compatExt spid="_x0000_s5506"/>
                </a:ext>
                <a:ext uri="{FF2B5EF4-FFF2-40B4-BE49-F238E27FC236}">
                  <a16:creationId xmlns:a16="http://schemas.microsoft.com/office/drawing/2014/main" id="{00000000-0008-0000-04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85725</xdr:rowOff>
        </xdr:from>
        <xdr:to>
          <xdr:col>4</xdr:col>
          <xdr:colOff>257175</xdr:colOff>
          <xdr:row>67</xdr:row>
          <xdr:rowOff>342900</xdr:rowOff>
        </xdr:to>
        <xdr:sp macro="" textlink="">
          <xdr:nvSpPr>
            <xdr:cNvPr id="5507" name="Check Box 387" hidden="1">
              <a:extLst>
                <a:ext uri="{63B3BB69-23CF-44E3-9099-C40C66FF867C}">
                  <a14:compatExt spid="_x0000_s5507"/>
                </a:ext>
                <a:ext uri="{FF2B5EF4-FFF2-40B4-BE49-F238E27FC236}">
                  <a16:creationId xmlns:a16="http://schemas.microsoft.com/office/drawing/2014/main" id="{00000000-0008-0000-04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85725</xdr:rowOff>
        </xdr:from>
        <xdr:to>
          <xdr:col>2</xdr:col>
          <xdr:colOff>257175</xdr:colOff>
          <xdr:row>68</xdr:row>
          <xdr:rowOff>342900</xdr:rowOff>
        </xdr:to>
        <xdr:sp macro="" textlink="">
          <xdr:nvSpPr>
            <xdr:cNvPr id="5508" name="Check Box 388" hidden="1">
              <a:extLst>
                <a:ext uri="{63B3BB69-23CF-44E3-9099-C40C66FF867C}">
                  <a14:compatExt spid="_x0000_s5508"/>
                </a:ext>
                <a:ext uri="{FF2B5EF4-FFF2-40B4-BE49-F238E27FC236}">
                  <a16:creationId xmlns:a16="http://schemas.microsoft.com/office/drawing/2014/main" id="{00000000-0008-0000-04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68</xdr:row>
          <xdr:rowOff>85725</xdr:rowOff>
        </xdr:from>
        <xdr:to>
          <xdr:col>3</xdr:col>
          <xdr:colOff>257175</xdr:colOff>
          <xdr:row>68</xdr:row>
          <xdr:rowOff>342900</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4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85725</xdr:rowOff>
        </xdr:from>
        <xdr:to>
          <xdr:col>4</xdr:col>
          <xdr:colOff>257175</xdr:colOff>
          <xdr:row>68</xdr:row>
          <xdr:rowOff>342900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4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85725</xdr:rowOff>
        </xdr:from>
        <xdr:to>
          <xdr:col>2</xdr:col>
          <xdr:colOff>257175</xdr:colOff>
          <xdr:row>68</xdr:row>
          <xdr:rowOff>342900</xdr:rowOff>
        </xdr:to>
        <xdr:sp macro="" textlink="">
          <xdr:nvSpPr>
            <xdr:cNvPr id="5511" name="Check Box 391" hidden="1">
              <a:extLst>
                <a:ext uri="{63B3BB69-23CF-44E3-9099-C40C66FF867C}">
                  <a14:compatExt spid="_x0000_s5511"/>
                </a:ext>
                <a:ext uri="{FF2B5EF4-FFF2-40B4-BE49-F238E27FC236}">
                  <a16:creationId xmlns:a16="http://schemas.microsoft.com/office/drawing/2014/main" id="{00000000-0008-0000-0400-00008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68</xdr:row>
          <xdr:rowOff>85725</xdr:rowOff>
        </xdr:from>
        <xdr:to>
          <xdr:col>3</xdr:col>
          <xdr:colOff>257175</xdr:colOff>
          <xdr:row>68</xdr:row>
          <xdr:rowOff>342900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4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85725</xdr:rowOff>
        </xdr:from>
        <xdr:to>
          <xdr:col>4</xdr:col>
          <xdr:colOff>257175</xdr:colOff>
          <xdr:row>68</xdr:row>
          <xdr:rowOff>342900</xdr:rowOff>
        </xdr:to>
        <xdr:sp macro="" textlink="">
          <xdr:nvSpPr>
            <xdr:cNvPr id="5513" name="Check Box 393" hidden="1">
              <a:extLst>
                <a:ext uri="{63B3BB69-23CF-44E3-9099-C40C66FF867C}">
                  <a14:compatExt spid="_x0000_s5513"/>
                </a:ext>
                <a:ext uri="{FF2B5EF4-FFF2-40B4-BE49-F238E27FC236}">
                  <a16:creationId xmlns:a16="http://schemas.microsoft.com/office/drawing/2014/main" id="{00000000-0008-0000-04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xdr:row>
          <xdr:rowOff>85725</xdr:rowOff>
        </xdr:from>
        <xdr:to>
          <xdr:col>2</xdr:col>
          <xdr:colOff>257175</xdr:colOff>
          <xdr:row>69</xdr:row>
          <xdr:rowOff>342900</xdr:rowOff>
        </xdr:to>
        <xdr:sp macro="" textlink="">
          <xdr:nvSpPr>
            <xdr:cNvPr id="5514" name="Check Box 394" hidden="1">
              <a:extLst>
                <a:ext uri="{63B3BB69-23CF-44E3-9099-C40C66FF867C}">
                  <a14:compatExt spid="_x0000_s5514"/>
                </a:ext>
                <a:ext uri="{FF2B5EF4-FFF2-40B4-BE49-F238E27FC236}">
                  <a16:creationId xmlns:a16="http://schemas.microsoft.com/office/drawing/2014/main" id="{00000000-0008-0000-04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69</xdr:row>
          <xdr:rowOff>85725</xdr:rowOff>
        </xdr:from>
        <xdr:to>
          <xdr:col>3</xdr:col>
          <xdr:colOff>257175</xdr:colOff>
          <xdr:row>69</xdr:row>
          <xdr:rowOff>342900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4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85725</xdr:rowOff>
        </xdr:from>
        <xdr:to>
          <xdr:col>4</xdr:col>
          <xdr:colOff>257175</xdr:colOff>
          <xdr:row>69</xdr:row>
          <xdr:rowOff>342900</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4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xdr:row>
          <xdr:rowOff>85725</xdr:rowOff>
        </xdr:from>
        <xdr:to>
          <xdr:col>2</xdr:col>
          <xdr:colOff>257175</xdr:colOff>
          <xdr:row>69</xdr:row>
          <xdr:rowOff>342900</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4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69</xdr:row>
          <xdr:rowOff>85725</xdr:rowOff>
        </xdr:from>
        <xdr:to>
          <xdr:col>3</xdr:col>
          <xdr:colOff>257175</xdr:colOff>
          <xdr:row>69</xdr:row>
          <xdr:rowOff>342900</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4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85725</xdr:rowOff>
        </xdr:from>
        <xdr:to>
          <xdr:col>4</xdr:col>
          <xdr:colOff>257175</xdr:colOff>
          <xdr:row>69</xdr:row>
          <xdr:rowOff>342900</xdr:rowOff>
        </xdr:to>
        <xdr:sp macro="" textlink="">
          <xdr:nvSpPr>
            <xdr:cNvPr id="5519" name="Check Box 399" hidden="1">
              <a:extLst>
                <a:ext uri="{63B3BB69-23CF-44E3-9099-C40C66FF867C}">
                  <a14:compatExt spid="_x0000_s5519"/>
                </a:ext>
                <a:ext uri="{FF2B5EF4-FFF2-40B4-BE49-F238E27FC236}">
                  <a16:creationId xmlns:a16="http://schemas.microsoft.com/office/drawing/2014/main" id="{00000000-0008-0000-04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70</xdr:row>
          <xdr:rowOff>85725</xdr:rowOff>
        </xdr:from>
        <xdr:to>
          <xdr:col>2</xdr:col>
          <xdr:colOff>257175</xdr:colOff>
          <xdr:row>70</xdr:row>
          <xdr:rowOff>342900</xdr:rowOff>
        </xdr:to>
        <xdr:sp macro="" textlink="">
          <xdr:nvSpPr>
            <xdr:cNvPr id="5520" name="Check Box 400" hidden="1">
              <a:extLst>
                <a:ext uri="{63B3BB69-23CF-44E3-9099-C40C66FF867C}">
                  <a14:compatExt spid="_x0000_s5520"/>
                </a:ext>
                <a:ext uri="{FF2B5EF4-FFF2-40B4-BE49-F238E27FC236}">
                  <a16:creationId xmlns:a16="http://schemas.microsoft.com/office/drawing/2014/main" id="{00000000-0008-0000-04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3</xdr:col>
          <xdr:colOff>257175</xdr:colOff>
          <xdr:row>70</xdr:row>
          <xdr:rowOff>342900</xdr:rowOff>
        </xdr:to>
        <xdr:sp macro="" textlink="">
          <xdr:nvSpPr>
            <xdr:cNvPr id="5521" name="Check Box 401" hidden="1">
              <a:extLst>
                <a:ext uri="{63B3BB69-23CF-44E3-9099-C40C66FF867C}">
                  <a14:compatExt spid="_x0000_s5521"/>
                </a:ext>
                <a:ext uri="{FF2B5EF4-FFF2-40B4-BE49-F238E27FC236}">
                  <a16:creationId xmlns:a16="http://schemas.microsoft.com/office/drawing/2014/main" id="{00000000-0008-0000-04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85725</xdr:rowOff>
        </xdr:from>
        <xdr:to>
          <xdr:col>4</xdr:col>
          <xdr:colOff>257175</xdr:colOff>
          <xdr:row>70</xdr:row>
          <xdr:rowOff>342900</xdr:rowOff>
        </xdr:to>
        <xdr:sp macro="" textlink="">
          <xdr:nvSpPr>
            <xdr:cNvPr id="5522" name="Check Box 402" hidden="1">
              <a:extLst>
                <a:ext uri="{63B3BB69-23CF-44E3-9099-C40C66FF867C}">
                  <a14:compatExt spid="_x0000_s5522"/>
                </a:ext>
                <a:ext uri="{FF2B5EF4-FFF2-40B4-BE49-F238E27FC236}">
                  <a16:creationId xmlns:a16="http://schemas.microsoft.com/office/drawing/2014/main" id="{00000000-0008-0000-0400-00009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70</xdr:row>
          <xdr:rowOff>85725</xdr:rowOff>
        </xdr:from>
        <xdr:to>
          <xdr:col>2</xdr:col>
          <xdr:colOff>257175</xdr:colOff>
          <xdr:row>70</xdr:row>
          <xdr:rowOff>342900</xdr:rowOff>
        </xdr:to>
        <xdr:sp macro="" textlink="">
          <xdr:nvSpPr>
            <xdr:cNvPr id="5523" name="Check Box 403" hidden="1">
              <a:extLst>
                <a:ext uri="{63B3BB69-23CF-44E3-9099-C40C66FF867C}">
                  <a14:compatExt spid="_x0000_s5523"/>
                </a:ext>
                <a:ext uri="{FF2B5EF4-FFF2-40B4-BE49-F238E27FC236}">
                  <a16:creationId xmlns:a16="http://schemas.microsoft.com/office/drawing/2014/main" id="{00000000-0008-0000-0400-00009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3</xdr:col>
          <xdr:colOff>257175</xdr:colOff>
          <xdr:row>70</xdr:row>
          <xdr:rowOff>342900</xdr:rowOff>
        </xdr:to>
        <xdr:sp macro="" textlink="">
          <xdr:nvSpPr>
            <xdr:cNvPr id="5524" name="Check Box 404" hidden="1">
              <a:extLst>
                <a:ext uri="{63B3BB69-23CF-44E3-9099-C40C66FF867C}">
                  <a14:compatExt spid="_x0000_s5524"/>
                </a:ext>
                <a:ext uri="{FF2B5EF4-FFF2-40B4-BE49-F238E27FC236}">
                  <a16:creationId xmlns:a16="http://schemas.microsoft.com/office/drawing/2014/main" id="{00000000-0008-0000-0400-00009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85725</xdr:rowOff>
        </xdr:from>
        <xdr:to>
          <xdr:col>4</xdr:col>
          <xdr:colOff>257175</xdr:colOff>
          <xdr:row>70</xdr:row>
          <xdr:rowOff>342900</xdr:rowOff>
        </xdr:to>
        <xdr:sp macro="" textlink="">
          <xdr:nvSpPr>
            <xdr:cNvPr id="5525" name="Check Box 405" hidden="1">
              <a:extLst>
                <a:ext uri="{63B3BB69-23CF-44E3-9099-C40C66FF867C}">
                  <a14:compatExt spid="_x0000_s5525"/>
                </a:ext>
                <a:ext uri="{FF2B5EF4-FFF2-40B4-BE49-F238E27FC236}">
                  <a16:creationId xmlns:a16="http://schemas.microsoft.com/office/drawing/2014/main" id="{00000000-0008-0000-0400-00009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85725</xdr:rowOff>
        </xdr:from>
        <xdr:to>
          <xdr:col>2</xdr:col>
          <xdr:colOff>257175</xdr:colOff>
          <xdr:row>71</xdr:row>
          <xdr:rowOff>342900</xdr:rowOff>
        </xdr:to>
        <xdr:sp macro="" textlink="">
          <xdr:nvSpPr>
            <xdr:cNvPr id="5526" name="Check Box 406" hidden="1">
              <a:extLst>
                <a:ext uri="{63B3BB69-23CF-44E3-9099-C40C66FF867C}">
                  <a14:compatExt spid="_x0000_s5526"/>
                </a:ext>
                <a:ext uri="{FF2B5EF4-FFF2-40B4-BE49-F238E27FC236}">
                  <a16:creationId xmlns:a16="http://schemas.microsoft.com/office/drawing/2014/main" id="{00000000-0008-0000-0400-00009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71</xdr:row>
          <xdr:rowOff>85725</xdr:rowOff>
        </xdr:from>
        <xdr:to>
          <xdr:col>3</xdr:col>
          <xdr:colOff>257175</xdr:colOff>
          <xdr:row>71</xdr:row>
          <xdr:rowOff>342900</xdr:rowOff>
        </xdr:to>
        <xdr:sp macro="" textlink="">
          <xdr:nvSpPr>
            <xdr:cNvPr id="5527" name="Check Box 407" hidden="1">
              <a:extLst>
                <a:ext uri="{63B3BB69-23CF-44E3-9099-C40C66FF867C}">
                  <a14:compatExt spid="_x0000_s5527"/>
                </a:ext>
                <a:ext uri="{FF2B5EF4-FFF2-40B4-BE49-F238E27FC236}">
                  <a16:creationId xmlns:a16="http://schemas.microsoft.com/office/drawing/2014/main" id="{00000000-0008-0000-0400-00009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85725</xdr:rowOff>
        </xdr:from>
        <xdr:to>
          <xdr:col>4</xdr:col>
          <xdr:colOff>257175</xdr:colOff>
          <xdr:row>71</xdr:row>
          <xdr:rowOff>342900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4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85725</xdr:rowOff>
        </xdr:from>
        <xdr:to>
          <xdr:col>2</xdr:col>
          <xdr:colOff>257175</xdr:colOff>
          <xdr:row>71</xdr:row>
          <xdr:rowOff>342900</xdr:rowOff>
        </xdr:to>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4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71</xdr:row>
          <xdr:rowOff>85725</xdr:rowOff>
        </xdr:from>
        <xdr:to>
          <xdr:col>3</xdr:col>
          <xdr:colOff>257175</xdr:colOff>
          <xdr:row>71</xdr:row>
          <xdr:rowOff>342900</xdr:rowOff>
        </xdr:to>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4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85725</xdr:rowOff>
        </xdr:from>
        <xdr:to>
          <xdr:col>4</xdr:col>
          <xdr:colOff>257175</xdr:colOff>
          <xdr:row>71</xdr:row>
          <xdr:rowOff>342900</xdr:rowOff>
        </xdr:to>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4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72</xdr:row>
          <xdr:rowOff>85725</xdr:rowOff>
        </xdr:from>
        <xdr:to>
          <xdr:col>2</xdr:col>
          <xdr:colOff>257175</xdr:colOff>
          <xdr:row>72</xdr:row>
          <xdr:rowOff>342900</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4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72</xdr:row>
          <xdr:rowOff>85725</xdr:rowOff>
        </xdr:from>
        <xdr:to>
          <xdr:col>3</xdr:col>
          <xdr:colOff>257175</xdr:colOff>
          <xdr:row>72</xdr:row>
          <xdr:rowOff>342900</xdr:rowOff>
        </xdr:to>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4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85725</xdr:rowOff>
        </xdr:from>
        <xdr:to>
          <xdr:col>4</xdr:col>
          <xdr:colOff>257175</xdr:colOff>
          <xdr:row>72</xdr:row>
          <xdr:rowOff>342900</xdr:rowOff>
        </xdr:to>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4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72</xdr:row>
          <xdr:rowOff>85725</xdr:rowOff>
        </xdr:from>
        <xdr:to>
          <xdr:col>2</xdr:col>
          <xdr:colOff>257175</xdr:colOff>
          <xdr:row>72</xdr:row>
          <xdr:rowOff>342900</xdr:rowOff>
        </xdr:to>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4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72</xdr:row>
          <xdr:rowOff>85725</xdr:rowOff>
        </xdr:from>
        <xdr:to>
          <xdr:col>3</xdr:col>
          <xdr:colOff>257175</xdr:colOff>
          <xdr:row>72</xdr:row>
          <xdr:rowOff>342900</xdr:rowOff>
        </xdr:to>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4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85725</xdr:rowOff>
        </xdr:from>
        <xdr:to>
          <xdr:col>4</xdr:col>
          <xdr:colOff>257175</xdr:colOff>
          <xdr:row>72</xdr:row>
          <xdr:rowOff>342900</xdr:rowOff>
        </xdr:to>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4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85725</xdr:rowOff>
        </xdr:from>
        <xdr:to>
          <xdr:col>2</xdr:col>
          <xdr:colOff>257175</xdr:colOff>
          <xdr:row>73</xdr:row>
          <xdr:rowOff>342900</xdr:rowOff>
        </xdr:to>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400-0000A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3</xdr:col>
          <xdr:colOff>257175</xdr:colOff>
          <xdr:row>73</xdr:row>
          <xdr:rowOff>342900</xdr:rowOff>
        </xdr:to>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400-0000A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85725</xdr:rowOff>
        </xdr:from>
        <xdr:to>
          <xdr:col>4</xdr:col>
          <xdr:colOff>257175</xdr:colOff>
          <xdr:row>73</xdr:row>
          <xdr:rowOff>342900</xdr:rowOff>
        </xdr:to>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400-0000A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85725</xdr:rowOff>
        </xdr:from>
        <xdr:to>
          <xdr:col>2</xdr:col>
          <xdr:colOff>257175</xdr:colOff>
          <xdr:row>73</xdr:row>
          <xdr:rowOff>342900</xdr:rowOff>
        </xdr:to>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400-0000A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3</xdr:col>
          <xdr:colOff>257175</xdr:colOff>
          <xdr:row>73</xdr:row>
          <xdr:rowOff>342900</xdr:rowOff>
        </xdr:to>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400-0000A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85725</xdr:rowOff>
        </xdr:from>
        <xdr:to>
          <xdr:col>4</xdr:col>
          <xdr:colOff>257175</xdr:colOff>
          <xdr:row>73</xdr:row>
          <xdr:rowOff>342900</xdr:rowOff>
        </xdr:to>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400-0000A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74</xdr:row>
          <xdr:rowOff>85725</xdr:rowOff>
        </xdr:from>
        <xdr:to>
          <xdr:col>2</xdr:col>
          <xdr:colOff>257175</xdr:colOff>
          <xdr:row>74</xdr:row>
          <xdr:rowOff>342900</xdr:rowOff>
        </xdr:to>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400-0000A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85725</xdr:rowOff>
        </xdr:from>
        <xdr:to>
          <xdr:col>3</xdr:col>
          <xdr:colOff>257175</xdr:colOff>
          <xdr:row>74</xdr:row>
          <xdr:rowOff>342900</xdr:rowOff>
        </xdr:to>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400-0000A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85725</xdr:rowOff>
        </xdr:from>
        <xdr:to>
          <xdr:col>4</xdr:col>
          <xdr:colOff>257175</xdr:colOff>
          <xdr:row>74</xdr:row>
          <xdr:rowOff>342900</xdr:rowOff>
        </xdr:to>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400-0000A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74</xdr:row>
          <xdr:rowOff>85725</xdr:rowOff>
        </xdr:from>
        <xdr:to>
          <xdr:col>2</xdr:col>
          <xdr:colOff>257175</xdr:colOff>
          <xdr:row>74</xdr:row>
          <xdr:rowOff>342900</xdr:rowOff>
        </xdr:to>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400-0000A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85725</xdr:rowOff>
        </xdr:from>
        <xdr:to>
          <xdr:col>3</xdr:col>
          <xdr:colOff>257175</xdr:colOff>
          <xdr:row>74</xdr:row>
          <xdr:rowOff>342900</xdr:rowOff>
        </xdr:to>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400-0000A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85725</xdr:rowOff>
        </xdr:from>
        <xdr:to>
          <xdr:col>4</xdr:col>
          <xdr:colOff>257175</xdr:colOff>
          <xdr:row>74</xdr:row>
          <xdr:rowOff>342900</xdr:rowOff>
        </xdr:to>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400-0000A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85725</xdr:rowOff>
        </xdr:from>
        <xdr:to>
          <xdr:col>2</xdr:col>
          <xdr:colOff>257175</xdr:colOff>
          <xdr:row>75</xdr:row>
          <xdr:rowOff>342900</xdr:rowOff>
        </xdr:to>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400-0000A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75</xdr:row>
          <xdr:rowOff>85725</xdr:rowOff>
        </xdr:from>
        <xdr:to>
          <xdr:col>3</xdr:col>
          <xdr:colOff>257175</xdr:colOff>
          <xdr:row>75</xdr:row>
          <xdr:rowOff>342900</xdr:rowOff>
        </xdr:to>
        <xdr:sp macro="" textlink="">
          <xdr:nvSpPr>
            <xdr:cNvPr id="5551" name="Check Box 431" hidden="1">
              <a:extLst>
                <a:ext uri="{63B3BB69-23CF-44E3-9099-C40C66FF867C}">
                  <a14:compatExt spid="_x0000_s5551"/>
                </a:ext>
                <a:ext uri="{FF2B5EF4-FFF2-40B4-BE49-F238E27FC236}">
                  <a16:creationId xmlns:a16="http://schemas.microsoft.com/office/drawing/2014/main" id="{00000000-0008-0000-0400-0000A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85725</xdr:rowOff>
        </xdr:from>
        <xdr:to>
          <xdr:col>4</xdr:col>
          <xdr:colOff>257175</xdr:colOff>
          <xdr:row>75</xdr:row>
          <xdr:rowOff>342900</xdr:rowOff>
        </xdr:to>
        <xdr:sp macro="" textlink="">
          <xdr:nvSpPr>
            <xdr:cNvPr id="5552" name="Check Box 432" hidden="1">
              <a:extLst>
                <a:ext uri="{63B3BB69-23CF-44E3-9099-C40C66FF867C}">
                  <a14:compatExt spid="_x0000_s5552"/>
                </a:ext>
                <a:ext uri="{FF2B5EF4-FFF2-40B4-BE49-F238E27FC236}">
                  <a16:creationId xmlns:a16="http://schemas.microsoft.com/office/drawing/2014/main" id="{00000000-0008-0000-0400-0000B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85725</xdr:rowOff>
        </xdr:from>
        <xdr:to>
          <xdr:col>2</xdr:col>
          <xdr:colOff>257175</xdr:colOff>
          <xdr:row>75</xdr:row>
          <xdr:rowOff>342900</xdr:rowOff>
        </xdr:to>
        <xdr:sp macro="" textlink="">
          <xdr:nvSpPr>
            <xdr:cNvPr id="5553" name="Check Box 433" hidden="1">
              <a:extLst>
                <a:ext uri="{63B3BB69-23CF-44E3-9099-C40C66FF867C}">
                  <a14:compatExt spid="_x0000_s5553"/>
                </a:ext>
                <a:ext uri="{FF2B5EF4-FFF2-40B4-BE49-F238E27FC236}">
                  <a16:creationId xmlns:a16="http://schemas.microsoft.com/office/drawing/2014/main" id="{00000000-0008-0000-0400-0000B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75</xdr:row>
          <xdr:rowOff>85725</xdr:rowOff>
        </xdr:from>
        <xdr:to>
          <xdr:col>3</xdr:col>
          <xdr:colOff>257175</xdr:colOff>
          <xdr:row>75</xdr:row>
          <xdr:rowOff>342900</xdr:rowOff>
        </xdr:to>
        <xdr:sp macro="" textlink="">
          <xdr:nvSpPr>
            <xdr:cNvPr id="5554" name="Check Box 434" hidden="1">
              <a:extLst>
                <a:ext uri="{63B3BB69-23CF-44E3-9099-C40C66FF867C}">
                  <a14:compatExt spid="_x0000_s5554"/>
                </a:ext>
                <a:ext uri="{FF2B5EF4-FFF2-40B4-BE49-F238E27FC236}">
                  <a16:creationId xmlns:a16="http://schemas.microsoft.com/office/drawing/2014/main" id="{00000000-0008-0000-0400-0000B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85725</xdr:rowOff>
        </xdr:from>
        <xdr:to>
          <xdr:col>4</xdr:col>
          <xdr:colOff>257175</xdr:colOff>
          <xdr:row>75</xdr:row>
          <xdr:rowOff>342900</xdr:rowOff>
        </xdr:to>
        <xdr:sp macro="" textlink="">
          <xdr:nvSpPr>
            <xdr:cNvPr id="5555" name="Check Box 435" hidden="1">
              <a:extLst>
                <a:ext uri="{63B3BB69-23CF-44E3-9099-C40C66FF867C}">
                  <a14:compatExt spid="_x0000_s5555"/>
                </a:ext>
                <a:ext uri="{FF2B5EF4-FFF2-40B4-BE49-F238E27FC236}">
                  <a16:creationId xmlns:a16="http://schemas.microsoft.com/office/drawing/2014/main" id="{00000000-0008-0000-0400-0000B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xdr:row>
          <xdr:rowOff>85725</xdr:rowOff>
        </xdr:from>
        <xdr:to>
          <xdr:col>2</xdr:col>
          <xdr:colOff>257175</xdr:colOff>
          <xdr:row>76</xdr:row>
          <xdr:rowOff>342900</xdr:rowOff>
        </xdr:to>
        <xdr:sp macro="" textlink="">
          <xdr:nvSpPr>
            <xdr:cNvPr id="5556" name="Check Box 436" hidden="1">
              <a:extLst>
                <a:ext uri="{63B3BB69-23CF-44E3-9099-C40C66FF867C}">
                  <a14:compatExt spid="_x0000_s5556"/>
                </a:ext>
                <a:ext uri="{FF2B5EF4-FFF2-40B4-BE49-F238E27FC236}">
                  <a16:creationId xmlns:a16="http://schemas.microsoft.com/office/drawing/2014/main" id="{00000000-0008-0000-0400-0000B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76</xdr:row>
          <xdr:rowOff>85725</xdr:rowOff>
        </xdr:from>
        <xdr:to>
          <xdr:col>3</xdr:col>
          <xdr:colOff>257175</xdr:colOff>
          <xdr:row>76</xdr:row>
          <xdr:rowOff>342900</xdr:rowOff>
        </xdr:to>
        <xdr:sp macro="" textlink="">
          <xdr:nvSpPr>
            <xdr:cNvPr id="5557" name="Check Box 437" hidden="1">
              <a:extLst>
                <a:ext uri="{63B3BB69-23CF-44E3-9099-C40C66FF867C}">
                  <a14:compatExt spid="_x0000_s5557"/>
                </a:ext>
                <a:ext uri="{FF2B5EF4-FFF2-40B4-BE49-F238E27FC236}">
                  <a16:creationId xmlns:a16="http://schemas.microsoft.com/office/drawing/2014/main" id="{00000000-0008-0000-0400-0000B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85725</xdr:rowOff>
        </xdr:from>
        <xdr:to>
          <xdr:col>4</xdr:col>
          <xdr:colOff>257175</xdr:colOff>
          <xdr:row>76</xdr:row>
          <xdr:rowOff>342900</xdr:rowOff>
        </xdr:to>
        <xdr:sp macro="" textlink="">
          <xdr:nvSpPr>
            <xdr:cNvPr id="5558" name="Check Box 438" hidden="1">
              <a:extLst>
                <a:ext uri="{63B3BB69-23CF-44E3-9099-C40C66FF867C}">
                  <a14:compatExt spid="_x0000_s5558"/>
                </a:ext>
                <a:ext uri="{FF2B5EF4-FFF2-40B4-BE49-F238E27FC236}">
                  <a16:creationId xmlns:a16="http://schemas.microsoft.com/office/drawing/2014/main" id="{00000000-0008-0000-0400-0000B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xdr:row>
          <xdr:rowOff>85725</xdr:rowOff>
        </xdr:from>
        <xdr:to>
          <xdr:col>2</xdr:col>
          <xdr:colOff>257175</xdr:colOff>
          <xdr:row>76</xdr:row>
          <xdr:rowOff>342900</xdr:rowOff>
        </xdr:to>
        <xdr:sp macro="" textlink="">
          <xdr:nvSpPr>
            <xdr:cNvPr id="5559" name="Check Box 439" hidden="1">
              <a:extLst>
                <a:ext uri="{63B3BB69-23CF-44E3-9099-C40C66FF867C}">
                  <a14:compatExt spid="_x0000_s5559"/>
                </a:ext>
                <a:ext uri="{FF2B5EF4-FFF2-40B4-BE49-F238E27FC236}">
                  <a16:creationId xmlns:a16="http://schemas.microsoft.com/office/drawing/2014/main" id="{00000000-0008-0000-04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76</xdr:row>
          <xdr:rowOff>85725</xdr:rowOff>
        </xdr:from>
        <xdr:to>
          <xdr:col>3</xdr:col>
          <xdr:colOff>257175</xdr:colOff>
          <xdr:row>76</xdr:row>
          <xdr:rowOff>342900</xdr:rowOff>
        </xdr:to>
        <xdr:sp macro="" textlink="">
          <xdr:nvSpPr>
            <xdr:cNvPr id="5560" name="Check Box 440" hidden="1">
              <a:extLst>
                <a:ext uri="{63B3BB69-23CF-44E3-9099-C40C66FF867C}">
                  <a14:compatExt spid="_x0000_s5560"/>
                </a:ext>
                <a:ext uri="{FF2B5EF4-FFF2-40B4-BE49-F238E27FC236}">
                  <a16:creationId xmlns:a16="http://schemas.microsoft.com/office/drawing/2014/main" id="{00000000-0008-0000-0400-0000B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85725</xdr:rowOff>
        </xdr:from>
        <xdr:to>
          <xdr:col>4</xdr:col>
          <xdr:colOff>257175</xdr:colOff>
          <xdr:row>76</xdr:row>
          <xdr:rowOff>342900</xdr:rowOff>
        </xdr:to>
        <xdr:sp macro="" textlink="">
          <xdr:nvSpPr>
            <xdr:cNvPr id="5561" name="Check Box 441" hidden="1">
              <a:extLst>
                <a:ext uri="{63B3BB69-23CF-44E3-9099-C40C66FF867C}">
                  <a14:compatExt spid="_x0000_s5561"/>
                </a:ext>
                <a:ext uri="{FF2B5EF4-FFF2-40B4-BE49-F238E27FC236}">
                  <a16:creationId xmlns:a16="http://schemas.microsoft.com/office/drawing/2014/main" id="{00000000-0008-0000-0400-0000B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85725</xdr:rowOff>
        </xdr:from>
        <xdr:to>
          <xdr:col>2</xdr:col>
          <xdr:colOff>257175</xdr:colOff>
          <xdr:row>77</xdr:row>
          <xdr:rowOff>342900</xdr:rowOff>
        </xdr:to>
        <xdr:sp macro="" textlink="">
          <xdr:nvSpPr>
            <xdr:cNvPr id="5562" name="Check Box 442" hidden="1">
              <a:extLst>
                <a:ext uri="{63B3BB69-23CF-44E3-9099-C40C66FF867C}">
                  <a14:compatExt spid="_x0000_s5562"/>
                </a:ext>
                <a:ext uri="{FF2B5EF4-FFF2-40B4-BE49-F238E27FC236}">
                  <a16:creationId xmlns:a16="http://schemas.microsoft.com/office/drawing/2014/main" id="{00000000-0008-0000-04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85725</xdr:rowOff>
        </xdr:from>
        <xdr:to>
          <xdr:col>3</xdr:col>
          <xdr:colOff>257175</xdr:colOff>
          <xdr:row>77</xdr:row>
          <xdr:rowOff>342900</xdr:rowOff>
        </xdr:to>
        <xdr:sp macro="" textlink="">
          <xdr:nvSpPr>
            <xdr:cNvPr id="5563" name="Check Box 443" hidden="1">
              <a:extLst>
                <a:ext uri="{63B3BB69-23CF-44E3-9099-C40C66FF867C}">
                  <a14:compatExt spid="_x0000_s5563"/>
                </a:ext>
                <a:ext uri="{FF2B5EF4-FFF2-40B4-BE49-F238E27FC236}">
                  <a16:creationId xmlns:a16="http://schemas.microsoft.com/office/drawing/2014/main" id="{00000000-0008-0000-04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85725</xdr:rowOff>
        </xdr:from>
        <xdr:to>
          <xdr:col>4</xdr:col>
          <xdr:colOff>257175</xdr:colOff>
          <xdr:row>77</xdr:row>
          <xdr:rowOff>342900</xdr:rowOff>
        </xdr:to>
        <xdr:sp macro="" textlink="">
          <xdr:nvSpPr>
            <xdr:cNvPr id="5564" name="Check Box 444" hidden="1">
              <a:extLst>
                <a:ext uri="{63B3BB69-23CF-44E3-9099-C40C66FF867C}">
                  <a14:compatExt spid="_x0000_s5564"/>
                </a:ext>
                <a:ext uri="{FF2B5EF4-FFF2-40B4-BE49-F238E27FC236}">
                  <a16:creationId xmlns:a16="http://schemas.microsoft.com/office/drawing/2014/main" id="{00000000-0008-0000-0400-0000B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85725</xdr:rowOff>
        </xdr:from>
        <xdr:to>
          <xdr:col>2</xdr:col>
          <xdr:colOff>257175</xdr:colOff>
          <xdr:row>77</xdr:row>
          <xdr:rowOff>342900</xdr:rowOff>
        </xdr:to>
        <xdr:sp macro="" textlink="">
          <xdr:nvSpPr>
            <xdr:cNvPr id="5565" name="Check Box 445" hidden="1">
              <a:extLst>
                <a:ext uri="{63B3BB69-23CF-44E3-9099-C40C66FF867C}">
                  <a14:compatExt spid="_x0000_s5565"/>
                </a:ext>
                <a:ext uri="{FF2B5EF4-FFF2-40B4-BE49-F238E27FC236}">
                  <a16:creationId xmlns:a16="http://schemas.microsoft.com/office/drawing/2014/main" id="{00000000-0008-0000-0400-0000B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85725</xdr:rowOff>
        </xdr:from>
        <xdr:to>
          <xdr:col>3</xdr:col>
          <xdr:colOff>257175</xdr:colOff>
          <xdr:row>77</xdr:row>
          <xdr:rowOff>342900</xdr:rowOff>
        </xdr:to>
        <xdr:sp macro="" textlink="">
          <xdr:nvSpPr>
            <xdr:cNvPr id="5566" name="Check Box 446" hidden="1">
              <a:extLst>
                <a:ext uri="{63B3BB69-23CF-44E3-9099-C40C66FF867C}">
                  <a14:compatExt spid="_x0000_s5566"/>
                </a:ext>
                <a:ext uri="{FF2B5EF4-FFF2-40B4-BE49-F238E27FC236}">
                  <a16:creationId xmlns:a16="http://schemas.microsoft.com/office/drawing/2014/main" id="{00000000-0008-0000-0400-0000B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85725</xdr:rowOff>
        </xdr:from>
        <xdr:to>
          <xdr:col>4</xdr:col>
          <xdr:colOff>257175</xdr:colOff>
          <xdr:row>77</xdr:row>
          <xdr:rowOff>342900</xdr:rowOff>
        </xdr:to>
        <xdr:sp macro="" textlink="">
          <xdr:nvSpPr>
            <xdr:cNvPr id="5567" name="Check Box 447" hidden="1">
              <a:extLst>
                <a:ext uri="{63B3BB69-23CF-44E3-9099-C40C66FF867C}">
                  <a14:compatExt spid="_x0000_s5567"/>
                </a:ext>
                <a:ext uri="{FF2B5EF4-FFF2-40B4-BE49-F238E27FC236}">
                  <a16:creationId xmlns:a16="http://schemas.microsoft.com/office/drawing/2014/main" id="{00000000-0008-0000-0400-0000B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78</xdr:row>
          <xdr:rowOff>85725</xdr:rowOff>
        </xdr:from>
        <xdr:to>
          <xdr:col>2</xdr:col>
          <xdr:colOff>257175</xdr:colOff>
          <xdr:row>78</xdr:row>
          <xdr:rowOff>342900</xdr:rowOff>
        </xdr:to>
        <xdr:sp macro="" textlink="">
          <xdr:nvSpPr>
            <xdr:cNvPr id="5568" name="Check Box 448" hidden="1">
              <a:extLst>
                <a:ext uri="{63B3BB69-23CF-44E3-9099-C40C66FF867C}">
                  <a14:compatExt spid="_x0000_s5568"/>
                </a:ext>
                <a:ext uri="{FF2B5EF4-FFF2-40B4-BE49-F238E27FC236}">
                  <a16:creationId xmlns:a16="http://schemas.microsoft.com/office/drawing/2014/main" id="{00000000-0008-0000-0400-0000C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78</xdr:row>
          <xdr:rowOff>85725</xdr:rowOff>
        </xdr:from>
        <xdr:to>
          <xdr:col>3</xdr:col>
          <xdr:colOff>257175</xdr:colOff>
          <xdr:row>78</xdr:row>
          <xdr:rowOff>342900</xdr:rowOff>
        </xdr:to>
        <xdr:sp macro="" textlink="">
          <xdr:nvSpPr>
            <xdr:cNvPr id="5569" name="Check Box 449" hidden="1">
              <a:extLst>
                <a:ext uri="{63B3BB69-23CF-44E3-9099-C40C66FF867C}">
                  <a14:compatExt spid="_x0000_s5569"/>
                </a:ext>
                <a:ext uri="{FF2B5EF4-FFF2-40B4-BE49-F238E27FC236}">
                  <a16:creationId xmlns:a16="http://schemas.microsoft.com/office/drawing/2014/main" id="{00000000-0008-0000-0400-0000C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78</xdr:row>
          <xdr:rowOff>85725</xdr:rowOff>
        </xdr:from>
        <xdr:to>
          <xdr:col>4</xdr:col>
          <xdr:colOff>257175</xdr:colOff>
          <xdr:row>78</xdr:row>
          <xdr:rowOff>342900</xdr:rowOff>
        </xdr:to>
        <xdr:sp macro="" textlink="">
          <xdr:nvSpPr>
            <xdr:cNvPr id="5570" name="Check Box 450" hidden="1">
              <a:extLst>
                <a:ext uri="{63B3BB69-23CF-44E3-9099-C40C66FF867C}">
                  <a14:compatExt spid="_x0000_s5570"/>
                </a:ext>
                <a:ext uri="{FF2B5EF4-FFF2-40B4-BE49-F238E27FC236}">
                  <a16:creationId xmlns:a16="http://schemas.microsoft.com/office/drawing/2014/main" id="{00000000-0008-0000-0400-0000C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78</xdr:row>
          <xdr:rowOff>85725</xdr:rowOff>
        </xdr:from>
        <xdr:to>
          <xdr:col>2</xdr:col>
          <xdr:colOff>257175</xdr:colOff>
          <xdr:row>78</xdr:row>
          <xdr:rowOff>342900</xdr:rowOff>
        </xdr:to>
        <xdr:sp macro="" textlink="">
          <xdr:nvSpPr>
            <xdr:cNvPr id="5571" name="Check Box 451" hidden="1">
              <a:extLst>
                <a:ext uri="{63B3BB69-23CF-44E3-9099-C40C66FF867C}">
                  <a14:compatExt spid="_x0000_s5571"/>
                </a:ext>
                <a:ext uri="{FF2B5EF4-FFF2-40B4-BE49-F238E27FC236}">
                  <a16:creationId xmlns:a16="http://schemas.microsoft.com/office/drawing/2014/main" id="{00000000-0008-0000-0400-0000C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78</xdr:row>
          <xdr:rowOff>85725</xdr:rowOff>
        </xdr:from>
        <xdr:to>
          <xdr:col>3</xdr:col>
          <xdr:colOff>257175</xdr:colOff>
          <xdr:row>78</xdr:row>
          <xdr:rowOff>342900</xdr:rowOff>
        </xdr:to>
        <xdr:sp macro="" textlink="">
          <xdr:nvSpPr>
            <xdr:cNvPr id="5572" name="Check Box 452" hidden="1">
              <a:extLst>
                <a:ext uri="{63B3BB69-23CF-44E3-9099-C40C66FF867C}">
                  <a14:compatExt spid="_x0000_s5572"/>
                </a:ext>
                <a:ext uri="{FF2B5EF4-FFF2-40B4-BE49-F238E27FC236}">
                  <a16:creationId xmlns:a16="http://schemas.microsoft.com/office/drawing/2014/main" id="{00000000-0008-0000-0400-0000C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78</xdr:row>
          <xdr:rowOff>85725</xdr:rowOff>
        </xdr:from>
        <xdr:to>
          <xdr:col>4</xdr:col>
          <xdr:colOff>257175</xdr:colOff>
          <xdr:row>78</xdr:row>
          <xdr:rowOff>342900</xdr:rowOff>
        </xdr:to>
        <xdr:sp macro="" textlink="">
          <xdr:nvSpPr>
            <xdr:cNvPr id="5573" name="Check Box 453" hidden="1">
              <a:extLst>
                <a:ext uri="{63B3BB69-23CF-44E3-9099-C40C66FF867C}">
                  <a14:compatExt spid="_x0000_s5573"/>
                </a:ext>
                <a:ext uri="{FF2B5EF4-FFF2-40B4-BE49-F238E27FC236}">
                  <a16:creationId xmlns:a16="http://schemas.microsoft.com/office/drawing/2014/main" id="{00000000-0008-0000-0400-0000C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85725</xdr:rowOff>
        </xdr:from>
        <xdr:to>
          <xdr:col>2</xdr:col>
          <xdr:colOff>257175</xdr:colOff>
          <xdr:row>79</xdr:row>
          <xdr:rowOff>342900</xdr:rowOff>
        </xdr:to>
        <xdr:sp macro="" textlink="">
          <xdr:nvSpPr>
            <xdr:cNvPr id="5574" name="Check Box 454" hidden="1">
              <a:extLst>
                <a:ext uri="{63B3BB69-23CF-44E3-9099-C40C66FF867C}">
                  <a14:compatExt spid="_x0000_s5574"/>
                </a:ext>
                <a:ext uri="{FF2B5EF4-FFF2-40B4-BE49-F238E27FC236}">
                  <a16:creationId xmlns:a16="http://schemas.microsoft.com/office/drawing/2014/main" id="{00000000-0008-0000-0400-0000C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85725</xdr:rowOff>
        </xdr:from>
        <xdr:to>
          <xdr:col>3</xdr:col>
          <xdr:colOff>257175</xdr:colOff>
          <xdr:row>79</xdr:row>
          <xdr:rowOff>342900</xdr:rowOff>
        </xdr:to>
        <xdr:sp macro="" textlink="">
          <xdr:nvSpPr>
            <xdr:cNvPr id="5575" name="Check Box 455" hidden="1">
              <a:extLst>
                <a:ext uri="{63B3BB69-23CF-44E3-9099-C40C66FF867C}">
                  <a14:compatExt spid="_x0000_s5575"/>
                </a:ext>
                <a:ext uri="{FF2B5EF4-FFF2-40B4-BE49-F238E27FC236}">
                  <a16:creationId xmlns:a16="http://schemas.microsoft.com/office/drawing/2014/main" id="{00000000-0008-0000-0400-0000C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85725</xdr:rowOff>
        </xdr:from>
        <xdr:to>
          <xdr:col>4</xdr:col>
          <xdr:colOff>257175</xdr:colOff>
          <xdr:row>79</xdr:row>
          <xdr:rowOff>342900</xdr:rowOff>
        </xdr:to>
        <xdr:sp macro="" textlink="">
          <xdr:nvSpPr>
            <xdr:cNvPr id="5576" name="Check Box 456" hidden="1">
              <a:extLst>
                <a:ext uri="{63B3BB69-23CF-44E3-9099-C40C66FF867C}">
                  <a14:compatExt spid="_x0000_s5576"/>
                </a:ext>
                <a:ext uri="{FF2B5EF4-FFF2-40B4-BE49-F238E27FC236}">
                  <a16:creationId xmlns:a16="http://schemas.microsoft.com/office/drawing/2014/main" id="{00000000-0008-0000-0400-0000C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85725</xdr:rowOff>
        </xdr:from>
        <xdr:to>
          <xdr:col>2</xdr:col>
          <xdr:colOff>257175</xdr:colOff>
          <xdr:row>79</xdr:row>
          <xdr:rowOff>342900</xdr:rowOff>
        </xdr:to>
        <xdr:sp macro="" textlink="">
          <xdr:nvSpPr>
            <xdr:cNvPr id="5577" name="Check Box 457" hidden="1">
              <a:extLst>
                <a:ext uri="{63B3BB69-23CF-44E3-9099-C40C66FF867C}">
                  <a14:compatExt spid="_x0000_s5577"/>
                </a:ext>
                <a:ext uri="{FF2B5EF4-FFF2-40B4-BE49-F238E27FC236}">
                  <a16:creationId xmlns:a16="http://schemas.microsoft.com/office/drawing/2014/main" id="{00000000-0008-0000-0400-0000C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85725</xdr:rowOff>
        </xdr:from>
        <xdr:to>
          <xdr:col>3</xdr:col>
          <xdr:colOff>257175</xdr:colOff>
          <xdr:row>79</xdr:row>
          <xdr:rowOff>342900</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400-0000C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85725</xdr:rowOff>
        </xdr:from>
        <xdr:to>
          <xdr:col>4</xdr:col>
          <xdr:colOff>257175</xdr:colOff>
          <xdr:row>79</xdr:row>
          <xdr:rowOff>342900</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4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80</xdr:row>
          <xdr:rowOff>85725</xdr:rowOff>
        </xdr:from>
        <xdr:to>
          <xdr:col>2</xdr:col>
          <xdr:colOff>257175</xdr:colOff>
          <xdr:row>80</xdr:row>
          <xdr:rowOff>342900</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4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80</xdr:row>
          <xdr:rowOff>85725</xdr:rowOff>
        </xdr:from>
        <xdr:to>
          <xdr:col>3</xdr:col>
          <xdr:colOff>257175</xdr:colOff>
          <xdr:row>80</xdr:row>
          <xdr:rowOff>342900</xdr:rowOff>
        </xdr:to>
        <xdr:sp macro="" textlink="">
          <xdr:nvSpPr>
            <xdr:cNvPr id="5581" name="Check Box 461" hidden="1">
              <a:extLst>
                <a:ext uri="{63B3BB69-23CF-44E3-9099-C40C66FF867C}">
                  <a14:compatExt spid="_x0000_s5581"/>
                </a:ext>
                <a:ext uri="{FF2B5EF4-FFF2-40B4-BE49-F238E27FC236}">
                  <a16:creationId xmlns:a16="http://schemas.microsoft.com/office/drawing/2014/main" id="{00000000-0008-0000-0400-0000C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85725</xdr:rowOff>
        </xdr:from>
        <xdr:to>
          <xdr:col>4</xdr:col>
          <xdr:colOff>257175</xdr:colOff>
          <xdr:row>80</xdr:row>
          <xdr:rowOff>342900</xdr:rowOff>
        </xdr:to>
        <xdr:sp macro="" textlink="">
          <xdr:nvSpPr>
            <xdr:cNvPr id="5582" name="Check Box 462" hidden="1">
              <a:extLst>
                <a:ext uri="{63B3BB69-23CF-44E3-9099-C40C66FF867C}">
                  <a14:compatExt spid="_x0000_s5582"/>
                </a:ext>
                <a:ext uri="{FF2B5EF4-FFF2-40B4-BE49-F238E27FC236}">
                  <a16:creationId xmlns:a16="http://schemas.microsoft.com/office/drawing/2014/main" id="{00000000-0008-0000-0400-0000C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80</xdr:row>
          <xdr:rowOff>85725</xdr:rowOff>
        </xdr:from>
        <xdr:to>
          <xdr:col>2</xdr:col>
          <xdr:colOff>257175</xdr:colOff>
          <xdr:row>80</xdr:row>
          <xdr:rowOff>342900</xdr:rowOff>
        </xdr:to>
        <xdr:sp macro="" textlink="">
          <xdr:nvSpPr>
            <xdr:cNvPr id="5583" name="Check Box 463" hidden="1">
              <a:extLst>
                <a:ext uri="{63B3BB69-23CF-44E3-9099-C40C66FF867C}">
                  <a14:compatExt spid="_x0000_s5583"/>
                </a:ext>
                <a:ext uri="{FF2B5EF4-FFF2-40B4-BE49-F238E27FC236}">
                  <a16:creationId xmlns:a16="http://schemas.microsoft.com/office/drawing/2014/main" id="{00000000-0008-0000-0400-0000C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80</xdr:row>
          <xdr:rowOff>85725</xdr:rowOff>
        </xdr:from>
        <xdr:to>
          <xdr:col>3</xdr:col>
          <xdr:colOff>257175</xdr:colOff>
          <xdr:row>80</xdr:row>
          <xdr:rowOff>342900</xdr:rowOff>
        </xdr:to>
        <xdr:sp macro="" textlink="">
          <xdr:nvSpPr>
            <xdr:cNvPr id="5584" name="Check Box 464" hidden="1">
              <a:extLst>
                <a:ext uri="{63B3BB69-23CF-44E3-9099-C40C66FF867C}">
                  <a14:compatExt spid="_x0000_s5584"/>
                </a:ext>
                <a:ext uri="{FF2B5EF4-FFF2-40B4-BE49-F238E27FC236}">
                  <a16:creationId xmlns:a16="http://schemas.microsoft.com/office/drawing/2014/main" id="{00000000-0008-0000-0400-0000D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85725</xdr:rowOff>
        </xdr:from>
        <xdr:to>
          <xdr:col>4</xdr:col>
          <xdr:colOff>257175</xdr:colOff>
          <xdr:row>80</xdr:row>
          <xdr:rowOff>342900</xdr:rowOff>
        </xdr:to>
        <xdr:sp macro="" textlink="">
          <xdr:nvSpPr>
            <xdr:cNvPr id="5585" name="Check Box 465" hidden="1">
              <a:extLst>
                <a:ext uri="{63B3BB69-23CF-44E3-9099-C40C66FF867C}">
                  <a14:compatExt spid="_x0000_s5585"/>
                </a:ext>
                <a:ext uri="{FF2B5EF4-FFF2-40B4-BE49-F238E27FC236}">
                  <a16:creationId xmlns:a16="http://schemas.microsoft.com/office/drawing/2014/main" id="{00000000-0008-0000-0400-0000D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81</xdr:row>
          <xdr:rowOff>85725</xdr:rowOff>
        </xdr:from>
        <xdr:to>
          <xdr:col>2</xdr:col>
          <xdr:colOff>257175</xdr:colOff>
          <xdr:row>81</xdr:row>
          <xdr:rowOff>514350</xdr:rowOff>
        </xdr:to>
        <xdr:sp macro="" textlink="">
          <xdr:nvSpPr>
            <xdr:cNvPr id="5586" name="Check Box 466" hidden="1">
              <a:extLst>
                <a:ext uri="{63B3BB69-23CF-44E3-9099-C40C66FF867C}">
                  <a14:compatExt spid="_x0000_s5586"/>
                </a:ext>
                <a:ext uri="{FF2B5EF4-FFF2-40B4-BE49-F238E27FC236}">
                  <a16:creationId xmlns:a16="http://schemas.microsoft.com/office/drawing/2014/main" id="{00000000-0008-0000-0400-0000D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81</xdr:row>
          <xdr:rowOff>85725</xdr:rowOff>
        </xdr:from>
        <xdr:to>
          <xdr:col>3</xdr:col>
          <xdr:colOff>257175</xdr:colOff>
          <xdr:row>81</xdr:row>
          <xdr:rowOff>514350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400-0000D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85725</xdr:rowOff>
        </xdr:from>
        <xdr:to>
          <xdr:col>4</xdr:col>
          <xdr:colOff>257175</xdr:colOff>
          <xdr:row>81</xdr:row>
          <xdr:rowOff>514350</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400-0000D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81</xdr:row>
          <xdr:rowOff>85725</xdr:rowOff>
        </xdr:from>
        <xdr:to>
          <xdr:col>2</xdr:col>
          <xdr:colOff>257175</xdr:colOff>
          <xdr:row>81</xdr:row>
          <xdr:rowOff>514350</xdr:rowOff>
        </xdr:to>
        <xdr:sp macro="" textlink="">
          <xdr:nvSpPr>
            <xdr:cNvPr id="5589" name="Check Box 469" hidden="1">
              <a:extLst>
                <a:ext uri="{63B3BB69-23CF-44E3-9099-C40C66FF867C}">
                  <a14:compatExt spid="_x0000_s5589"/>
                </a:ext>
                <a:ext uri="{FF2B5EF4-FFF2-40B4-BE49-F238E27FC236}">
                  <a16:creationId xmlns:a16="http://schemas.microsoft.com/office/drawing/2014/main" id="{00000000-0008-0000-0400-0000D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81</xdr:row>
          <xdr:rowOff>85725</xdr:rowOff>
        </xdr:from>
        <xdr:to>
          <xdr:col>3</xdr:col>
          <xdr:colOff>257175</xdr:colOff>
          <xdr:row>81</xdr:row>
          <xdr:rowOff>514350</xdr:rowOff>
        </xdr:to>
        <xdr:sp macro="" textlink="">
          <xdr:nvSpPr>
            <xdr:cNvPr id="5590" name="Check Box 470" hidden="1">
              <a:extLst>
                <a:ext uri="{63B3BB69-23CF-44E3-9099-C40C66FF867C}">
                  <a14:compatExt spid="_x0000_s5590"/>
                </a:ext>
                <a:ext uri="{FF2B5EF4-FFF2-40B4-BE49-F238E27FC236}">
                  <a16:creationId xmlns:a16="http://schemas.microsoft.com/office/drawing/2014/main" id="{00000000-0008-0000-0400-0000D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85725</xdr:rowOff>
        </xdr:from>
        <xdr:to>
          <xdr:col>4</xdr:col>
          <xdr:colOff>257175</xdr:colOff>
          <xdr:row>81</xdr:row>
          <xdr:rowOff>514350</xdr:rowOff>
        </xdr:to>
        <xdr:sp macro="" textlink="">
          <xdr:nvSpPr>
            <xdr:cNvPr id="5591" name="Check Box 471" hidden="1">
              <a:extLst>
                <a:ext uri="{63B3BB69-23CF-44E3-9099-C40C66FF867C}">
                  <a14:compatExt spid="_x0000_s5591"/>
                </a:ext>
                <a:ext uri="{FF2B5EF4-FFF2-40B4-BE49-F238E27FC236}">
                  <a16:creationId xmlns:a16="http://schemas.microsoft.com/office/drawing/2014/main" id="{00000000-0008-0000-0400-0000D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82</xdr:row>
          <xdr:rowOff>85725</xdr:rowOff>
        </xdr:from>
        <xdr:to>
          <xdr:col>2</xdr:col>
          <xdr:colOff>257175</xdr:colOff>
          <xdr:row>82</xdr:row>
          <xdr:rowOff>342900</xdr:rowOff>
        </xdr:to>
        <xdr:sp macro="" textlink="">
          <xdr:nvSpPr>
            <xdr:cNvPr id="5592" name="Check Box 472" hidden="1">
              <a:extLst>
                <a:ext uri="{63B3BB69-23CF-44E3-9099-C40C66FF867C}">
                  <a14:compatExt spid="_x0000_s5592"/>
                </a:ext>
                <a:ext uri="{FF2B5EF4-FFF2-40B4-BE49-F238E27FC236}">
                  <a16:creationId xmlns:a16="http://schemas.microsoft.com/office/drawing/2014/main" id="{00000000-0008-0000-0400-0000D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85725</xdr:rowOff>
        </xdr:from>
        <xdr:to>
          <xdr:col>3</xdr:col>
          <xdr:colOff>257175</xdr:colOff>
          <xdr:row>82</xdr:row>
          <xdr:rowOff>342900</xdr:rowOff>
        </xdr:to>
        <xdr:sp macro="" textlink="">
          <xdr:nvSpPr>
            <xdr:cNvPr id="5593" name="Check Box 473" hidden="1">
              <a:extLst>
                <a:ext uri="{63B3BB69-23CF-44E3-9099-C40C66FF867C}">
                  <a14:compatExt spid="_x0000_s5593"/>
                </a:ext>
                <a:ext uri="{FF2B5EF4-FFF2-40B4-BE49-F238E27FC236}">
                  <a16:creationId xmlns:a16="http://schemas.microsoft.com/office/drawing/2014/main" id="{00000000-0008-0000-0400-0000D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85725</xdr:rowOff>
        </xdr:from>
        <xdr:to>
          <xdr:col>4</xdr:col>
          <xdr:colOff>257175</xdr:colOff>
          <xdr:row>82</xdr:row>
          <xdr:rowOff>342900</xdr:rowOff>
        </xdr:to>
        <xdr:sp macro="" textlink="">
          <xdr:nvSpPr>
            <xdr:cNvPr id="5594" name="Check Box 474" hidden="1">
              <a:extLst>
                <a:ext uri="{63B3BB69-23CF-44E3-9099-C40C66FF867C}">
                  <a14:compatExt spid="_x0000_s5594"/>
                </a:ext>
                <a:ext uri="{FF2B5EF4-FFF2-40B4-BE49-F238E27FC236}">
                  <a16:creationId xmlns:a16="http://schemas.microsoft.com/office/drawing/2014/main" id="{00000000-0008-0000-0400-0000D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82</xdr:row>
          <xdr:rowOff>85725</xdr:rowOff>
        </xdr:from>
        <xdr:to>
          <xdr:col>2</xdr:col>
          <xdr:colOff>257175</xdr:colOff>
          <xdr:row>82</xdr:row>
          <xdr:rowOff>342900</xdr:rowOff>
        </xdr:to>
        <xdr:sp macro="" textlink="">
          <xdr:nvSpPr>
            <xdr:cNvPr id="5595" name="Check Box 475" hidden="1">
              <a:extLst>
                <a:ext uri="{63B3BB69-23CF-44E3-9099-C40C66FF867C}">
                  <a14:compatExt spid="_x0000_s5595"/>
                </a:ext>
                <a:ext uri="{FF2B5EF4-FFF2-40B4-BE49-F238E27FC236}">
                  <a16:creationId xmlns:a16="http://schemas.microsoft.com/office/drawing/2014/main" id="{00000000-0008-0000-0400-0000D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85725</xdr:rowOff>
        </xdr:from>
        <xdr:to>
          <xdr:col>3</xdr:col>
          <xdr:colOff>257175</xdr:colOff>
          <xdr:row>82</xdr:row>
          <xdr:rowOff>342900</xdr:rowOff>
        </xdr:to>
        <xdr:sp macro="" textlink="">
          <xdr:nvSpPr>
            <xdr:cNvPr id="5596" name="Check Box 476" hidden="1">
              <a:extLst>
                <a:ext uri="{63B3BB69-23CF-44E3-9099-C40C66FF867C}">
                  <a14:compatExt spid="_x0000_s5596"/>
                </a:ext>
                <a:ext uri="{FF2B5EF4-FFF2-40B4-BE49-F238E27FC236}">
                  <a16:creationId xmlns:a16="http://schemas.microsoft.com/office/drawing/2014/main" id="{00000000-0008-0000-0400-0000D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85725</xdr:rowOff>
        </xdr:from>
        <xdr:to>
          <xdr:col>4</xdr:col>
          <xdr:colOff>257175</xdr:colOff>
          <xdr:row>82</xdr:row>
          <xdr:rowOff>342900</xdr:rowOff>
        </xdr:to>
        <xdr:sp macro="" textlink="">
          <xdr:nvSpPr>
            <xdr:cNvPr id="5597" name="Check Box 477" hidden="1">
              <a:extLst>
                <a:ext uri="{63B3BB69-23CF-44E3-9099-C40C66FF867C}">
                  <a14:compatExt spid="_x0000_s5597"/>
                </a:ext>
                <a:ext uri="{FF2B5EF4-FFF2-40B4-BE49-F238E27FC236}">
                  <a16:creationId xmlns:a16="http://schemas.microsoft.com/office/drawing/2014/main" id="{00000000-0008-0000-04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85725</xdr:rowOff>
        </xdr:from>
        <xdr:to>
          <xdr:col>2</xdr:col>
          <xdr:colOff>257175</xdr:colOff>
          <xdr:row>83</xdr:row>
          <xdr:rowOff>342900</xdr:rowOff>
        </xdr:to>
        <xdr:sp macro="" textlink="">
          <xdr:nvSpPr>
            <xdr:cNvPr id="5598" name="Check Box 478" hidden="1">
              <a:extLst>
                <a:ext uri="{63B3BB69-23CF-44E3-9099-C40C66FF867C}">
                  <a14:compatExt spid="_x0000_s5598"/>
                </a:ext>
                <a:ext uri="{FF2B5EF4-FFF2-40B4-BE49-F238E27FC236}">
                  <a16:creationId xmlns:a16="http://schemas.microsoft.com/office/drawing/2014/main" id="{00000000-0008-0000-0400-0000D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85725</xdr:rowOff>
        </xdr:from>
        <xdr:to>
          <xdr:col>3</xdr:col>
          <xdr:colOff>257175</xdr:colOff>
          <xdr:row>83</xdr:row>
          <xdr:rowOff>342900</xdr:rowOff>
        </xdr:to>
        <xdr:sp macro="" textlink="">
          <xdr:nvSpPr>
            <xdr:cNvPr id="5599" name="Check Box 479" hidden="1">
              <a:extLst>
                <a:ext uri="{63B3BB69-23CF-44E3-9099-C40C66FF867C}">
                  <a14:compatExt spid="_x0000_s5599"/>
                </a:ext>
                <a:ext uri="{FF2B5EF4-FFF2-40B4-BE49-F238E27FC236}">
                  <a16:creationId xmlns:a16="http://schemas.microsoft.com/office/drawing/2014/main" id="{00000000-0008-0000-0400-0000D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85725</xdr:rowOff>
        </xdr:from>
        <xdr:to>
          <xdr:col>4</xdr:col>
          <xdr:colOff>257175</xdr:colOff>
          <xdr:row>83</xdr:row>
          <xdr:rowOff>342900</xdr:rowOff>
        </xdr:to>
        <xdr:sp macro="" textlink="">
          <xdr:nvSpPr>
            <xdr:cNvPr id="5600" name="Check Box 480" hidden="1">
              <a:extLst>
                <a:ext uri="{63B3BB69-23CF-44E3-9099-C40C66FF867C}">
                  <a14:compatExt spid="_x0000_s5600"/>
                </a:ext>
                <a:ext uri="{FF2B5EF4-FFF2-40B4-BE49-F238E27FC236}">
                  <a16:creationId xmlns:a16="http://schemas.microsoft.com/office/drawing/2014/main" id="{00000000-0008-0000-0400-0000E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85725</xdr:rowOff>
        </xdr:from>
        <xdr:to>
          <xdr:col>2</xdr:col>
          <xdr:colOff>257175</xdr:colOff>
          <xdr:row>83</xdr:row>
          <xdr:rowOff>342900</xdr:rowOff>
        </xdr:to>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400-0000E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85725</xdr:rowOff>
        </xdr:from>
        <xdr:to>
          <xdr:col>3</xdr:col>
          <xdr:colOff>257175</xdr:colOff>
          <xdr:row>83</xdr:row>
          <xdr:rowOff>342900</xdr:rowOff>
        </xdr:to>
        <xdr:sp macro="" textlink="">
          <xdr:nvSpPr>
            <xdr:cNvPr id="5602" name="Check Box 482" hidden="1">
              <a:extLst>
                <a:ext uri="{63B3BB69-23CF-44E3-9099-C40C66FF867C}">
                  <a14:compatExt spid="_x0000_s5602"/>
                </a:ext>
                <a:ext uri="{FF2B5EF4-FFF2-40B4-BE49-F238E27FC236}">
                  <a16:creationId xmlns:a16="http://schemas.microsoft.com/office/drawing/2014/main" id="{00000000-0008-0000-0400-0000E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85725</xdr:rowOff>
        </xdr:from>
        <xdr:to>
          <xdr:col>4</xdr:col>
          <xdr:colOff>257175</xdr:colOff>
          <xdr:row>83</xdr:row>
          <xdr:rowOff>342900</xdr:rowOff>
        </xdr:to>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400-0000E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84</xdr:row>
          <xdr:rowOff>85725</xdr:rowOff>
        </xdr:from>
        <xdr:to>
          <xdr:col>2</xdr:col>
          <xdr:colOff>257175</xdr:colOff>
          <xdr:row>84</xdr:row>
          <xdr:rowOff>342900</xdr:rowOff>
        </xdr:to>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4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85725</xdr:rowOff>
        </xdr:from>
        <xdr:to>
          <xdr:col>3</xdr:col>
          <xdr:colOff>257175</xdr:colOff>
          <xdr:row>84</xdr:row>
          <xdr:rowOff>342900</xdr:rowOff>
        </xdr:to>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4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85725</xdr:rowOff>
        </xdr:from>
        <xdr:to>
          <xdr:col>4</xdr:col>
          <xdr:colOff>257175</xdr:colOff>
          <xdr:row>84</xdr:row>
          <xdr:rowOff>342900</xdr:rowOff>
        </xdr:to>
        <xdr:sp macro="" textlink="">
          <xdr:nvSpPr>
            <xdr:cNvPr id="5606" name="Check Box 486" hidden="1">
              <a:extLst>
                <a:ext uri="{63B3BB69-23CF-44E3-9099-C40C66FF867C}">
                  <a14:compatExt spid="_x0000_s5606"/>
                </a:ext>
                <a:ext uri="{FF2B5EF4-FFF2-40B4-BE49-F238E27FC236}">
                  <a16:creationId xmlns:a16="http://schemas.microsoft.com/office/drawing/2014/main" id="{00000000-0008-0000-04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84</xdr:row>
          <xdr:rowOff>85725</xdr:rowOff>
        </xdr:from>
        <xdr:to>
          <xdr:col>2</xdr:col>
          <xdr:colOff>257175</xdr:colOff>
          <xdr:row>84</xdr:row>
          <xdr:rowOff>342900</xdr:rowOff>
        </xdr:to>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4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85725</xdr:rowOff>
        </xdr:from>
        <xdr:to>
          <xdr:col>3</xdr:col>
          <xdr:colOff>257175</xdr:colOff>
          <xdr:row>84</xdr:row>
          <xdr:rowOff>342900</xdr:rowOff>
        </xdr:to>
        <xdr:sp macro="" textlink="">
          <xdr:nvSpPr>
            <xdr:cNvPr id="5608" name="Check Box 488" hidden="1">
              <a:extLst>
                <a:ext uri="{63B3BB69-23CF-44E3-9099-C40C66FF867C}">
                  <a14:compatExt spid="_x0000_s5608"/>
                </a:ext>
                <a:ext uri="{FF2B5EF4-FFF2-40B4-BE49-F238E27FC236}">
                  <a16:creationId xmlns:a16="http://schemas.microsoft.com/office/drawing/2014/main" id="{00000000-0008-0000-04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85725</xdr:rowOff>
        </xdr:from>
        <xdr:to>
          <xdr:col>4</xdr:col>
          <xdr:colOff>257175</xdr:colOff>
          <xdr:row>84</xdr:row>
          <xdr:rowOff>342900</xdr:rowOff>
        </xdr:to>
        <xdr:sp macro="" textlink="">
          <xdr:nvSpPr>
            <xdr:cNvPr id="5609" name="Check Box 489" hidden="1">
              <a:extLst>
                <a:ext uri="{63B3BB69-23CF-44E3-9099-C40C66FF867C}">
                  <a14:compatExt spid="_x0000_s5609"/>
                </a:ext>
                <a:ext uri="{FF2B5EF4-FFF2-40B4-BE49-F238E27FC236}">
                  <a16:creationId xmlns:a16="http://schemas.microsoft.com/office/drawing/2014/main" id="{00000000-0008-0000-04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85</xdr:row>
          <xdr:rowOff>85725</xdr:rowOff>
        </xdr:from>
        <xdr:to>
          <xdr:col>2</xdr:col>
          <xdr:colOff>257175</xdr:colOff>
          <xdr:row>85</xdr:row>
          <xdr:rowOff>342900</xdr:rowOff>
        </xdr:to>
        <xdr:sp macro="" textlink="">
          <xdr:nvSpPr>
            <xdr:cNvPr id="5610" name="Check Box 490" hidden="1">
              <a:extLst>
                <a:ext uri="{63B3BB69-23CF-44E3-9099-C40C66FF867C}">
                  <a14:compatExt spid="_x0000_s5610"/>
                </a:ext>
                <a:ext uri="{FF2B5EF4-FFF2-40B4-BE49-F238E27FC236}">
                  <a16:creationId xmlns:a16="http://schemas.microsoft.com/office/drawing/2014/main" id="{00000000-0008-0000-0400-0000E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85</xdr:row>
          <xdr:rowOff>85725</xdr:rowOff>
        </xdr:from>
        <xdr:to>
          <xdr:col>3</xdr:col>
          <xdr:colOff>257175</xdr:colOff>
          <xdr:row>85</xdr:row>
          <xdr:rowOff>342900</xdr:rowOff>
        </xdr:to>
        <xdr:sp macro="" textlink="">
          <xdr:nvSpPr>
            <xdr:cNvPr id="5611" name="Check Box 491" hidden="1">
              <a:extLst>
                <a:ext uri="{63B3BB69-23CF-44E3-9099-C40C66FF867C}">
                  <a14:compatExt spid="_x0000_s5611"/>
                </a:ext>
                <a:ext uri="{FF2B5EF4-FFF2-40B4-BE49-F238E27FC236}">
                  <a16:creationId xmlns:a16="http://schemas.microsoft.com/office/drawing/2014/main" id="{00000000-0008-0000-0400-0000E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85725</xdr:rowOff>
        </xdr:from>
        <xdr:to>
          <xdr:col>4</xdr:col>
          <xdr:colOff>257175</xdr:colOff>
          <xdr:row>85</xdr:row>
          <xdr:rowOff>342900</xdr:rowOff>
        </xdr:to>
        <xdr:sp macro="" textlink="">
          <xdr:nvSpPr>
            <xdr:cNvPr id="5612" name="Check Box 492" hidden="1">
              <a:extLst>
                <a:ext uri="{63B3BB69-23CF-44E3-9099-C40C66FF867C}">
                  <a14:compatExt spid="_x0000_s5612"/>
                </a:ext>
                <a:ext uri="{FF2B5EF4-FFF2-40B4-BE49-F238E27FC236}">
                  <a16:creationId xmlns:a16="http://schemas.microsoft.com/office/drawing/2014/main" id="{00000000-0008-0000-0400-0000E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85</xdr:row>
          <xdr:rowOff>85725</xdr:rowOff>
        </xdr:from>
        <xdr:to>
          <xdr:col>2</xdr:col>
          <xdr:colOff>257175</xdr:colOff>
          <xdr:row>85</xdr:row>
          <xdr:rowOff>342900</xdr:rowOff>
        </xdr:to>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400-0000E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85</xdr:row>
          <xdr:rowOff>85725</xdr:rowOff>
        </xdr:from>
        <xdr:to>
          <xdr:col>3</xdr:col>
          <xdr:colOff>257175</xdr:colOff>
          <xdr:row>85</xdr:row>
          <xdr:rowOff>342900</xdr:rowOff>
        </xdr:to>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400-0000E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85725</xdr:rowOff>
        </xdr:from>
        <xdr:to>
          <xdr:col>4</xdr:col>
          <xdr:colOff>257175</xdr:colOff>
          <xdr:row>85</xdr:row>
          <xdr:rowOff>342900</xdr:rowOff>
        </xdr:to>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400-0000E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86</xdr:row>
          <xdr:rowOff>85725</xdr:rowOff>
        </xdr:from>
        <xdr:to>
          <xdr:col>2</xdr:col>
          <xdr:colOff>257175</xdr:colOff>
          <xdr:row>86</xdr:row>
          <xdr:rowOff>342900</xdr:rowOff>
        </xdr:to>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400-0000F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85725</xdr:rowOff>
        </xdr:from>
        <xdr:to>
          <xdr:col>3</xdr:col>
          <xdr:colOff>257175</xdr:colOff>
          <xdr:row>86</xdr:row>
          <xdr:rowOff>342900</xdr:rowOff>
        </xdr:to>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400-0000F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85725</xdr:rowOff>
        </xdr:from>
        <xdr:to>
          <xdr:col>4</xdr:col>
          <xdr:colOff>257175</xdr:colOff>
          <xdr:row>86</xdr:row>
          <xdr:rowOff>342900</xdr:rowOff>
        </xdr:to>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400-0000F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86</xdr:row>
          <xdr:rowOff>85725</xdr:rowOff>
        </xdr:from>
        <xdr:to>
          <xdr:col>2</xdr:col>
          <xdr:colOff>257175</xdr:colOff>
          <xdr:row>86</xdr:row>
          <xdr:rowOff>342900</xdr:rowOff>
        </xdr:to>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400-0000F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85725</xdr:rowOff>
        </xdr:from>
        <xdr:to>
          <xdr:col>3</xdr:col>
          <xdr:colOff>257175</xdr:colOff>
          <xdr:row>86</xdr:row>
          <xdr:rowOff>342900</xdr:rowOff>
        </xdr:to>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400-0000F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85725</xdr:rowOff>
        </xdr:from>
        <xdr:to>
          <xdr:col>4</xdr:col>
          <xdr:colOff>257175</xdr:colOff>
          <xdr:row>86</xdr:row>
          <xdr:rowOff>342900</xdr:rowOff>
        </xdr:to>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400-0000F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87</xdr:row>
          <xdr:rowOff>85725</xdr:rowOff>
        </xdr:from>
        <xdr:to>
          <xdr:col>2</xdr:col>
          <xdr:colOff>257175</xdr:colOff>
          <xdr:row>87</xdr:row>
          <xdr:rowOff>342900</xdr:rowOff>
        </xdr:to>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400-0000F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85725</xdr:rowOff>
        </xdr:from>
        <xdr:to>
          <xdr:col>3</xdr:col>
          <xdr:colOff>257175</xdr:colOff>
          <xdr:row>87</xdr:row>
          <xdr:rowOff>342900</xdr:rowOff>
        </xdr:to>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400-0000F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85725</xdr:rowOff>
        </xdr:from>
        <xdr:to>
          <xdr:col>4</xdr:col>
          <xdr:colOff>257175</xdr:colOff>
          <xdr:row>87</xdr:row>
          <xdr:rowOff>342900</xdr:rowOff>
        </xdr:to>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400-0000F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87</xdr:row>
          <xdr:rowOff>85725</xdr:rowOff>
        </xdr:from>
        <xdr:to>
          <xdr:col>2</xdr:col>
          <xdr:colOff>257175</xdr:colOff>
          <xdr:row>87</xdr:row>
          <xdr:rowOff>342900</xdr:rowOff>
        </xdr:to>
        <xdr:sp macro="" textlink="">
          <xdr:nvSpPr>
            <xdr:cNvPr id="5625" name="Check Box 505" hidden="1">
              <a:extLst>
                <a:ext uri="{63B3BB69-23CF-44E3-9099-C40C66FF867C}">
                  <a14:compatExt spid="_x0000_s5625"/>
                </a:ext>
                <a:ext uri="{FF2B5EF4-FFF2-40B4-BE49-F238E27FC236}">
                  <a16:creationId xmlns:a16="http://schemas.microsoft.com/office/drawing/2014/main" id="{00000000-0008-0000-0400-0000F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85725</xdr:rowOff>
        </xdr:from>
        <xdr:to>
          <xdr:col>3</xdr:col>
          <xdr:colOff>257175</xdr:colOff>
          <xdr:row>87</xdr:row>
          <xdr:rowOff>342900</xdr:rowOff>
        </xdr:to>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400-0000F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85725</xdr:rowOff>
        </xdr:from>
        <xdr:to>
          <xdr:col>4</xdr:col>
          <xdr:colOff>257175</xdr:colOff>
          <xdr:row>87</xdr:row>
          <xdr:rowOff>342900</xdr:rowOff>
        </xdr:to>
        <xdr:sp macro="" textlink="">
          <xdr:nvSpPr>
            <xdr:cNvPr id="5627" name="Check Box 507" hidden="1">
              <a:extLst>
                <a:ext uri="{63B3BB69-23CF-44E3-9099-C40C66FF867C}">
                  <a14:compatExt spid="_x0000_s5627"/>
                </a:ext>
                <a:ext uri="{FF2B5EF4-FFF2-40B4-BE49-F238E27FC236}">
                  <a16:creationId xmlns:a16="http://schemas.microsoft.com/office/drawing/2014/main" id="{00000000-0008-0000-0400-0000F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88</xdr:row>
          <xdr:rowOff>85725</xdr:rowOff>
        </xdr:from>
        <xdr:to>
          <xdr:col>2</xdr:col>
          <xdr:colOff>257175</xdr:colOff>
          <xdr:row>88</xdr:row>
          <xdr:rowOff>342900</xdr:rowOff>
        </xdr:to>
        <xdr:sp macro="" textlink="">
          <xdr:nvSpPr>
            <xdr:cNvPr id="5628" name="Check Box 508" hidden="1">
              <a:extLst>
                <a:ext uri="{63B3BB69-23CF-44E3-9099-C40C66FF867C}">
                  <a14:compatExt spid="_x0000_s5628"/>
                </a:ext>
                <a:ext uri="{FF2B5EF4-FFF2-40B4-BE49-F238E27FC236}">
                  <a16:creationId xmlns:a16="http://schemas.microsoft.com/office/drawing/2014/main" id="{00000000-0008-0000-0400-0000F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85725</xdr:rowOff>
        </xdr:from>
        <xdr:to>
          <xdr:col>3</xdr:col>
          <xdr:colOff>257175</xdr:colOff>
          <xdr:row>88</xdr:row>
          <xdr:rowOff>342900</xdr:rowOff>
        </xdr:to>
        <xdr:sp macro="" textlink="">
          <xdr:nvSpPr>
            <xdr:cNvPr id="5629" name="Check Box 509" hidden="1">
              <a:extLst>
                <a:ext uri="{63B3BB69-23CF-44E3-9099-C40C66FF867C}">
                  <a14:compatExt spid="_x0000_s5629"/>
                </a:ext>
                <a:ext uri="{FF2B5EF4-FFF2-40B4-BE49-F238E27FC236}">
                  <a16:creationId xmlns:a16="http://schemas.microsoft.com/office/drawing/2014/main" id="{00000000-0008-0000-0400-0000F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85725</xdr:rowOff>
        </xdr:from>
        <xdr:to>
          <xdr:col>4</xdr:col>
          <xdr:colOff>257175</xdr:colOff>
          <xdr:row>88</xdr:row>
          <xdr:rowOff>342900</xdr:rowOff>
        </xdr:to>
        <xdr:sp macro="" textlink="">
          <xdr:nvSpPr>
            <xdr:cNvPr id="5630" name="Check Box 510" hidden="1">
              <a:extLst>
                <a:ext uri="{63B3BB69-23CF-44E3-9099-C40C66FF867C}">
                  <a14:compatExt spid="_x0000_s5630"/>
                </a:ext>
                <a:ext uri="{FF2B5EF4-FFF2-40B4-BE49-F238E27FC236}">
                  <a16:creationId xmlns:a16="http://schemas.microsoft.com/office/drawing/2014/main" id="{00000000-0008-0000-0400-0000F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88</xdr:row>
          <xdr:rowOff>85725</xdr:rowOff>
        </xdr:from>
        <xdr:to>
          <xdr:col>2</xdr:col>
          <xdr:colOff>257175</xdr:colOff>
          <xdr:row>88</xdr:row>
          <xdr:rowOff>342900</xdr:rowOff>
        </xdr:to>
        <xdr:sp macro="" textlink="">
          <xdr:nvSpPr>
            <xdr:cNvPr id="5631" name="Check Box 511" hidden="1">
              <a:extLst>
                <a:ext uri="{63B3BB69-23CF-44E3-9099-C40C66FF867C}">
                  <a14:compatExt spid="_x0000_s5631"/>
                </a:ext>
                <a:ext uri="{FF2B5EF4-FFF2-40B4-BE49-F238E27FC236}">
                  <a16:creationId xmlns:a16="http://schemas.microsoft.com/office/drawing/2014/main" id="{00000000-0008-0000-0400-0000F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85725</xdr:rowOff>
        </xdr:from>
        <xdr:to>
          <xdr:col>3</xdr:col>
          <xdr:colOff>257175</xdr:colOff>
          <xdr:row>88</xdr:row>
          <xdr:rowOff>342900</xdr:rowOff>
        </xdr:to>
        <xdr:sp macro="" textlink="">
          <xdr:nvSpPr>
            <xdr:cNvPr id="5632" name="Check Box 512" hidden="1">
              <a:extLst>
                <a:ext uri="{63B3BB69-23CF-44E3-9099-C40C66FF867C}">
                  <a14:compatExt spid="_x0000_s5632"/>
                </a:ext>
                <a:ext uri="{FF2B5EF4-FFF2-40B4-BE49-F238E27FC236}">
                  <a16:creationId xmlns:a16="http://schemas.microsoft.com/office/drawing/2014/main" id="{00000000-0008-0000-0400-00000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85725</xdr:rowOff>
        </xdr:from>
        <xdr:to>
          <xdr:col>4</xdr:col>
          <xdr:colOff>257175</xdr:colOff>
          <xdr:row>88</xdr:row>
          <xdr:rowOff>342900</xdr:rowOff>
        </xdr:to>
        <xdr:sp macro="" textlink="">
          <xdr:nvSpPr>
            <xdr:cNvPr id="5633" name="Check Box 513" hidden="1">
              <a:extLst>
                <a:ext uri="{63B3BB69-23CF-44E3-9099-C40C66FF867C}">
                  <a14:compatExt spid="_x0000_s5633"/>
                </a:ext>
                <a:ext uri="{FF2B5EF4-FFF2-40B4-BE49-F238E27FC236}">
                  <a16:creationId xmlns:a16="http://schemas.microsoft.com/office/drawing/2014/main" id="{00000000-0008-0000-0400-00000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xdr:row>
          <xdr:rowOff>85725</xdr:rowOff>
        </xdr:from>
        <xdr:to>
          <xdr:col>2</xdr:col>
          <xdr:colOff>257175</xdr:colOff>
          <xdr:row>89</xdr:row>
          <xdr:rowOff>342900</xdr:rowOff>
        </xdr:to>
        <xdr:sp macro="" textlink="">
          <xdr:nvSpPr>
            <xdr:cNvPr id="5634" name="Check Box 514" hidden="1">
              <a:extLst>
                <a:ext uri="{63B3BB69-23CF-44E3-9099-C40C66FF867C}">
                  <a14:compatExt spid="_x0000_s5634"/>
                </a:ext>
                <a:ext uri="{FF2B5EF4-FFF2-40B4-BE49-F238E27FC236}">
                  <a16:creationId xmlns:a16="http://schemas.microsoft.com/office/drawing/2014/main" id="{00000000-0008-0000-0400-00000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85725</xdr:rowOff>
        </xdr:from>
        <xdr:to>
          <xdr:col>3</xdr:col>
          <xdr:colOff>257175</xdr:colOff>
          <xdr:row>89</xdr:row>
          <xdr:rowOff>342900</xdr:rowOff>
        </xdr:to>
        <xdr:sp macro="" textlink="">
          <xdr:nvSpPr>
            <xdr:cNvPr id="5635" name="Check Box 515" hidden="1">
              <a:extLst>
                <a:ext uri="{63B3BB69-23CF-44E3-9099-C40C66FF867C}">
                  <a14:compatExt spid="_x0000_s5635"/>
                </a:ext>
                <a:ext uri="{FF2B5EF4-FFF2-40B4-BE49-F238E27FC236}">
                  <a16:creationId xmlns:a16="http://schemas.microsoft.com/office/drawing/2014/main" id="{00000000-0008-0000-0400-00000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85725</xdr:rowOff>
        </xdr:from>
        <xdr:to>
          <xdr:col>4</xdr:col>
          <xdr:colOff>257175</xdr:colOff>
          <xdr:row>89</xdr:row>
          <xdr:rowOff>342900</xdr:rowOff>
        </xdr:to>
        <xdr:sp macro="" textlink="">
          <xdr:nvSpPr>
            <xdr:cNvPr id="5636" name="Check Box 516" hidden="1">
              <a:extLst>
                <a:ext uri="{63B3BB69-23CF-44E3-9099-C40C66FF867C}">
                  <a14:compatExt spid="_x0000_s5636"/>
                </a:ext>
                <a:ext uri="{FF2B5EF4-FFF2-40B4-BE49-F238E27FC236}">
                  <a16:creationId xmlns:a16="http://schemas.microsoft.com/office/drawing/2014/main" id="{00000000-0008-0000-0400-00000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xdr:row>
          <xdr:rowOff>85725</xdr:rowOff>
        </xdr:from>
        <xdr:to>
          <xdr:col>2</xdr:col>
          <xdr:colOff>257175</xdr:colOff>
          <xdr:row>89</xdr:row>
          <xdr:rowOff>342900</xdr:rowOff>
        </xdr:to>
        <xdr:sp macro="" textlink="">
          <xdr:nvSpPr>
            <xdr:cNvPr id="5637" name="Check Box 517" hidden="1">
              <a:extLst>
                <a:ext uri="{63B3BB69-23CF-44E3-9099-C40C66FF867C}">
                  <a14:compatExt spid="_x0000_s5637"/>
                </a:ext>
                <a:ext uri="{FF2B5EF4-FFF2-40B4-BE49-F238E27FC236}">
                  <a16:creationId xmlns:a16="http://schemas.microsoft.com/office/drawing/2014/main" id="{00000000-0008-0000-0400-00000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85725</xdr:rowOff>
        </xdr:from>
        <xdr:to>
          <xdr:col>3</xdr:col>
          <xdr:colOff>257175</xdr:colOff>
          <xdr:row>89</xdr:row>
          <xdr:rowOff>342900</xdr:rowOff>
        </xdr:to>
        <xdr:sp macro="" textlink="">
          <xdr:nvSpPr>
            <xdr:cNvPr id="5638" name="Check Box 518" hidden="1">
              <a:extLst>
                <a:ext uri="{63B3BB69-23CF-44E3-9099-C40C66FF867C}">
                  <a14:compatExt spid="_x0000_s5638"/>
                </a:ext>
                <a:ext uri="{FF2B5EF4-FFF2-40B4-BE49-F238E27FC236}">
                  <a16:creationId xmlns:a16="http://schemas.microsoft.com/office/drawing/2014/main" id="{00000000-0008-0000-0400-00000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85725</xdr:rowOff>
        </xdr:from>
        <xdr:to>
          <xdr:col>4</xdr:col>
          <xdr:colOff>257175</xdr:colOff>
          <xdr:row>89</xdr:row>
          <xdr:rowOff>342900</xdr:rowOff>
        </xdr:to>
        <xdr:sp macro="" textlink="">
          <xdr:nvSpPr>
            <xdr:cNvPr id="5639" name="Check Box 519" hidden="1">
              <a:extLst>
                <a:ext uri="{63B3BB69-23CF-44E3-9099-C40C66FF867C}">
                  <a14:compatExt spid="_x0000_s5639"/>
                </a:ext>
                <a:ext uri="{FF2B5EF4-FFF2-40B4-BE49-F238E27FC236}">
                  <a16:creationId xmlns:a16="http://schemas.microsoft.com/office/drawing/2014/main" id="{00000000-0008-0000-0400-00000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90</xdr:row>
          <xdr:rowOff>85725</xdr:rowOff>
        </xdr:from>
        <xdr:to>
          <xdr:col>2</xdr:col>
          <xdr:colOff>257175</xdr:colOff>
          <xdr:row>90</xdr:row>
          <xdr:rowOff>342900</xdr:rowOff>
        </xdr:to>
        <xdr:sp macro="" textlink="">
          <xdr:nvSpPr>
            <xdr:cNvPr id="5640" name="Check Box 520" hidden="1">
              <a:extLst>
                <a:ext uri="{63B3BB69-23CF-44E3-9099-C40C66FF867C}">
                  <a14:compatExt spid="_x0000_s5640"/>
                </a:ext>
                <a:ext uri="{FF2B5EF4-FFF2-40B4-BE49-F238E27FC236}">
                  <a16:creationId xmlns:a16="http://schemas.microsoft.com/office/drawing/2014/main" id="{00000000-0008-0000-0400-00000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85725</xdr:rowOff>
        </xdr:from>
        <xdr:to>
          <xdr:col>3</xdr:col>
          <xdr:colOff>257175</xdr:colOff>
          <xdr:row>90</xdr:row>
          <xdr:rowOff>342900</xdr:rowOff>
        </xdr:to>
        <xdr:sp macro="" textlink="">
          <xdr:nvSpPr>
            <xdr:cNvPr id="5641" name="Check Box 521" hidden="1">
              <a:extLst>
                <a:ext uri="{63B3BB69-23CF-44E3-9099-C40C66FF867C}">
                  <a14:compatExt spid="_x0000_s5641"/>
                </a:ext>
                <a:ext uri="{FF2B5EF4-FFF2-40B4-BE49-F238E27FC236}">
                  <a16:creationId xmlns:a16="http://schemas.microsoft.com/office/drawing/2014/main" id="{00000000-0008-0000-0400-00000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85725</xdr:rowOff>
        </xdr:from>
        <xdr:to>
          <xdr:col>4</xdr:col>
          <xdr:colOff>257175</xdr:colOff>
          <xdr:row>90</xdr:row>
          <xdr:rowOff>342900</xdr:rowOff>
        </xdr:to>
        <xdr:sp macro="" textlink="">
          <xdr:nvSpPr>
            <xdr:cNvPr id="5642" name="Check Box 522" hidden="1">
              <a:extLst>
                <a:ext uri="{63B3BB69-23CF-44E3-9099-C40C66FF867C}">
                  <a14:compatExt spid="_x0000_s5642"/>
                </a:ext>
                <a:ext uri="{FF2B5EF4-FFF2-40B4-BE49-F238E27FC236}">
                  <a16:creationId xmlns:a16="http://schemas.microsoft.com/office/drawing/2014/main" id="{00000000-0008-0000-0400-00000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90</xdr:row>
          <xdr:rowOff>85725</xdr:rowOff>
        </xdr:from>
        <xdr:to>
          <xdr:col>2</xdr:col>
          <xdr:colOff>257175</xdr:colOff>
          <xdr:row>90</xdr:row>
          <xdr:rowOff>342900</xdr:rowOff>
        </xdr:to>
        <xdr:sp macro="" textlink="">
          <xdr:nvSpPr>
            <xdr:cNvPr id="5643" name="Check Box 523" hidden="1">
              <a:extLst>
                <a:ext uri="{63B3BB69-23CF-44E3-9099-C40C66FF867C}">
                  <a14:compatExt spid="_x0000_s5643"/>
                </a:ext>
                <a:ext uri="{FF2B5EF4-FFF2-40B4-BE49-F238E27FC236}">
                  <a16:creationId xmlns:a16="http://schemas.microsoft.com/office/drawing/2014/main" id="{00000000-0008-0000-0400-00000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85725</xdr:rowOff>
        </xdr:from>
        <xdr:to>
          <xdr:col>3</xdr:col>
          <xdr:colOff>257175</xdr:colOff>
          <xdr:row>90</xdr:row>
          <xdr:rowOff>342900</xdr:rowOff>
        </xdr:to>
        <xdr:sp macro="" textlink="">
          <xdr:nvSpPr>
            <xdr:cNvPr id="5644" name="Check Box 524" hidden="1">
              <a:extLst>
                <a:ext uri="{63B3BB69-23CF-44E3-9099-C40C66FF867C}">
                  <a14:compatExt spid="_x0000_s5644"/>
                </a:ext>
                <a:ext uri="{FF2B5EF4-FFF2-40B4-BE49-F238E27FC236}">
                  <a16:creationId xmlns:a16="http://schemas.microsoft.com/office/drawing/2014/main" id="{00000000-0008-0000-0400-00000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85725</xdr:rowOff>
        </xdr:from>
        <xdr:to>
          <xdr:col>4</xdr:col>
          <xdr:colOff>257175</xdr:colOff>
          <xdr:row>90</xdr:row>
          <xdr:rowOff>342900</xdr:rowOff>
        </xdr:to>
        <xdr:sp macro="" textlink="">
          <xdr:nvSpPr>
            <xdr:cNvPr id="5645" name="Check Box 525" hidden="1">
              <a:extLst>
                <a:ext uri="{63B3BB69-23CF-44E3-9099-C40C66FF867C}">
                  <a14:compatExt spid="_x0000_s5645"/>
                </a:ext>
                <a:ext uri="{FF2B5EF4-FFF2-40B4-BE49-F238E27FC236}">
                  <a16:creationId xmlns:a16="http://schemas.microsoft.com/office/drawing/2014/main" id="{00000000-0008-0000-0400-00000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91</xdr:row>
          <xdr:rowOff>85725</xdr:rowOff>
        </xdr:from>
        <xdr:to>
          <xdr:col>2</xdr:col>
          <xdr:colOff>257175</xdr:colOff>
          <xdr:row>91</xdr:row>
          <xdr:rowOff>342900</xdr:rowOff>
        </xdr:to>
        <xdr:sp macro="" textlink="">
          <xdr:nvSpPr>
            <xdr:cNvPr id="5646" name="Check Box 526" hidden="1">
              <a:extLst>
                <a:ext uri="{63B3BB69-23CF-44E3-9099-C40C66FF867C}">
                  <a14:compatExt spid="_x0000_s5646"/>
                </a:ext>
                <a:ext uri="{FF2B5EF4-FFF2-40B4-BE49-F238E27FC236}">
                  <a16:creationId xmlns:a16="http://schemas.microsoft.com/office/drawing/2014/main" id="{00000000-0008-0000-0400-00000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85725</xdr:rowOff>
        </xdr:from>
        <xdr:to>
          <xdr:col>3</xdr:col>
          <xdr:colOff>257175</xdr:colOff>
          <xdr:row>91</xdr:row>
          <xdr:rowOff>342900</xdr:rowOff>
        </xdr:to>
        <xdr:sp macro="" textlink="">
          <xdr:nvSpPr>
            <xdr:cNvPr id="5647" name="Check Box 527" hidden="1">
              <a:extLst>
                <a:ext uri="{63B3BB69-23CF-44E3-9099-C40C66FF867C}">
                  <a14:compatExt spid="_x0000_s5647"/>
                </a:ext>
                <a:ext uri="{FF2B5EF4-FFF2-40B4-BE49-F238E27FC236}">
                  <a16:creationId xmlns:a16="http://schemas.microsoft.com/office/drawing/2014/main" id="{00000000-0008-0000-0400-00000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85725</xdr:rowOff>
        </xdr:from>
        <xdr:to>
          <xdr:col>4</xdr:col>
          <xdr:colOff>257175</xdr:colOff>
          <xdr:row>91</xdr:row>
          <xdr:rowOff>342900</xdr:rowOff>
        </xdr:to>
        <xdr:sp macro="" textlink="">
          <xdr:nvSpPr>
            <xdr:cNvPr id="5648" name="Check Box 528" hidden="1">
              <a:extLst>
                <a:ext uri="{63B3BB69-23CF-44E3-9099-C40C66FF867C}">
                  <a14:compatExt spid="_x0000_s5648"/>
                </a:ext>
                <a:ext uri="{FF2B5EF4-FFF2-40B4-BE49-F238E27FC236}">
                  <a16:creationId xmlns:a16="http://schemas.microsoft.com/office/drawing/2014/main" id="{00000000-0008-0000-0400-00001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91</xdr:row>
          <xdr:rowOff>85725</xdr:rowOff>
        </xdr:from>
        <xdr:to>
          <xdr:col>2</xdr:col>
          <xdr:colOff>257175</xdr:colOff>
          <xdr:row>91</xdr:row>
          <xdr:rowOff>342900</xdr:rowOff>
        </xdr:to>
        <xdr:sp macro="" textlink="">
          <xdr:nvSpPr>
            <xdr:cNvPr id="5649" name="Check Box 529" hidden="1">
              <a:extLst>
                <a:ext uri="{63B3BB69-23CF-44E3-9099-C40C66FF867C}">
                  <a14:compatExt spid="_x0000_s5649"/>
                </a:ext>
                <a:ext uri="{FF2B5EF4-FFF2-40B4-BE49-F238E27FC236}">
                  <a16:creationId xmlns:a16="http://schemas.microsoft.com/office/drawing/2014/main" id="{00000000-0008-0000-0400-00001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85725</xdr:rowOff>
        </xdr:from>
        <xdr:to>
          <xdr:col>3</xdr:col>
          <xdr:colOff>257175</xdr:colOff>
          <xdr:row>91</xdr:row>
          <xdr:rowOff>342900</xdr:rowOff>
        </xdr:to>
        <xdr:sp macro="" textlink="">
          <xdr:nvSpPr>
            <xdr:cNvPr id="5650" name="Check Box 530" hidden="1">
              <a:extLst>
                <a:ext uri="{63B3BB69-23CF-44E3-9099-C40C66FF867C}">
                  <a14:compatExt spid="_x0000_s5650"/>
                </a:ext>
                <a:ext uri="{FF2B5EF4-FFF2-40B4-BE49-F238E27FC236}">
                  <a16:creationId xmlns:a16="http://schemas.microsoft.com/office/drawing/2014/main" id="{00000000-0008-0000-0400-00001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85725</xdr:rowOff>
        </xdr:from>
        <xdr:to>
          <xdr:col>4</xdr:col>
          <xdr:colOff>257175</xdr:colOff>
          <xdr:row>91</xdr:row>
          <xdr:rowOff>342900</xdr:rowOff>
        </xdr:to>
        <xdr:sp macro="" textlink="">
          <xdr:nvSpPr>
            <xdr:cNvPr id="5651" name="Check Box 531" hidden="1">
              <a:extLst>
                <a:ext uri="{63B3BB69-23CF-44E3-9099-C40C66FF867C}">
                  <a14:compatExt spid="_x0000_s5651"/>
                </a:ext>
                <a:ext uri="{FF2B5EF4-FFF2-40B4-BE49-F238E27FC236}">
                  <a16:creationId xmlns:a16="http://schemas.microsoft.com/office/drawing/2014/main" id="{00000000-0008-0000-0400-00001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92</xdr:row>
          <xdr:rowOff>85725</xdr:rowOff>
        </xdr:from>
        <xdr:to>
          <xdr:col>2</xdr:col>
          <xdr:colOff>257175</xdr:colOff>
          <xdr:row>92</xdr:row>
          <xdr:rowOff>342900</xdr:rowOff>
        </xdr:to>
        <xdr:sp macro="" textlink="">
          <xdr:nvSpPr>
            <xdr:cNvPr id="5652" name="Check Box 532" hidden="1">
              <a:extLst>
                <a:ext uri="{63B3BB69-23CF-44E3-9099-C40C66FF867C}">
                  <a14:compatExt spid="_x0000_s5652"/>
                </a:ext>
                <a:ext uri="{FF2B5EF4-FFF2-40B4-BE49-F238E27FC236}">
                  <a16:creationId xmlns:a16="http://schemas.microsoft.com/office/drawing/2014/main" id="{00000000-0008-0000-0400-00001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85725</xdr:rowOff>
        </xdr:from>
        <xdr:to>
          <xdr:col>3</xdr:col>
          <xdr:colOff>257175</xdr:colOff>
          <xdr:row>92</xdr:row>
          <xdr:rowOff>342900</xdr:rowOff>
        </xdr:to>
        <xdr:sp macro="" textlink="">
          <xdr:nvSpPr>
            <xdr:cNvPr id="5653" name="Check Box 533" hidden="1">
              <a:extLst>
                <a:ext uri="{63B3BB69-23CF-44E3-9099-C40C66FF867C}">
                  <a14:compatExt spid="_x0000_s5653"/>
                </a:ext>
                <a:ext uri="{FF2B5EF4-FFF2-40B4-BE49-F238E27FC236}">
                  <a16:creationId xmlns:a16="http://schemas.microsoft.com/office/drawing/2014/main" id="{00000000-0008-0000-0400-00001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92</xdr:row>
          <xdr:rowOff>85725</xdr:rowOff>
        </xdr:from>
        <xdr:to>
          <xdr:col>4</xdr:col>
          <xdr:colOff>257175</xdr:colOff>
          <xdr:row>92</xdr:row>
          <xdr:rowOff>342900</xdr:rowOff>
        </xdr:to>
        <xdr:sp macro="" textlink="">
          <xdr:nvSpPr>
            <xdr:cNvPr id="5654" name="Check Box 534" hidden="1">
              <a:extLst>
                <a:ext uri="{63B3BB69-23CF-44E3-9099-C40C66FF867C}">
                  <a14:compatExt spid="_x0000_s5654"/>
                </a:ext>
                <a:ext uri="{FF2B5EF4-FFF2-40B4-BE49-F238E27FC236}">
                  <a16:creationId xmlns:a16="http://schemas.microsoft.com/office/drawing/2014/main" id="{00000000-0008-0000-0400-00001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92</xdr:row>
          <xdr:rowOff>85725</xdr:rowOff>
        </xdr:from>
        <xdr:to>
          <xdr:col>2</xdr:col>
          <xdr:colOff>257175</xdr:colOff>
          <xdr:row>92</xdr:row>
          <xdr:rowOff>342900</xdr:rowOff>
        </xdr:to>
        <xdr:sp macro="" textlink="">
          <xdr:nvSpPr>
            <xdr:cNvPr id="5655" name="Check Box 535" hidden="1">
              <a:extLst>
                <a:ext uri="{63B3BB69-23CF-44E3-9099-C40C66FF867C}">
                  <a14:compatExt spid="_x0000_s5655"/>
                </a:ext>
                <a:ext uri="{FF2B5EF4-FFF2-40B4-BE49-F238E27FC236}">
                  <a16:creationId xmlns:a16="http://schemas.microsoft.com/office/drawing/2014/main" id="{00000000-0008-0000-0400-00001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85725</xdr:rowOff>
        </xdr:from>
        <xdr:to>
          <xdr:col>3</xdr:col>
          <xdr:colOff>257175</xdr:colOff>
          <xdr:row>92</xdr:row>
          <xdr:rowOff>342900</xdr:rowOff>
        </xdr:to>
        <xdr:sp macro="" textlink="">
          <xdr:nvSpPr>
            <xdr:cNvPr id="5656" name="Check Box 536" hidden="1">
              <a:extLst>
                <a:ext uri="{63B3BB69-23CF-44E3-9099-C40C66FF867C}">
                  <a14:compatExt spid="_x0000_s5656"/>
                </a:ext>
                <a:ext uri="{FF2B5EF4-FFF2-40B4-BE49-F238E27FC236}">
                  <a16:creationId xmlns:a16="http://schemas.microsoft.com/office/drawing/2014/main" id="{00000000-0008-0000-0400-00001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92</xdr:row>
          <xdr:rowOff>85725</xdr:rowOff>
        </xdr:from>
        <xdr:to>
          <xdr:col>4</xdr:col>
          <xdr:colOff>257175</xdr:colOff>
          <xdr:row>92</xdr:row>
          <xdr:rowOff>342900</xdr:rowOff>
        </xdr:to>
        <xdr:sp macro="" textlink="">
          <xdr:nvSpPr>
            <xdr:cNvPr id="5657" name="Check Box 537" hidden="1">
              <a:extLst>
                <a:ext uri="{63B3BB69-23CF-44E3-9099-C40C66FF867C}">
                  <a14:compatExt spid="_x0000_s5657"/>
                </a:ext>
                <a:ext uri="{FF2B5EF4-FFF2-40B4-BE49-F238E27FC236}">
                  <a16:creationId xmlns:a16="http://schemas.microsoft.com/office/drawing/2014/main" id="{00000000-0008-0000-0400-00001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93</xdr:row>
          <xdr:rowOff>85725</xdr:rowOff>
        </xdr:from>
        <xdr:to>
          <xdr:col>2</xdr:col>
          <xdr:colOff>257175</xdr:colOff>
          <xdr:row>93</xdr:row>
          <xdr:rowOff>342900</xdr:rowOff>
        </xdr:to>
        <xdr:sp macro="" textlink="">
          <xdr:nvSpPr>
            <xdr:cNvPr id="5658" name="Check Box 538" hidden="1">
              <a:extLst>
                <a:ext uri="{63B3BB69-23CF-44E3-9099-C40C66FF867C}">
                  <a14:compatExt spid="_x0000_s5658"/>
                </a:ext>
                <a:ext uri="{FF2B5EF4-FFF2-40B4-BE49-F238E27FC236}">
                  <a16:creationId xmlns:a16="http://schemas.microsoft.com/office/drawing/2014/main" id="{00000000-0008-0000-0400-00001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85725</xdr:rowOff>
        </xdr:from>
        <xdr:to>
          <xdr:col>3</xdr:col>
          <xdr:colOff>257175</xdr:colOff>
          <xdr:row>93</xdr:row>
          <xdr:rowOff>342900</xdr:rowOff>
        </xdr:to>
        <xdr:sp macro="" textlink="">
          <xdr:nvSpPr>
            <xdr:cNvPr id="5659" name="Check Box 539" hidden="1">
              <a:extLst>
                <a:ext uri="{63B3BB69-23CF-44E3-9099-C40C66FF867C}">
                  <a14:compatExt spid="_x0000_s5659"/>
                </a:ext>
                <a:ext uri="{FF2B5EF4-FFF2-40B4-BE49-F238E27FC236}">
                  <a16:creationId xmlns:a16="http://schemas.microsoft.com/office/drawing/2014/main" id="{00000000-0008-0000-0400-00001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93</xdr:row>
          <xdr:rowOff>85725</xdr:rowOff>
        </xdr:from>
        <xdr:to>
          <xdr:col>4</xdr:col>
          <xdr:colOff>257175</xdr:colOff>
          <xdr:row>93</xdr:row>
          <xdr:rowOff>342900</xdr:rowOff>
        </xdr:to>
        <xdr:sp macro="" textlink="">
          <xdr:nvSpPr>
            <xdr:cNvPr id="5660" name="Check Box 540" hidden="1">
              <a:extLst>
                <a:ext uri="{63B3BB69-23CF-44E3-9099-C40C66FF867C}">
                  <a14:compatExt spid="_x0000_s5660"/>
                </a:ext>
                <a:ext uri="{FF2B5EF4-FFF2-40B4-BE49-F238E27FC236}">
                  <a16:creationId xmlns:a16="http://schemas.microsoft.com/office/drawing/2014/main" id="{00000000-0008-0000-0400-00001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93</xdr:row>
          <xdr:rowOff>85725</xdr:rowOff>
        </xdr:from>
        <xdr:to>
          <xdr:col>2</xdr:col>
          <xdr:colOff>257175</xdr:colOff>
          <xdr:row>93</xdr:row>
          <xdr:rowOff>342900</xdr:rowOff>
        </xdr:to>
        <xdr:sp macro="" textlink="">
          <xdr:nvSpPr>
            <xdr:cNvPr id="5661" name="Check Box 541" hidden="1">
              <a:extLst>
                <a:ext uri="{63B3BB69-23CF-44E3-9099-C40C66FF867C}">
                  <a14:compatExt spid="_x0000_s5661"/>
                </a:ext>
                <a:ext uri="{FF2B5EF4-FFF2-40B4-BE49-F238E27FC236}">
                  <a16:creationId xmlns:a16="http://schemas.microsoft.com/office/drawing/2014/main" id="{00000000-0008-0000-0400-00001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85725</xdr:rowOff>
        </xdr:from>
        <xdr:to>
          <xdr:col>3</xdr:col>
          <xdr:colOff>257175</xdr:colOff>
          <xdr:row>93</xdr:row>
          <xdr:rowOff>342900</xdr:rowOff>
        </xdr:to>
        <xdr:sp macro="" textlink="">
          <xdr:nvSpPr>
            <xdr:cNvPr id="5662" name="Check Box 542" hidden="1">
              <a:extLst>
                <a:ext uri="{63B3BB69-23CF-44E3-9099-C40C66FF867C}">
                  <a14:compatExt spid="_x0000_s5662"/>
                </a:ext>
                <a:ext uri="{FF2B5EF4-FFF2-40B4-BE49-F238E27FC236}">
                  <a16:creationId xmlns:a16="http://schemas.microsoft.com/office/drawing/2014/main" id="{00000000-0008-0000-0400-00001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93</xdr:row>
          <xdr:rowOff>85725</xdr:rowOff>
        </xdr:from>
        <xdr:to>
          <xdr:col>4</xdr:col>
          <xdr:colOff>257175</xdr:colOff>
          <xdr:row>93</xdr:row>
          <xdr:rowOff>342900</xdr:rowOff>
        </xdr:to>
        <xdr:sp macro="" textlink="">
          <xdr:nvSpPr>
            <xdr:cNvPr id="5663" name="Check Box 543" hidden="1">
              <a:extLst>
                <a:ext uri="{63B3BB69-23CF-44E3-9099-C40C66FF867C}">
                  <a14:compatExt spid="_x0000_s5663"/>
                </a:ext>
                <a:ext uri="{FF2B5EF4-FFF2-40B4-BE49-F238E27FC236}">
                  <a16:creationId xmlns:a16="http://schemas.microsoft.com/office/drawing/2014/main" id="{00000000-0008-0000-0400-00001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xdr:row>
          <xdr:rowOff>85725</xdr:rowOff>
        </xdr:from>
        <xdr:to>
          <xdr:col>2</xdr:col>
          <xdr:colOff>257175</xdr:colOff>
          <xdr:row>94</xdr:row>
          <xdr:rowOff>514350</xdr:rowOff>
        </xdr:to>
        <xdr:sp macro="" textlink="">
          <xdr:nvSpPr>
            <xdr:cNvPr id="5664" name="Check Box 544" hidden="1">
              <a:extLst>
                <a:ext uri="{63B3BB69-23CF-44E3-9099-C40C66FF867C}">
                  <a14:compatExt spid="_x0000_s5664"/>
                </a:ext>
                <a:ext uri="{FF2B5EF4-FFF2-40B4-BE49-F238E27FC236}">
                  <a16:creationId xmlns:a16="http://schemas.microsoft.com/office/drawing/2014/main" id="{00000000-0008-0000-0400-00002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85725</xdr:rowOff>
        </xdr:from>
        <xdr:to>
          <xdr:col>3</xdr:col>
          <xdr:colOff>257175</xdr:colOff>
          <xdr:row>94</xdr:row>
          <xdr:rowOff>514350</xdr:rowOff>
        </xdr:to>
        <xdr:sp macro="" textlink="">
          <xdr:nvSpPr>
            <xdr:cNvPr id="5665" name="Check Box 545" hidden="1">
              <a:extLst>
                <a:ext uri="{63B3BB69-23CF-44E3-9099-C40C66FF867C}">
                  <a14:compatExt spid="_x0000_s5665"/>
                </a:ext>
                <a:ext uri="{FF2B5EF4-FFF2-40B4-BE49-F238E27FC236}">
                  <a16:creationId xmlns:a16="http://schemas.microsoft.com/office/drawing/2014/main" id="{00000000-0008-0000-0400-00002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94</xdr:row>
          <xdr:rowOff>85725</xdr:rowOff>
        </xdr:from>
        <xdr:to>
          <xdr:col>4</xdr:col>
          <xdr:colOff>257175</xdr:colOff>
          <xdr:row>94</xdr:row>
          <xdr:rowOff>514350</xdr:rowOff>
        </xdr:to>
        <xdr:sp macro="" textlink="">
          <xdr:nvSpPr>
            <xdr:cNvPr id="5666" name="Check Box 546" hidden="1">
              <a:extLst>
                <a:ext uri="{63B3BB69-23CF-44E3-9099-C40C66FF867C}">
                  <a14:compatExt spid="_x0000_s5666"/>
                </a:ext>
                <a:ext uri="{FF2B5EF4-FFF2-40B4-BE49-F238E27FC236}">
                  <a16:creationId xmlns:a16="http://schemas.microsoft.com/office/drawing/2014/main" id="{00000000-0008-0000-0400-00002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xdr:row>
          <xdr:rowOff>85725</xdr:rowOff>
        </xdr:from>
        <xdr:to>
          <xdr:col>2</xdr:col>
          <xdr:colOff>257175</xdr:colOff>
          <xdr:row>94</xdr:row>
          <xdr:rowOff>514350</xdr:rowOff>
        </xdr:to>
        <xdr:sp macro="" textlink="">
          <xdr:nvSpPr>
            <xdr:cNvPr id="5667" name="Check Box 547" hidden="1">
              <a:extLst>
                <a:ext uri="{63B3BB69-23CF-44E3-9099-C40C66FF867C}">
                  <a14:compatExt spid="_x0000_s5667"/>
                </a:ext>
                <a:ext uri="{FF2B5EF4-FFF2-40B4-BE49-F238E27FC236}">
                  <a16:creationId xmlns:a16="http://schemas.microsoft.com/office/drawing/2014/main" id="{00000000-0008-0000-0400-00002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85725</xdr:rowOff>
        </xdr:from>
        <xdr:to>
          <xdr:col>3</xdr:col>
          <xdr:colOff>257175</xdr:colOff>
          <xdr:row>94</xdr:row>
          <xdr:rowOff>514350</xdr:rowOff>
        </xdr:to>
        <xdr:sp macro="" textlink="">
          <xdr:nvSpPr>
            <xdr:cNvPr id="5668" name="Check Box 548" hidden="1">
              <a:extLst>
                <a:ext uri="{63B3BB69-23CF-44E3-9099-C40C66FF867C}">
                  <a14:compatExt spid="_x0000_s5668"/>
                </a:ext>
                <a:ext uri="{FF2B5EF4-FFF2-40B4-BE49-F238E27FC236}">
                  <a16:creationId xmlns:a16="http://schemas.microsoft.com/office/drawing/2014/main" id="{00000000-0008-0000-0400-00002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94</xdr:row>
          <xdr:rowOff>85725</xdr:rowOff>
        </xdr:from>
        <xdr:to>
          <xdr:col>4</xdr:col>
          <xdr:colOff>257175</xdr:colOff>
          <xdr:row>94</xdr:row>
          <xdr:rowOff>514350</xdr:rowOff>
        </xdr:to>
        <xdr:sp macro="" textlink="">
          <xdr:nvSpPr>
            <xdr:cNvPr id="5669" name="Check Box 549" hidden="1">
              <a:extLst>
                <a:ext uri="{63B3BB69-23CF-44E3-9099-C40C66FF867C}">
                  <a14:compatExt spid="_x0000_s5669"/>
                </a:ext>
                <a:ext uri="{FF2B5EF4-FFF2-40B4-BE49-F238E27FC236}">
                  <a16:creationId xmlns:a16="http://schemas.microsoft.com/office/drawing/2014/main" id="{00000000-0008-0000-0400-00002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95</xdr:row>
          <xdr:rowOff>85725</xdr:rowOff>
        </xdr:from>
        <xdr:to>
          <xdr:col>2</xdr:col>
          <xdr:colOff>257175</xdr:colOff>
          <xdr:row>95</xdr:row>
          <xdr:rowOff>342900</xdr:rowOff>
        </xdr:to>
        <xdr:sp macro="" textlink="">
          <xdr:nvSpPr>
            <xdr:cNvPr id="5670" name="Check Box 550" hidden="1">
              <a:extLst>
                <a:ext uri="{63B3BB69-23CF-44E3-9099-C40C66FF867C}">
                  <a14:compatExt spid="_x0000_s5670"/>
                </a:ext>
                <a:ext uri="{FF2B5EF4-FFF2-40B4-BE49-F238E27FC236}">
                  <a16:creationId xmlns:a16="http://schemas.microsoft.com/office/drawing/2014/main" id="{00000000-0008-0000-0400-00002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85725</xdr:rowOff>
        </xdr:from>
        <xdr:to>
          <xdr:col>3</xdr:col>
          <xdr:colOff>257175</xdr:colOff>
          <xdr:row>95</xdr:row>
          <xdr:rowOff>342900</xdr:rowOff>
        </xdr:to>
        <xdr:sp macro="" textlink="">
          <xdr:nvSpPr>
            <xdr:cNvPr id="5671" name="Check Box 551" hidden="1">
              <a:extLst>
                <a:ext uri="{63B3BB69-23CF-44E3-9099-C40C66FF867C}">
                  <a14:compatExt spid="_x0000_s5671"/>
                </a:ext>
                <a:ext uri="{FF2B5EF4-FFF2-40B4-BE49-F238E27FC236}">
                  <a16:creationId xmlns:a16="http://schemas.microsoft.com/office/drawing/2014/main" id="{00000000-0008-0000-0400-00002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85725</xdr:rowOff>
        </xdr:from>
        <xdr:to>
          <xdr:col>4</xdr:col>
          <xdr:colOff>257175</xdr:colOff>
          <xdr:row>95</xdr:row>
          <xdr:rowOff>342900</xdr:rowOff>
        </xdr:to>
        <xdr:sp macro="" textlink="">
          <xdr:nvSpPr>
            <xdr:cNvPr id="5672" name="Check Box 552" hidden="1">
              <a:extLst>
                <a:ext uri="{63B3BB69-23CF-44E3-9099-C40C66FF867C}">
                  <a14:compatExt spid="_x0000_s5672"/>
                </a:ext>
                <a:ext uri="{FF2B5EF4-FFF2-40B4-BE49-F238E27FC236}">
                  <a16:creationId xmlns:a16="http://schemas.microsoft.com/office/drawing/2014/main" id="{00000000-0008-0000-0400-00002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95</xdr:row>
          <xdr:rowOff>85725</xdr:rowOff>
        </xdr:from>
        <xdr:to>
          <xdr:col>2</xdr:col>
          <xdr:colOff>257175</xdr:colOff>
          <xdr:row>95</xdr:row>
          <xdr:rowOff>342900</xdr:rowOff>
        </xdr:to>
        <xdr:sp macro="" textlink="">
          <xdr:nvSpPr>
            <xdr:cNvPr id="5673" name="Check Box 553" hidden="1">
              <a:extLst>
                <a:ext uri="{63B3BB69-23CF-44E3-9099-C40C66FF867C}">
                  <a14:compatExt spid="_x0000_s5673"/>
                </a:ext>
                <a:ext uri="{FF2B5EF4-FFF2-40B4-BE49-F238E27FC236}">
                  <a16:creationId xmlns:a16="http://schemas.microsoft.com/office/drawing/2014/main" id="{00000000-0008-0000-0400-00002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85725</xdr:rowOff>
        </xdr:from>
        <xdr:to>
          <xdr:col>3</xdr:col>
          <xdr:colOff>257175</xdr:colOff>
          <xdr:row>95</xdr:row>
          <xdr:rowOff>342900</xdr:rowOff>
        </xdr:to>
        <xdr:sp macro="" textlink="">
          <xdr:nvSpPr>
            <xdr:cNvPr id="5674" name="Check Box 554" hidden="1">
              <a:extLst>
                <a:ext uri="{63B3BB69-23CF-44E3-9099-C40C66FF867C}">
                  <a14:compatExt spid="_x0000_s5674"/>
                </a:ext>
                <a:ext uri="{FF2B5EF4-FFF2-40B4-BE49-F238E27FC236}">
                  <a16:creationId xmlns:a16="http://schemas.microsoft.com/office/drawing/2014/main" id="{00000000-0008-0000-0400-00002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85725</xdr:rowOff>
        </xdr:from>
        <xdr:to>
          <xdr:col>4</xdr:col>
          <xdr:colOff>257175</xdr:colOff>
          <xdr:row>95</xdr:row>
          <xdr:rowOff>342900</xdr:rowOff>
        </xdr:to>
        <xdr:sp macro="" textlink="">
          <xdr:nvSpPr>
            <xdr:cNvPr id="5675" name="Check Box 555" hidden="1">
              <a:extLst>
                <a:ext uri="{63B3BB69-23CF-44E3-9099-C40C66FF867C}">
                  <a14:compatExt spid="_x0000_s5675"/>
                </a:ext>
                <a:ext uri="{FF2B5EF4-FFF2-40B4-BE49-F238E27FC236}">
                  <a16:creationId xmlns:a16="http://schemas.microsoft.com/office/drawing/2014/main" id="{00000000-0008-0000-0400-00002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85725</xdr:rowOff>
        </xdr:from>
        <xdr:to>
          <xdr:col>2</xdr:col>
          <xdr:colOff>257175</xdr:colOff>
          <xdr:row>96</xdr:row>
          <xdr:rowOff>342900</xdr:rowOff>
        </xdr:to>
        <xdr:sp macro="" textlink="">
          <xdr:nvSpPr>
            <xdr:cNvPr id="5676" name="Check Box 556" hidden="1">
              <a:extLst>
                <a:ext uri="{63B3BB69-23CF-44E3-9099-C40C66FF867C}">
                  <a14:compatExt spid="_x0000_s5676"/>
                </a:ext>
                <a:ext uri="{FF2B5EF4-FFF2-40B4-BE49-F238E27FC236}">
                  <a16:creationId xmlns:a16="http://schemas.microsoft.com/office/drawing/2014/main" id="{00000000-0008-0000-0400-00002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85725</xdr:rowOff>
        </xdr:from>
        <xdr:to>
          <xdr:col>3</xdr:col>
          <xdr:colOff>257175</xdr:colOff>
          <xdr:row>96</xdr:row>
          <xdr:rowOff>342900</xdr:rowOff>
        </xdr:to>
        <xdr:sp macro="" textlink="">
          <xdr:nvSpPr>
            <xdr:cNvPr id="5677" name="Check Box 557" hidden="1">
              <a:extLst>
                <a:ext uri="{63B3BB69-23CF-44E3-9099-C40C66FF867C}">
                  <a14:compatExt spid="_x0000_s5677"/>
                </a:ext>
                <a:ext uri="{FF2B5EF4-FFF2-40B4-BE49-F238E27FC236}">
                  <a16:creationId xmlns:a16="http://schemas.microsoft.com/office/drawing/2014/main" id="{00000000-0008-0000-0400-00002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96</xdr:row>
          <xdr:rowOff>85725</xdr:rowOff>
        </xdr:from>
        <xdr:to>
          <xdr:col>4</xdr:col>
          <xdr:colOff>257175</xdr:colOff>
          <xdr:row>96</xdr:row>
          <xdr:rowOff>342900</xdr:rowOff>
        </xdr:to>
        <xdr:sp macro="" textlink="">
          <xdr:nvSpPr>
            <xdr:cNvPr id="5678" name="Check Box 558" hidden="1">
              <a:extLst>
                <a:ext uri="{63B3BB69-23CF-44E3-9099-C40C66FF867C}">
                  <a14:compatExt spid="_x0000_s5678"/>
                </a:ext>
                <a:ext uri="{FF2B5EF4-FFF2-40B4-BE49-F238E27FC236}">
                  <a16:creationId xmlns:a16="http://schemas.microsoft.com/office/drawing/2014/main" id="{00000000-0008-0000-0400-00002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85725</xdr:rowOff>
        </xdr:from>
        <xdr:to>
          <xdr:col>2</xdr:col>
          <xdr:colOff>257175</xdr:colOff>
          <xdr:row>96</xdr:row>
          <xdr:rowOff>342900</xdr:rowOff>
        </xdr:to>
        <xdr:sp macro="" textlink="">
          <xdr:nvSpPr>
            <xdr:cNvPr id="5679" name="Check Box 559" hidden="1">
              <a:extLst>
                <a:ext uri="{63B3BB69-23CF-44E3-9099-C40C66FF867C}">
                  <a14:compatExt spid="_x0000_s5679"/>
                </a:ext>
                <a:ext uri="{FF2B5EF4-FFF2-40B4-BE49-F238E27FC236}">
                  <a16:creationId xmlns:a16="http://schemas.microsoft.com/office/drawing/2014/main" id="{00000000-0008-0000-0400-00002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85725</xdr:rowOff>
        </xdr:from>
        <xdr:to>
          <xdr:col>3</xdr:col>
          <xdr:colOff>257175</xdr:colOff>
          <xdr:row>96</xdr:row>
          <xdr:rowOff>342900</xdr:rowOff>
        </xdr:to>
        <xdr:sp macro="" textlink="">
          <xdr:nvSpPr>
            <xdr:cNvPr id="5680" name="Check Box 560" hidden="1">
              <a:extLst>
                <a:ext uri="{63B3BB69-23CF-44E3-9099-C40C66FF867C}">
                  <a14:compatExt spid="_x0000_s5680"/>
                </a:ext>
                <a:ext uri="{FF2B5EF4-FFF2-40B4-BE49-F238E27FC236}">
                  <a16:creationId xmlns:a16="http://schemas.microsoft.com/office/drawing/2014/main" id="{00000000-0008-0000-0400-00003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96</xdr:row>
          <xdr:rowOff>85725</xdr:rowOff>
        </xdr:from>
        <xdr:to>
          <xdr:col>4</xdr:col>
          <xdr:colOff>257175</xdr:colOff>
          <xdr:row>96</xdr:row>
          <xdr:rowOff>342900</xdr:rowOff>
        </xdr:to>
        <xdr:sp macro="" textlink="">
          <xdr:nvSpPr>
            <xdr:cNvPr id="5681" name="Check Box 561" hidden="1">
              <a:extLst>
                <a:ext uri="{63B3BB69-23CF-44E3-9099-C40C66FF867C}">
                  <a14:compatExt spid="_x0000_s5681"/>
                </a:ext>
                <a:ext uri="{FF2B5EF4-FFF2-40B4-BE49-F238E27FC236}">
                  <a16:creationId xmlns:a16="http://schemas.microsoft.com/office/drawing/2014/main" id="{00000000-0008-0000-0400-00003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97</xdr:row>
          <xdr:rowOff>85725</xdr:rowOff>
        </xdr:from>
        <xdr:to>
          <xdr:col>2</xdr:col>
          <xdr:colOff>257175</xdr:colOff>
          <xdr:row>97</xdr:row>
          <xdr:rowOff>342900</xdr:rowOff>
        </xdr:to>
        <xdr:sp macro="" textlink="">
          <xdr:nvSpPr>
            <xdr:cNvPr id="5682" name="Check Box 562" hidden="1">
              <a:extLst>
                <a:ext uri="{63B3BB69-23CF-44E3-9099-C40C66FF867C}">
                  <a14:compatExt spid="_x0000_s5682"/>
                </a:ext>
                <a:ext uri="{FF2B5EF4-FFF2-40B4-BE49-F238E27FC236}">
                  <a16:creationId xmlns:a16="http://schemas.microsoft.com/office/drawing/2014/main" id="{00000000-0008-0000-0400-00003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85725</xdr:rowOff>
        </xdr:from>
        <xdr:to>
          <xdr:col>3</xdr:col>
          <xdr:colOff>257175</xdr:colOff>
          <xdr:row>97</xdr:row>
          <xdr:rowOff>342900</xdr:rowOff>
        </xdr:to>
        <xdr:sp macro="" textlink="">
          <xdr:nvSpPr>
            <xdr:cNvPr id="5683" name="Check Box 563" hidden="1">
              <a:extLst>
                <a:ext uri="{63B3BB69-23CF-44E3-9099-C40C66FF867C}">
                  <a14:compatExt spid="_x0000_s5683"/>
                </a:ext>
                <a:ext uri="{FF2B5EF4-FFF2-40B4-BE49-F238E27FC236}">
                  <a16:creationId xmlns:a16="http://schemas.microsoft.com/office/drawing/2014/main" id="{00000000-0008-0000-0400-00003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97</xdr:row>
          <xdr:rowOff>85725</xdr:rowOff>
        </xdr:from>
        <xdr:to>
          <xdr:col>4</xdr:col>
          <xdr:colOff>257175</xdr:colOff>
          <xdr:row>97</xdr:row>
          <xdr:rowOff>342900</xdr:rowOff>
        </xdr:to>
        <xdr:sp macro="" textlink="">
          <xdr:nvSpPr>
            <xdr:cNvPr id="5684" name="Check Box 564" hidden="1">
              <a:extLst>
                <a:ext uri="{63B3BB69-23CF-44E3-9099-C40C66FF867C}">
                  <a14:compatExt spid="_x0000_s5684"/>
                </a:ext>
                <a:ext uri="{FF2B5EF4-FFF2-40B4-BE49-F238E27FC236}">
                  <a16:creationId xmlns:a16="http://schemas.microsoft.com/office/drawing/2014/main" id="{00000000-0008-0000-0400-00003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97</xdr:row>
          <xdr:rowOff>85725</xdr:rowOff>
        </xdr:from>
        <xdr:to>
          <xdr:col>2</xdr:col>
          <xdr:colOff>257175</xdr:colOff>
          <xdr:row>97</xdr:row>
          <xdr:rowOff>342900</xdr:rowOff>
        </xdr:to>
        <xdr:sp macro="" textlink="">
          <xdr:nvSpPr>
            <xdr:cNvPr id="5685" name="Check Box 565" hidden="1">
              <a:extLst>
                <a:ext uri="{63B3BB69-23CF-44E3-9099-C40C66FF867C}">
                  <a14:compatExt spid="_x0000_s5685"/>
                </a:ext>
                <a:ext uri="{FF2B5EF4-FFF2-40B4-BE49-F238E27FC236}">
                  <a16:creationId xmlns:a16="http://schemas.microsoft.com/office/drawing/2014/main" id="{00000000-0008-0000-0400-00003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85725</xdr:rowOff>
        </xdr:from>
        <xdr:to>
          <xdr:col>3</xdr:col>
          <xdr:colOff>257175</xdr:colOff>
          <xdr:row>97</xdr:row>
          <xdr:rowOff>342900</xdr:rowOff>
        </xdr:to>
        <xdr:sp macro="" textlink="">
          <xdr:nvSpPr>
            <xdr:cNvPr id="5686" name="Check Box 566" hidden="1">
              <a:extLst>
                <a:ext uri="{63B3BB69-23CF-44E3-9099-C40C66FF867C}">
                  <a14:compatExt spid="_x0000_s5686"/>
                </a:ext>
                <a:ext uri="{FF2B5EF4-FFF2-40B4-BE49-F238E27FC236}">
                  <a16:creationId xmlns:a16="http://schemas.microsoft.com/office/drawing/2014/main" id="{00000000-0008-0000-0400-00003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97</xdr:row>
          <xdr:rowOff>85725</xdr:rowOff>
        </xdr:from>
        <xdr:to>
          <xdr:col>4</xdr:col>
          <xdr:colOff>257175</xdr:colOff>
          <xdr:row>97</xdr:row>
          <xdr:rowOff>342900</xdr:rowOff>
        </xdr:to>
        <xdr:sp macro="" textlink="">
          <xdr:nvSpPr>
            <xdr:cNvPr id="5687" name="Check Box 567" hidden="1">
              <a:extLst>
                <a:ext uri="{63B3BB69-23CF-44E3-9099-C40C66FF867C}">
                  <a14:compatExt spid="_x0000_s5687"/>
                </a:ext>
                <a:ext uri="{FF2B5EF4-FFF2-40B4-BE49-F238E27FC236}">
                  <a16:creationId xmlns:a16="http://schemas.microsoft.com/office/drawing/2014/main" id="{00000000-0008-0000-0400-00003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xdr:row>
          <xdr:rowOff>85725</xdr:rowOff>
        </xdr:from>
        <xdr:to>
          <xdr:col>2</xdr:col>
          <xdr:colOff>257175</xdr:colOff>
          <xdr:row>98</xdr:row>
          <xdr:rowOff>342900</xdr:rowOff>
        </xdr:to>
        <xdr:sp macro="" textlink="">
          <xdr:nvSpPr>
            <xdr:cNvPr id="5688" name="Check Box 568" hidden="1">
              <a:extLst>
                <a:ext uri="{63B3BB69-23CF-44E3-9099-C40C66FF867C}">
                  <a14:compatExt spid="_x0000_s5688"/>
                </a:ext>
                <a:ext uri="{FF2B5EF4-FFF2-40B4-BE49-F238E27FC236}">
                  <a16:creationId xmlns:a16="http://schemas.microsoft.com/office/drawing/2014/main" id="{00000000-0008-0000-0400-00003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98</xdr:row>
          <xdr:rowOff>85725</xdr:rowOff>
        </xdr:from>
        <xdr:to>
          <xdr:col>3</xdr:col>
          <xdr:colOff>257175</xdr:colOff>
          <xdr:row>98</xdr:row>
          <xdr:rowOff>342900</xdr:rowOff>
        </xdr:to>
        <xdr:sp macro="" textlink="">
          <xdr:nvSpPr>
            <xdr:cNvPr id="5689" name="Check Box 569" hidden="1">
              <a:extLst>
                <a:ext uri="{63B3BB69-23CF-44E3-9099-C40C66FF867C}">
                  <a14:compatExt spid="_x0000_s5689"/>
                </a:ext>
                <a:ext uri="{FF2B5EF4-FFF2-40B4-BE49-F238E27FC236}">
                  <a16:creationId xmlns:a16="http://schemas.microsoft.com/office/drawing/2014/main" id="{00000000-0008-0000-0400-00003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85725</xdr:rowOff>
        </xdr:from>
        <xdr:to>
          <xdr:col>4</xdr:col>
          <xdr:colOff>257175</xdr:colOff>
          <xdr:row>98</xdr:row>
          <xdr:rowOff>342900</xdr:rowOff>
        </xdr:to>
        <xdr:sp macro="" textlink="">
          <xdr:nvSpPr>
            <xdr:cNvPr id="5690" name="Check Box 570" hidden="1">
              <a:extLst>
                <a:ext uri="{63B3BB69-23CF-44E3-9099-C40C66FF867C}">
                  <a14:compatExt spid="_x0000_s5690"/>
                </a:ext>
                <a:ext uri="{FF2B5EF4-FFF2-40B4-BE49-F238E27FC236}">
                  <a16:creationId xmlns:a16="http://schemas.microsoft.com/office/drawing/2014/main" id="{00000000-0008-0000-0400-00003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xdr:row>
          <xdr:rowOff>85725</xdr:rowOff>
        </xdr:from>
        <xdr:to>
          <xdr:col>2</xdr:col>
          <xdr:colOff>257175</xdr:colOff>
          <xdr:row>98</xdr:row>
          <xdr:rowOff>342900</xdr:rowOff>
        </xdr:to>
        <xdr:sp macro="" textlink="">
          <xdr:nvSpPr>
            <xdr:cNvPr id="5691" name="Check Box 571" hidden="1">
              <a:extLst>
                <a:ext uri="{63B3BB69-23CF-44E3-9099-C40C66FF867C}">
                  <a14:compatExt spid="_x0000_s5691"/>
                </a:ext>
                <a:ext uri="{FF2B5EF4-FFF2-40B4-BE49-F238E27FC236}">
                  <a16:creationId xmlns:a16="http://schemas.microsoft.com/office/drawing/2014/main" id="{00000000-0008-0000-0400-00003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98</xdr:row>
          <xdr:rowOff>85725</xdr:rowOff>
        </xdr:from>
        <xdr:to>
          <xdr:col>3</xdr:col>
          <xdr:colOff>257175</xdr:colOff>
          <xdr:row>98</xdr:row>
          <xdr:rowOff>342900</xdr:rowOff>
        </xdr:to>
        <xdr:sp macro="" textlink="">
          <xdr:nvSpPr>
            <xdr:cNvPr id="5692" name="Check Box 572" hidden="1">
              <a:extLst>
                <a:ext uri="{63B3BB69-23CF-44E3-9099-C40C66FF867C}">
                  <a14:compatExt spid="_x0000_s5692"/>
                </a:ext>
                <a:ext uri="{FF2B5EF4-FFF2-40B4-BE49-F238E27FC236}">
                  <a16:creationId xmlns:a16="http://schemas.microsoft.com/office/drawing/2014/main" id="{00000000-0008-0000-0400-00003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85725</xdr:rowOff>
        </xdr:from>
        <xdr:to>
          <xdr:col>4</xdr:col>
          <xdr:colOff>257175</xdr:colOff>
          <xdr:row>98</xdr:row>
          <xdr:rowOff>342900</xdr:rowOff>
        </xdr:to>
        <xdr:sp macro="" textlink="">
          <xdr:nvSpPr>
            <xdr:cNvPr id="5693" name="Check Box 573" hidden="1">
              <a:extLst>
                <a:ext uri="{63B3BB69-23CF-44E3-9099-C40C66FF867C}">
                  <a14:compatExt spid="_x0000_s5693"/>
                </a:ext>
                <a:ext uri="{FF2B5EF4-FFF2-40B4-BE49-F238E27FC236}">
                  <a16:creationId xmlns:a16="http://schemas.microsoft.com/office/drawing/2014/main" id="{00000000-0008-0000-0400-00003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99</xdr:row>
          <xdr:rowOff>85725</xdr:rowOff>
        </xdr:from>
        <xdr:to>
          <xdr:col>2</xdr:col>
          <xdr:colOff>257175</xdr:colOff>
          <xdr:row>99</xdr:row>
          <xdr:rowOff>342900</xdr:rowOff>
        </xdr:to>
        <xdr:sp macro="" textlink="">
          <xdr:nvSpPr>
            <xdr:cNvPr id="5694" name="Check Box 574" hidden="1">
              <a:extLst>
                <a:ext uri="{63B3BB69-23CF-44E3-9099-C40C66FF867C}">
                  <a14:compatExt spid="_x0000_s5694"/>
                </a:ext>
                <a:ext uri="{FF2B5EF4-FFF2-40B4-BE49-F238E27FC236}">
                  <a16:creationId xmlns:a16="http://schemas.microsoft.com/office/drawing/2014/main" id="{00000000-0008-0000-0400-00003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85725</xdr:rowOff>
        </xdr:from>
        <xdr:to>
          <xdr:col>3</xdr:col>
          <xdr:colOff>257175</xdr:colOff>
          <xdr:row>99</xdr:row>
          <xdr:rowOff>342900</xdr:rowOff>
        </xdr:to>
        <xdr:sp macro="" textlink="">
          <xdr:nvSpPr>
            <xdr:cNvPr id="5695" name="Check Box 575" hidden="1">
              <a:extLst>
                <a:ext uri="{63B3BB69-23CF-44E3-9099-C40C66FF867C}">
                  <a14:compatExt spid="_x0000_s5695"/>
                </a:ext>
                <a:ext uri="{FF2B5EF4-FFF2-40B4-BE49-F238E27FC236}">
                  <a16:creationId xmlns:a16="http://schemas.microsoft.com/office/drawing/2014/main" id="{00000000-0008-0000-0400-00003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85725</xdr:rowOff>
        </xdr:from>
        <xdr:to>
          <xdr:col>4</xdr:col>
          <xdr:colOff>257175</xdr:colOff>
          <xdr:row>99</xdr:row>
          <xdr:rowOff>342900</xdr:rowOff>
        </xdr:to>
        <xdr:sp macro="" textlink="">
          <xdr:nvSpPr>
            <xdr:cNvPr id="5696" name="Check Box 576" hidden="1">
              <a:extLst>
                <a:ext uri="{63B3BB69-23CF-44E3-9099-C40C66FF867C}">
                  <a14:compatExt spid="_x0000_s5696"/>
                </a:ext>
                <a:ext uri="{FF2B5EF4-FFF2-40B4-BE49-F238E27FC236}">
                  <a16:creationId xmlns:a16="http://schemas.microsoft.com/office/drawing/2014/main" id="{00000000-0008-0000-0400-00004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99</xdr:row>
          <xdr:rowOff>85725</xdr:rowOff>
        </xdr:from>
        <xdr:to>
          <xdr:col>2</xdr:col>
          <xdr:colOff>257175</xdr:colOff>
          <xdr:row>99</xdr:row>
          <xdr:rowOff>342900</xdr:rowOff>
        </xdr:to>
        <xdr:sp macro="" textlink="">
          <xdr:nvSpPr>
            <xdr:cNvPr id="5697" name="Check Box 577" hidden="1">
              <a:extLst>
                <a:ext uri="{63B3BB69-23CF-44E3-9099-C40C66FF867C}">
                  <a14:compatExt spid="_x0000_s5697"/>
                </a:ext>
                <a:ext uri="{FF2B5EF4-FFF2-40B4-BE49-F238E27FC236}">
                  <a16:creationId xmlns:a16="http://schemas.microsoft.com/office/drawing/2014/main" id="{00000000-0008-0000-0400-00004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85725</xdr:rowOff>
        </xdr:from>
        <xdr:to>
          <xdr:col>3</xdr:col>
          <xdr:colOff>257175</xdr:colOff>
          <xdr:row>99</xdr:row>
          <xdr:rowOff>342900</xdr:rowOff>
        </xdr:to>
        <xdr:sp macro="" textlink="">
          <xdr:nvSpPr>
            <xdr:cNvPr id="5698" name="Check Box 578" hidden="1">
              <a:extLst>
                <a:ext uri="{63B3BB69-23CF-44E3-9099-C40C66FF867C}">
                  <a14:compatExt spid="_x0000_s5698"/>
                </a:ext>
                <a:ext uri="{FF2B5EF4-FFF2-40B4-BE49-F238E27FC236}">
                  <a16:creationId xmlns:a16="http://schemas.microsoft.com/office/drawing/2014/main" id="{00000000-0008-0000-0400-00004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85725</xdr:rowOff>
        </xdr:from>
        <xdr:to>
          <xdr:col>4</xdr:col>
          <xdr:colOff>257175</xdr:colOff>
          <xdr:row>99</xdr:row>
          <xdr:rowOff>342900</xdr:rowOff>
        </xdr:to>
        <xdr:sp macro="" textlink="">
          <xdr:nvSpPr>
            <xdr:cNvPr id="5699" name="Check Box 579" hidden="1">
              <a:extLst>
                <a:ext uri="{63B3BB69-23CF-44E3-9099-C40C66FF867C}">
                  <a14:compatExt spid="_x0000_s5699"/>
                </a:ext>
                <a:ext uri="{FF2B5EF4-FFF2-40B4-BE49-F238E27FC236}">
                  <a16:creationId xmlns:a16="http://schemas.microsoft.com/office/drawing/2014/main" id="{00000000-0008-0000-0400-00004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100</xdr:row>
          <xdr:rowOff>85725</xdr:rowOff>
        </xdr:from>
        <xdr:to>
          <xdr:col>2</xdr:col>
          <xdr:colOff>257175</xdr:colOff>
          <xdr:row>100</xdr:row>
          <xdr:rowOff>342900</xdr:rowOff>
        </xdr:to>
        <xdr:sp macro="" textlink="">
          <xdr:nvSpPr>
            <xdr:cNvPr id="5700" name="Check Box 580" hidden="1">
              <a:extLst>
                <a:ext uri="{63B3BB69-23CF-44E3-9099-C40C66FF867C}">
                  <a14:compatExt spid="_x0000_s5700"/>
                </a:ext>
                <a:ext uri="{FF2B5EF4-FFF2-40B4-BE49-F238E27FC236}">
                  <a16:creationId xmlns:a16="http://schemas.microsoft.com/office/drawing/2014/main" id="{00000000-0008-0000-0400-00004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100</xdr:row>
          <xdr:rowOff>85725</xdr:rowOff>
        </xdr:from>
        <xdr:to>
          <xdr:col>3</xdr:col>
          <xdr:colOff>257175</xdr:colOff>
          <xdr:row>100</xdr:row>
          <xdr:rowOff>342900</xdr:rowOff>
        </xdr:to>
        <xdr:sp macro="" textlink="">
          <xdr:nvSpPr>
            <xdr:cNvPr id="5701" name="Check Box 581" hidden="1">
              <a:extLst>
                <a:ext uri="{63B3BB69-23CF-44E3-9099-C40C66FF867C}">
                  <a14:compatExt spid="_x0000_s5701"/>
                </a:ext>
                <a:ext uri="{FF2B5EF4-FFF2-40B4-BE49-F238E27FC236}">
                  <a16:creationId xmlns:a16="http://schemas.microsoft.com/office/drawing/2014/main" id="{00000000-0008-0000-0400-00004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100</xdr:row>
          <xdr:rowOff>85725</xdr:rowOff>
        </xdr:from>
        <xdr:to>
          <xdr:col>4</xdr:col>
          <xdr:colOff>257175</xdr:colOff>
          <xdr:row>100</xdr:row>
          <xdr:rowOff>342900</xdr:rowOff>
        </xdr:to>
        <xdr:sp macro="" textlink="">
          <xdr:nvSpPr>
            <xdr:cNvPr id="5702" name="Check Box 582" hidden="1">
              <a:extLst>
                <a:ext uri="{63B3BB69-23CF-44E3-9099-C40C66FF867C}">
                  <a14:compatExt spid="_x0000_s5702"/>
                </a:ext>
                <a:ext uri="{FF2B5EF4-FFF2-40B4-BE49-F238E27FC236}">
                  <a16:creationId xmlns:a16="http://schemas.microsoft.com/office/drawing/2014/main" id="{00000000-0008-0000-0400-00004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100</xdr:row>
          <xdr:rowOff>85725</xdr:rowOff>
        </xdr:from>
        <xdr:to>
          <xdr:col>2</xdr:col>
          <xdr:colOff>257175</xdr:colOff>
          <xdr:row>100</xdr:row>
          <xdr:rowOff>342900</xdr:rowOff>
        </xdr:to>
        <xdr:sp macro="" textlink="">
          <xdr:nvSpPr>
            <xdr:cNvPr id="5703" name="Check Box 583" hidden="1">
              <a:extLst>
                <a:ext uri="{63B3BB69-23CF-44E3-9099-C40C66FF867C}">
                  <a14:compatExt spid="_x0000_s5703"/>
                </a:ext>
                <a:ext uri="{FF2B5EF4-FFF2-40B4-BE49-F238E27FC236}">
                  <a16:creationId xmlns:a16="http://schemas.microsoft.com/office/drawing/2014/main" id="{00000000-0008-0000-0400-00004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100</xdr:row>
          <xdr:rowOff>85725</xdr:rowOff>
        </xdr:from>
        <xdr:to>
          <xdr:col>3</xdr:col>
          <xdr:colOff>257175</xdr:colOff>
          <xdr:row>100</xdr:row>
          <xdr:rowOff>342900</xdr:rowOff>
        </xdr:to>
        <xdr:sp macro="" textlink="">
          <xdr:nvSpPr>
            <xdr:cNvPr id="5704" name="Check Box 584" hidden="1">
              <a:extLst>
                <a:ext uri="{63B3BB69-23CF-44E3-9099-C40C66FF867C}">
                  <a14:compatExt spid="_x0000_s5704"/>
                </a:ext>
                <a:ext uri="{FF2B5EF4-FFF2-40B4-BE49-F238E27FC236}">
                  <a16:creationId xmlns:a16="http://schemas.microsoft.com/office/drawing/2014/main" id="{00000000-0008-0000-0400-00004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100</xdr:row>
          <xdr:rowOff>85725</xdr:rowOff>
        </xdr:from>
        <xdr:to>
          <xdr:col>4</xdr:col>
          <xdr:colOff>257175</xdr:colOff>
          <xdr:row>100</xdr:row>
          <xdr:rowOff>342900</xdr:rowOff>
        </xdr:to>
        <xdr:sp macro="" textlink="">
          <xdr:nvSpPr>
            <xdr:cNvPr id="5705" name="Check Box 585" hidden="1">
              <a:extLst>
                <a:ext uri="{63B3BB69-23CF-44E3-9099-C40C66FF867C}">
                  <a14:compatExt spid="_x0000_s5705"/>
                </a:ext>
                <a:ext uri="{FF2B5EF4-FFF2-40B4-BE49-F238E27FC236}">
                  <a16:creationId xmlns:a16="http://schemas.microsoft.com/office/drawing/2014/main" id="{00000000-0008-0000-0400-00004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85725</xdr:rowOff>
        </xdr:from>
        <xdr:to>
          <xdr:col>2</xdr:col>
          <xdr:colOff>257175</xdr:colOff>
          <xdr:row>101</xdr:row>
          <xdr:rowOff>342900</xdr:rowOff>
        </xdr:to>
        <xdr:sp macro="" textlink="">
          <xdr:nvSpPr>
            <xdr:cNvPr id="5706" name="Check Box 586" hidden="1">
              <a:extLst>
                <a:ext uri="{63B3BB69-23CF-44E3-9099-C40C66FF867C}">
                  <a14:compatExt spid="_x0000_s5706"/>
                </a:ext>
                <a:ext uri="{FF2B5EF4-FFF2-40B4-BE49-F238E27FC236}">
                  <a16:creationId xmlns:a16="http://schemas.microsoft.com/office/drawing/2014/main" id="{00000000-0008-0000-0400-00004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101</xdr:row>
          <xdr:rowOff>85725</xdr:rowOff>
        </xdr:from>
        <xdr:to>
          <xdr:col>3</xdr:col>
          <xdr:colOff>257175</xdr:colOff>
          <xdr:row>101</xdr:row>
          <xdr:rowOff>342900</xdr:rowOff>
        </xdr:to>
        <xdr:sp macro="" textlink="">
          <xdr:nvSpPr>
            <xdr:cNvPr id="5707" name="Check Box 587" hidden="1">
              <a:extLst>
                <a:ext uri="{63B3BB69-23CF-44E3-9099-C40C66FF867C}">
                  <a14:compatExt spid="_x0000_s5707"/>
                </a:ext>
                <a:ext uri="{FF2B5EF4-FFF2-40B4-BE49-F238E27FC236}">
                  <a16:creationId xmlns:a16="http://schemas.microsoft.com/office/drawing/2014/main" id="{00000000-0008-0000-0400-00004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85725</xdr:rowOff>
        </xdr:from>
        <xdr:to>
          <xdr:col>4</xdr:col>
          <xdr:colOff>257175</xdr:colOff>
          <xdr:row>101</xdr:row>
          <xdr:rowOff>342900</xdr:rowOff>
        </xdr:to>
        <xdr:sp macro="" textlink="">
          <xdr:nvSpPr>
            <xdr:cNvPr id="5708" name="Check Box 588" hidden="1">
              <a:extLst>
                <a:ext uri="{63B3BB69-23CF-44E3-9099-C40C66FF867C}">
                  <a14:compatExt spid="_x0000_s5708"/>
                </a:ext>
                <a:ext uri="{FF2B5EF4-FFF2-40B4-BE49-F238E27FC236}">
                  <a16:creationId xmlns:a16="http://schemas.microsoft.com/office/drawing/2014/main" id="{00000000-0008-0000-0400-00004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85725</xdr:rowOff>
        </xdr:from>
        <xdr:to>
          <xdr:col>2</xdr:col>
          <xdr:colOff>257175</xdr:colOff>
          <xdr:row>101</xdr:row>
          <xdr:rowOff>342900</xdr:rowOff>
        </xdr:to>
        <xdr:sp macro="" textlink="">
          <xdr:nvSpPr>
            <xdr:cNvPr id="5709" name="Check Box 589" hidden="1">
              <a:extLst>
                <a:ext uri="{63B3BB69-23CF-44E3-9099-C40C66FF867C}">
                  <a14:compatExt spid="_x0000_s5709"/>
                </a:ext>
                <a:ext uri="{FF2B5EF4-FFF2-40B4-BE49-F238E27FC236}">
                  <a16:creationId xmlns:a16="http://schemas.microsoft.com/office/drawing/2014/main" id="{00000000-0008-0000-0400-00004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101</xdr:row>
          <xdr:rowOff>85725</xdr:rowOff>
        </xdr:from>
        <xdr:to>
          <xdr:col>3</xdr:col>
          <xdr:colOff>257175</xdr:colOff>
          <xdr:row>101</xdr:row>
          <xdr:rowOff>342900</xdr:rowOff>
        </xdr:to>
        <xdr:sp macro="" textlink="">
          <xdr:nvSpPr>
            <xdr:cNvPr id="5710" name="Check Box 590" hidden="1">
              <a:extLst>
                <a:ext uri="{63B3BB69-23CF-44E3-9099-C40C66FF867C}">
                  <a14:compatExt spid="_x0000_s5710"/>
                </a:ext>
                <a:ext uri="{FF2B5EF4-FFF2-40B4-BE49-F238E27FC236}">
                  <a16:creationId xmlns:a16="http://schemas.microsoft.com/office/drawing/2014/main" id="{00000000-0008-0000-0400-00004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85725</xdr:rowOff>
        </xdr:from>
        <xdr:to>
          <xdr:col>4</xdr:col>
          <xdr:colOff>257175</xdr:colOff>
          <xdr:row>101</xdr:row>
          <xdr:rowOff>342900</xdr:rowOff>
        </xdr:to>
        <xdr:sp macro="" textlink="">
          <xdr:nvSpPr>
            <xdr:cNvPr id="5711" name="Check Box 591" hidden="1">
              <a:extLst>
                <a:ext uri="{63B3BB69-23CF-44E3-9099-C40C66FF867C}">
                  <a14:compatExt spid="_x0000_s5711"/>
                </a:ext>
                <a:ext uri="{FF2B5EF4-FFF2-40B4-BE49-F238E27FC236}">
                  <a16:creationId xmlns:a16="http://schemas.microsoft.com/office/drawing/2014/main" id="{00000000-0008-0000-0400-00004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xdr:row>
          <xdr:rowOff>85725</xdr:rowOff>
        </xdr:from>
        <xdr:to>
          <xdr:col>2</xdr:col>
          <xdr:colOff>257175</xdr:colOff>
          <xdr:row>102</xdr:row>
          <xdr:rowOff>342900</xdr:rowOff>
        </xdr:to>
        <xdr:sp macro="" textlink="">
          <xdr:nvSpPr>
            <xdr:cNvPr id="5712" name="Check Box 592" hidden="1">
              <a:extLst>
                <a:ext uri="{63B3BB69-23CF-44E3-9099-C40C66FF867C}">
                  <a14:compatExt spid="_x0000_s5712"/>
                </a:ext>
                <a:ext uri="{FF2B5EF4-FFF2-40B4-BE49-F238E27FC236}">
                  <a16:creationId xmlns:a16="http://schemas.microsoft.com/office/drawing/2014/main" id="{00000000-0008-0000-0400-00005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85725</xdr:rowOff>
        </xdr:from>
        <xdr:to>
          <xdr:col>3</xdr:col>
          <xdr:colOff>257175</xdr:colOff>
          <xdr:row>102</xdr:row>
          <xdr:rowOff>342900</xdr:rowOff>
        </xdr:to>
        <xdr:sp macro="" textlink="">
          <xdr:nvSpPr>
            <xdr:cNvPr id="5713" name="Check Box 593" hidden="1">
              <a:extLst>
                <a:ext uri="{63B3BB69-23CF-44E3-9099-C40C66FF867C}">
                  <a14:compatExt spid="_x0000_s5713"/>
                </a:ext>
                <a:ext uri="{FF2B5EF4-FFF2-40B4-BE49-F238E27FC236}">
                  <a16:creationId xmlns:a16="http://schemas.microsoft.com/office/drawing/2014/main" id="{00000000-0008-0000-0400-00005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85725</xdr:rowOff>
        </xdr:from>
        <xdr:to>
          <xdr:col>4</xdr:col>
          <xdr:colOff>257175</xdr:colOff>
          <xdr:row>102</xdr:row>
          <xdr:rowOff>342900</xdr:rowOff>
        </xdr:to>
        <xdr:sp macro="" textlink="">
          <xdr:nvSpPr>
            <xdr:cNvPr id="5714" name="Check Box 594" hidden="1">
              <a:extLst>
                <a:ext uri="{63B3BB69-23CF-44E3-9099-C40C66FF867C}">
                  <a14:compatExt spid="_x0000_s5714"/>
                </a:ext>
                <a:ext uri="{FF2B5EF4-FFF2-40B4-BE49-F238E27FC236}">
                  <a16:creationId xmlns:a16="http://schemas.microsoft.com/office/drawing/2014/main" id="{00000000-0008-0000-0400-00005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xdr:row>
          <xdr:rowOff>85725</xdr:rowOff>
        </xdr:from>
        <xdr:to>
          <xdr:col>2</xdr:col>
          <xdr:colOff>257175</xdr:colOff>
          <xdr:row>102</xdr:row>
          <xdr:rowOff>342900</xdr:rowOff>
        </xdr:to>
        <xdr:sp macro="" textlink="">
          <xdr:nvSpPr>
            <xdr:cNvPr id="5715" name="Check Box 595" hidden="1">
              <a:extLst>
                <a:ext uri="{63B3BB69-23CF-44E3-9099-C40C66FF867C}">
                  <a14:compatExt spid="_x0000_s5715"/>
                </a:ext>
                <a:ext uri="{FF2B5EF4-FFF2-40B4-BE49-F238E27FC236}">
                  <a16:creationId xmlns:a16="http://schemas.microsoft.com/office/drawing/2014/main" id="{00000000-0008-0000-0400-00005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85725</xdr:rowOff>
        </xdr:from>
        <xdr:to>
          <xdr:col>3</xdr:col>
          <xdr:colOff>257175</xdr:colOff>
          <xdr:row>102</xdr:row>
          <xdr:rowOff>342900</xdr:rowOff>
        </xdr:to>
        <xdr:sp macro="" textlink="">
          <xdr:nvSpPr>
            <xdr:cNvPr id="5716" name="Check Box 596" hidden="1">
              <a:extLst>
                <a:ext uri="{63B3BB69-23CF-44E3-9099-C40C66FF867C}">
                  <a14:compatExt spid="_x0000_s5716"/>
                </a:ext>
                <a:ext uri="{FF2B5EF4-FFF2-40B4-BE49-F238E27FC236}">
                  <a16:creationId xmlns:a16="http://schemas.microsoft.com/office/drawing/2014/main" id="{00000000-0008-0000-0400-00005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85725</xdr:rowOff>
        </xdr:from>
        <xdr:to>
          <xdr:col>4</xdr:col>
          <xdr:colOff>257175</xdr:colOff>
          <xdr:row>102</xdr:row>
          <xdr:rowOff>342900</xdr:rowOff>
        </xdr:to>
        <xdr:sp macro="" textlink="">
          <xdr:nvSpPr>
            <xdr:cNvPr id="5717" name="Check Box 597" hidden="1">
              <a:extLst>
                <a:ext uri="{63B3BB69-23CF-44E3-9099-C40C66FF867C}">
                  <a14:compatExt spid="_x0000_s5717"/>
                </a:ext>
                <a:ext uri="{FF2B5EF4-FFF2-40B4-BE49-F238E27FC236}">
                  <a16:creationId xmlns:a16="http://schemas.microsoft.com/office/drawing/2014/main" id="{00000000-0008-0000-0400-00005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103</xdr:row>
          <xdr:rowOff>85725</xdr:rowOff>
        </xdr:from>
        <xdr:to>
          <xdr:col>2</xdr:col>
          <xdr:colOff>257175</xdr:colOff>
          <xdr:row>103</xdr:row>
          <xdr:rowOff>342900</xdr:rowOff>
        </xdr:to>
        <xdr:sp macro="" textlink="">
          <xdr:nvSpPr>
            <xdr:cNvPr id="5718" name="Check Box 598" hidden="1">
              <a:extLst>
                <a:ext uri="{63B3BB69-23CF-44E3-9099-C40C66FF867C}">
                  <a14:compatExt spid="_x0000_s5718"/>
                </a:ext>
                <a:ext uri="{FF2B5EF4-FFF2-40B4-BE49-F238E27FC236}">
                  <a16:creationId xmlns:a16="http://schemas.microsoft.com/office/drawing/2014/main" id="{00000000-0008-0000-0400-00005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103</xdr:row>
          <xdr:rowOff>85725</xdr:rowOff>
        </xdr:from>
        <xdr:to>
          <xdr:col>3</xdr:col>
          <xdr:colOff>257175</xdr:colOff>
          <xdr:row>103</xdr:row>
          <xdr:rowOff>342900</xdr:rowOff>
        </xdr:to>
        <xdr:sp macro="" textlink="">
          <xdr:nvSpPr>
            <xdr:cNvPr id="5719" name="Check Box 599" hidden="1">
              <a:extLst>
                <a:ext uri="{63B3BB69-23CF-44E3-9099-C40C66FF867C}">
                  <a14:compatExt spid="_x0000_s5719"/>
                </a:ext>
                <a:ext uri="{FF2B5EF4-FFF2-40B4-BE49-F238E27FC236}">
                  <a16:creationId xmlns:a16="http://schemas.microsoft.com/office/drawing/2014/main" id="{00000000-0008-0000-0400-00005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85725</xdr:rowOff>
        </xdr:from>
        <xdr:to>
          <xdr:col>4</xdr:col>
          <xdr:colOff>257175</xdr:colOff>
          <xdr:row>103</xdr:row>
          <xdr:rowOff>342900</xdr:rowOff>
        </xdr:to>
        <xdr:sp macro="" textlink="">
          <xdr:nvSpPr>
            <xdr:cNvPr id="5720" name="Check Box 600" hidden="1">
              <a:extLst>
                <a:ext uri="{63B3BB69-23CF-44E3-9099-C40C66FF867C}">
                  <a14:compatExt spid="_x0000_s5720"/>
                </a:ext>
                <a:ext uri="{FF2B5EF4-FFF2-40B4-BE49-F238E27FC236}">
                  <a16:creationId xmlns:a16="http://schemas.microsoft.com/office/drawing/2014/main" id="{00000000-0008-0000-0400-00005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103</xdr:row>
          <xdr:rowOff>85725</xdr:rowOff>
        </xdr:from>
        <xdr:to>
          <xdr:col>2</xdr:col>
          <xdr:colOff>257175</xdr:colOff>
          <xdr:row>103</xdr:row>
          <xdr:rowOff>342900</xdr:rowOff>
        </xdr:to>
        <xdr:sp macro="" textlink="">
          <xdr:nvSpPr>
            <xdr:cNvPr id="5721" name="Check Box 601" hidden="1">
              <a:extLst>
                <a:ext uri="{63B3BB69-23CF-44E3-9099-C40C66FF867C}">
                  <a14:compatExt spid="_x0000_s5721"/>
                </a:ext>
                <a:ext uri="{FF2B5EF4-FFF2-40B4-BE49-F238E27FC236}">
                  <a16:creationId xmlns:a16="http://schemas.microsoft.com/office/drawing/2014/main" id="{00000000-0008-0000-0400-00005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103</xdr:row>
          <xdr:rowOff>85725</xdr:rowOff>
        </xdr:from>
        <xdr:to>
          <xdr:col>3</xdr:col>
          <xdr:colOff>257175</xdr:colOff>
          <xdr:row>103</xdr:row>
          <xdr:rowOff>342900</xdr:rowOff>
        </xdr:to>
        <xdr:sp macro="" textlink="">
          <xdr:nvSpPr>
            <xdr:cNvPr id="5722" name="Check Box 602" hidden="1">
              <a:extLst>
                <a:ext uri="{63B3BB69-23CF-44E3-9099-C40C66FF867C}">
                  <a14:compatExt spid="_x0000_s5722"/>
                </a:ext>
                <a:ext uri="{FF2B5EF4-FFF2-40B4-BE49-F238E27FC236}">
                  <a16:creationId xmlns:a16="http://schemas.microsoft.com/office/drawing/2014/main" id="{00000000-0008-0000-0400-00005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85725</xdr:rowOff>
        </xdr:from>
        <xdr:to>
          <xdr:col>4</xdr:col>
          <xdr:colOff>257175</xdr:colOff>
          <xdr:row>103</xdr:row>
          <xdr:rowOff>342900</xdr:rowOff>
        </xdr:to>
        <xdr:sp macro="" textlink="">
          <xdr:nvSpPr>
            <xdr:cNvPr id="5723" name="Check Box 603" hidden="1">
              <a:extLst>
                <a:ext uri="{63B3BB69-23CF-44E3-9099-C40C66FF867C}">
                  <a14:compatExt spid="_x0000_s5723"/>
                </a:ext>
                <a:ext uri="{FF2B5EF4-FFF2-40B4-BE49-F238E27FC236}">
                  <a16:creationId xmlns:a16="http://schemas.microsoft.com/office/drawing/2014/main" id="{00000000-0008-0000-0400-00005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104</xdr:row>
          <xdr:rowOff>85725</xdr:rowOff>
        </xdr:from>
        <xdr:to>
          <xdr:col>2</xdr:col>
          <xdr:colOff>257175</xdr:colOff>
          <xdr:row>104</xdr:row>
          <xdr:rowOff>342900</xdr:rowOff>
        </xdr:to>
        <xdr:sp macro="" textlink="">
          <xdr:nvSpPr>
            <xdr:cNvPr id="5724" name="Check Box 604" hidden="1">
              <a:extLst>
                <a:ext uri="{63B3BB69-23CF-44E3-9099-C40C66FF867C}">
                  <a14:compatExt spid="_x0000_s5724"/>
                </a:ext>
                <a:ext uri="{FF2B5EF4-FFF2-40B4-BE49-F238E27FC236}">
                  <a16:creationId xmlns:a16="http://schemas.microsoft.com/office/drawing/2014/main" id="{00000000-0008-0000-0400-00005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3</xdr:col>
          <xdr:colOff>257175</xdr:colOff>
          <xdr:row>104</xdr:row>
          <xdr:rowOff>342900</xdr:rowOff>
        </xdr:to>
        <xdr:sp macro="" textlink="">
          <xdr:nvSpPr>
            <xdr:cNvPr id="5725" name="Check Box 605" hidden="1">
              <a:extLst>
                <a:ext uri="{63B3BB69-23CF-44E3-9099-C40C66FF867C}">
                  <a14:compatExt spid="_x0000_s5725"/>
                </a:ext>
                <a:ext uri="{FF2B5EF4-FFF2-40B4-BE49-F238E27FC236}">
                  <a16:creationId xmlns:a16="http://schemas.microsoft.com/office/drawing/2014/main" id="{00000000-0008-0000-0400-00005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4</xdr:col>
          <xdr:colOff>257175</xdr:colOff>
          <xdr:row>104</xdr:row>
          <xdr:rowOff>342900</xdr:rowOff>
        </xdr:to>
        <xdr:sp macro="" textlink="">
          <xdr:nvSpPr>
            <xdr:cNvPr id="5726" name="Check Box 606" hidden="1">
              <a:extLst>
                <a:ext uri="{63B3BB69-23CF-44E3-9099-C40C66FF867C}">
                  <a14:compatExt spid="_x0000_s5726"/>
                </a:ext>
                <a:ext uri="{FF2B5EF4-FFF2-40B4-BE49-F238E27FC236}">
                  <a16:creationId xmlns:a16="http://schemas.microsoft.com/office/drawing/2014/main" id="{00000000-0008-0000-0400-00005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104</xdr:row>
          <xdr:rowOff>85725</xdr:rowOff>
        </xdr:from>
        <xdr:to>
          <xdr:col>2</xdr:col>
          <xdr:colOff>257175</xdr:colOff>
          <xdr:row>104</xdr:row>
          <xdr:rowOff>342900</xdr:rowOff>
        </xdr:to>
        <xdr:sp macro="" textlink="">
          <xdr:nvSpPr>
            <xdr:cNvPr id="5727" name="Check Box 607" hidden="1">
              <a:extLst>
                <a:ext uri="{63B3BB69-23CF-44E3-9099-C40C66FF867C}">
                  <a14:compatExt spid="_x0000_s5727"/>
                </a:ext>
                <a:ext uri="{FF2B5EF4-FFF2-40B4-BE49-F238E27FC236}">
                  <a16:creationId xmlns:a16="http://schemas.microsoft.com/office/drawing/2014/main" id="{00000000-0008-0000-0400-00005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3</xdr:col>
          <xdr:colOff>257175</xdr:colOff>
          <xdr:row>104</xdr:row>
          <xdr:rowOff>342900</xdr:rowOff>
        </xdr:to>
        <xdr:sp macro="" textlink="">
          <xdr:nvSpPr>
            <xdr:cNvPr id="5728" name="Check Box 608" hidden="1">
              <a:extLst>
                <a:ext uri="{63B3BB69-23CF-44E3-9099-C40C66FF867C}">
                  <a14:compatExt spid="_x0000_s5728"/>
                </a:ext>
                <a:ext uri="{FF2B5EF4-FFF2-40B4-BE49-F238E27FC236}">
                  <a16:creationId xmlns:a16="http://schemas.microsoft.com/office/drawing/2014/main" id="{00000000-0008-0000-0400-00006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4</xdr:col>
          <xdr:colOff>257175</xdr:colOff>
          <xdr:row>104</xdr:row>
          <xdr:rowOff>342900</xdr:rowOff>
        </xdr:to>
        <xdr:sp macro="" textlink="">
          <xdr:nvSpPr>
            <xdr:cNvPr id="5729" name="Check Box 609" hidden="1">
              <a:extLst>
                <a:ext uri="{63B3BB69-23CF-44E3-9099-C40C66FF867C}">
                  <a14:compatExt spid="_x0000_s5729"/>
                </a:ext>
                <a:ext uri="{FF2B5EF4-FFF2-40B4-BE49-F238E27FC236}">
                  <a16:creationId xmlns:a16="http://schemas.microsoft.com/office/drawing/2014/main" id="{00000000-0008-0000-0400-00006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105</xdr:row>
          <xdr:rowOff>85725</xdr:rowOff>
        </xdr:from>
        <xdr:to>
          <xdr:col>2</xdr:col>
          <xdr:colOff>257175</xdr:colOff>
          <xdr:row>105</xdr:row>
          <xdr:rowOff>514350</xdr:rowOff>
        </xdr:to>
        <xdr:sp macro="" textlink="">
          <xdr:nvSpPr>
            <xdr:cNvPr id="5730" name="Check Box 610" hidden="1">
              <a:extLst>
                <a:ext uri="{63B3BB69-23CF-44E3-9099-C40C66FF867C}">
                  <a14:compatExt spid="_x0000_s5730"/>
                </a:ext>
                <a:ext uri="{FF2B5EF4-FFF2-40B4-BE49-F238E27FC236}">
                  <a16:creationId xmlns:a16="http://schemas.microsoft.com/office/drawing/2014/main" id="{00000000-0008-0000-0400-00006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85725</xdr:rowOff>
        </xdr:from>
        <xdr:to>
          <xdr:col>3</xdr:col>
          <xdr:colOff>257175</xdr:colOff>
          <xdr:row>105</xdr:row>
          <xdr:rowOff>514350</xdr:rowOff>
        </xdr:to>
        <xdr:sp macro="" textlink="">
          <xdr:nvSpPr>
            <xdr:cNvPr id="5731" name="Check Box 611" hidden="1">
              <a:extLst>
                <a:ext uri="{63B3BB69-23CF-44E3-9099-C40C66FF867C}">
                  <a14:compatExt spid="_x0000_s5731"/>
                </a:ext>
                <a:ext uri="{FF2B5EF4-FFF2-40B4-BE49-F238E27FC236}">
                  <a16:creationId xmlns:a16="http://schemas.microsoft.com/office/drawing/2014/main" id="{00000000-0008-0000-0400-00006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85725</xdr:rowOff>
        </xdr:from>
        <xdr:to>
          <xdr:col>4</xdr:col>
          <xdr:colOff>257175</xdr:colOff>
          <xdr:row>105</xdr:row>
          <xdr:rowOff>514350</xdr:rowOff>
        </xdr:to>
        <xdr:sp macro="" textlink="">
          <xdr:nvSpPr>
            <xdr:cNvPr id="5732" name="Check Box 612" hidden="1">
              <a:extLst>
                <a:ext uri="{63B3BB69-23CF-44E3-9099-C40C66FF867C}">
                  <a14:compatExt spid="_x0000_s5732"/>
                </a:ext>
                <a:ext uri="{FF2B5EF4-FFF2-40B4-BE49-F238E27FC236}">
                  <a16:creationId xmlns:a16="http://schemas.microsoft.com/office/drawing/2014/main" id="{00000000-0008-0000-0400-00006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105</xdr:row>
          <xdr:rowOff>85725</xdr:rowOff>
        </xdr:from>
        <xdr:to>
          <xdr:col>2</xdr:col>
          <xdr:colOff>257175</xdr:colOff>
          <xdr:row>105</xdr:row>
          <xdr:rowOff>514350</xdr:rowOff>
        </xdr:to>
        <xdr:sp macro="" textlink="">
          <xdr:nvSpPr>
            <xdr:cNvPr id="5733" name="Check Box 613" hidden="1">
              <a:extLst>
                <a:ext uri="{63B3BB69-23CF-44E3-9099-C40C66FF867C}">
                  <a14:compatExt spid="_x0000_s5733"/>
                </a:ext>
                <a:ext uri="{FF2B5EF4-FFF2-40B4-BE49-F238E27FC236}">
                  <a16:creationId xmlns:a16="http://schemas.microsoft.com/office/drawing/2014/main" id="{00000000-0008-0000-0400-00006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85725</xdr:rowOff>
        </xdr:from>
        <xdr:to>
          <xdr:col>3</xdr:col>
          <xdr:colOff>257175</xdr:colOff>
          <xdr:row>105</xdr:row>
          <xdr:rowOff>514350</xdr:rowOff>
        </xdr:to>
        <xdr:sp macro="" textlink="">
          <xdr:nvSpPr>
            <xdr:cNvPr id="5734" name="Check Box 614" hidden="1">
              <a:extLst>
                <a:ext uri="{63B3BB69-23CF-44E3-9099-C40C66FF867C}">
                  <a14:compatExt spid="_x0000_s5734"/>
                </a:ext>
                <a:ext uri="{FF2B5EF4-FFF2-40B4-BE49-F238E27FC236}">
                  <a16:creationId xmlns:a16="http://schemas.microsoft.com/office/drawing/2014/main" id="{00000000-0008-0000-0400-00006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85725</xdr:rowOff>
        </xdr:from>
        <xdr:to>
          <xdr:col>4</xdr:col>
          <xdr:colOff>257175</xdr:colOff>
          <xdr:row>105</xdr:row>
          <xdr:rowOff>514350</xdr:rowOff>
        </xdr:to>
        <xdr:sp macro="" textlink="">
          <xdr:nvSpPr>
            <xdr:cNvPr id="5735" name="Check Box 615" hidden="1">
              <a:extLst>
                <a:ext uri="{63B3BB69-23CF-44E3-9099-C40C66FF867C}">
                  <a14:compatExt spid="_x0000_s5735"/>
                </a:ext>
                <a:ext uri="{FF2B5EF4-FFF2-40B4-BE49-F238E27FC236}">
                  <a16:creationId xmlns:a16="http://schemas.microsoft.com/office/drawing/2014/main" id="{00000000-0008-0000-0400-00006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736" name="Check Box 616" hidden="1">
              <a:extLst>
                <a:ext uri="{63B3BB69-23CF-44E3-9099-C40C66FF867C}">
                  <a14:compatExt spid="_x0000_s5736"/>
                </a:ext>
                <a:ext uri="{FF2B5EF4-FFF2-40B4-BE49-F238E27FC236}">
                  <a16:creationId xmlns:a16="http://schemas.microsoft.com/office/drawing/2014/main" id="{00000000-0008-0000-0400-00006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737" name="Check Box 617" hidden="1">
              <a:extLst>
                <a:ext uri="{63B3BB69-23CF-44E3-9099-C40C66FF867C}">
                  <a14:compatExt spid="_x0000_s5737"/>
                </a:ext>
                <a:ext uri="{FF2B5EF4-FFF2-40B4-BE49-F238E27FC236}">
                  <a16:creationId xmlns:a16="http://schemas.microsoft.com/office/drawing/2014/main" id="{00000000-0008-0000-0400-00006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738" name="Check Box 618" hidden="1">
              <a:extLst>
                <a:ext uri="{63B3BB69-23CF-44E3-9099-C40C66FF867C}">
                  <a14:compatExt spid="_x0000_s5738"/>
                </a:ext>
                <a:ext uri="{FF2B5EF4-FFF2-40B4-BE49-F238E27FC236}">
                  <a16:creationId xmlns:a16="http://schemas.microsoft.com/office/drawing/2014/main" id="{00000000-0008-0000-0400-00006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739" name="Check Box 619" hidden="1">
              <a:extLst>
                <a:ext uri="{63B3BB69-23CF-44E3-9099-C40C66FF867C}">
                  <a14:compatExt spid="_x0000_s5739"/>
                </a:ext>
                <a:ext uri="{FF2B5EF4-FFF2-40B4-BE49-F238E27FC236}">
                  <a16:creationId xmlns:a16="http://schemas.microsoft.com/office/drawing/2014/main" id="{00000000-0008-0000-0400-00006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740" name="Check Box 620" hidden="1">
              <a:extLst>
                <a:ext uri="{63B3BB69-23CF-44E3-9099-C40C66FF867C}">
                  <a14:compatExt spid="_x0000_s5740"/>
                </a:ext>
                <a:ext uri="{FF2B5EF4-FFF2-40B4-BE49-F238E27FC236}">
                  <a16:creationId xmlns:a16="http://schemas.microsoft.com/office/drawing/2014/main" id="{00000000-0008-0000-0400-00006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741" name="Check Box 621" hidden="1">
              <a:extLst>
                <a:ext uri="{63B3BB69-23CF-44E3-9099-C40C66FF867C}">
                  <a14:compatExt spid="_x0000_s5741"/>
                </a:ext>
                <a:ext uri="{FF2B5EF4-FFF2-40B4-BE49-F238E27FC236}">
                  <a16:creationId xmlns:a16="http://schemas.microsoft.com/office/drawing/2014/main" id="{00000000-0008-0000-0400-00006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742" name="Check Box 622" hidden="1">
              <a:extLst>
                <a:ext uri="{63B3BB69-23CF-44E3-9099-C40C66FF867C}">
                  <a14:compatExt spid="_x0000_s5742"/>
                </a:ext>
                <a:ext uri="{FF2B5EF4-FFF2-40B4-BE49-F238E27FC236}">
                  <a16:creationId xmlns:a16="http://schemas.microsoft.com/office/drawing/2014/main" id="{00000000-0008-0000-0400-00006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743" name="Check Box 623" hidden="1">
              <a:extLst>
                <a:ext uri="{63B3BB69-23CF-44E3-9099-C40C66FF867C}">
                  <a14:compatExt spid="_x0000_s5743"/>
                </a:ext>
                <a:ext uri="{FF2B5EF4-FFF2-40B4-BE49-F238E27FC236}">
                  <a16:creationId xmlns:a16="http://schemas.microsoft.com/office/drawing/2014/main" id="{00000000-0008-0000-0400-00006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744" name="Check Box 624" hidden="1">
              <a:extLst>
                <a:ext uri="{63B3BB69-23CF-44E3-9099-C40C66FF867C}">
                  <a14:compatExt spid="_x0000_s5744"/>
                </a:ext>
                <a:ext uri="{FF2B5EF4-FFF2-40B4-BE49-F238E27FC236}">
                  <a16:creationId xmlns:a16="http://schemas.microsoft.com/office/drawing/2014/main" id="{00000000-0008-0000-0400-00007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745" name="Check Box 625" hidden="1">
              <a:extLst>
                <a:ext uri="{63B3BB69-23CF-44E3-9099-C40C66FF867C}">
                  <a14:compatExt spid="_x0000_s5745"/>
                </a:ext>
                <a:ext uri="{FF2B5EF4-FFF2-40B4-BE49-F238E27FC236}">
                  <a16:creationId xmlns:a16="http://schemas.microsoft.com/office/drawing/2014/main" id="{00000000-0008-0000-0400-00007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746" name="Check Box 626" hidden="1">
              <a:extLst>
                <a:ext uri="{63B3BB69-23CF-44E3-9099-C40C66FF867C}">
                  <a14:compatExt spid="_x0000_s5746"/>
                </a:ext>
                <a:ext uri="{FF2B5EF4-FFF2-40B4-BE49-F238E27FC236}">
                  <a16:creationId xmlns:a16="http://schemas.microsoft.com/office/drawing/2014/main" id="{00000000-0008-0000-0400-00007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747" name="Check Box 627" hidden="1">
              <a:extLst>
                <a:ext uri="{63B3BB69-23CF-44E3-9099-C40C66FF867C}">
                  <a14:compatExt spid="_x0000_s5747"/>
                </a:ext>
                <a:ext uri="{FF2B5EF4-FFF2-40B4-BE49-F238E27FC236}">
                  <a16:creationId xmlns:a16="http://schemas.microsoft.com/office/drawing/2014/main" id="{00000000-0008-0000-0400-00007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748" name="Check Box 628" hidden="1">
              <a:extLst>
                <a:ext uri="{63B3BB69-23CF-44E3-9099-C40C66FF867C}">
                  <a14:compatExt spid="_x0000_s5748"/>
                </a:ext>
                <a:ext uri="{FF2B5EF4-FFF2-40B4-BE49-F238E27FC236}">
                  <a16:creationId xmlns:a16="http://schemas.microsoft.com/office/drawing/2014/main" id="{00000000-0008-0000-0400-00007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749" name="Check Box 629" hidden="1">
              <a:extLst>
                <a:ext uri="{63B3BB69-23CF-44E3-9099-C40C66FF867C}">
                  <a14:compatExt spid="_x0000_s5749"/>
                </a:ext>
                <a:ext uri="{FF2B5EF4-FFF2-40B4-BE49-F238E27FC236}">
                  <a16:creationId xmlns:a16="http://schemas.microsoft.com/office/drawing/2014/main" id="{00000000-0008-0000-0400-00007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750" name="Check Box 630" hidden="1">
              <a:extLst>
                <a:ext uri="{63B3BB69-23CF-44E3-9099-C40C66FF867C}">
                  <a14:compatExt spid="_x0000_s5750"/>
                </a:ext>
                <a:ext uri="{FF2B5EF4-FFF2-40B4-BE49-F238E27FC236}">
                  <a16:creationId xmlns:a16="http://schemas.microsoft.com/office/drawing/2014/main" id="{00000000-0008-0000-0400-00007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751" name="Check Box 631" hidden="1">
              <a:extLst>
                <a:ext uri="{63B3BB69-23CF-44E3-9099-C40C66FF867C}">
                  <a14:compatExt spid="_x0000_s5751"/>
                </a:ext>
                <a:ext uri="{FF2B5EF4-FFF2-40B4-BE49-F238E27FC236}">
                  <a16:creationId xmlns:a16="http://schemas.microsoft.com/office/drawing/2014/main" id="{00000000-0008-0000-0400-00007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752" name="Check Box 632" hidden="1">
              <a:extLst>
                <a:ext uri="{63B3BB69-23CF-44E3-9099-C40C66FF867C}">
                  <a14:compatExt spid="_x0000_s5752"/>
                </a:ext>
                <a:ext uri="{FF2B5EF4-FFF2-40B4-BE49-F238E27FC236}">
                  <a16:creationId xmlns:a16="http://schemas.microsoft.com/office/drawing/2014/main" id="{00000000-0008-0000-0400-00007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753" name="Check Box 633" hidden="1">
              <a:extLst>
                <a:ext uri="{63B3BB69-23CF-44E3-9099-C40C66FF867C}">
                  <a14:compatExt spid="_x0000_s5753"/>
                </a:ext>
                <a:ext uri="{FF2B5EF4-FFF2-40B4-BE49-F238E27FC236}">
                  <a16:creationId xmlns:a16="http://schemas.microsoft.com/office/drawing/2014/main" id="{00000000-0008-0000-0400-00007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62" name="Check Box 742" hidden="1">
              <a:extLst>
                <a:ext uri="{63B3BB69-23CF-44E3-9099-C40C66FF867C}">
                  <a14:compatExt spid="_x0000_s5862"/>
                </a:ext>
                <a:ext uri="{FF2B5EF4-FFF2-40B4-BE49-F238E27FC236}">
                  <a16:creationId xmlns:a16="http://schemas.microsoft.com/office/drawing/2014/main" id="{00000000-0008-0000-0400-0000E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63" name="Check Box 743" hidden="1">
              <a:extLst>
                <a:ext uri="{63B3BB69-23CF-44E3-9099-C40C66FF867C}">
                  <a14:compatExt spid="_x0000_s5863"/>
                </a:ext>
                <a:ext uri="{FF2B5EF4-FFF2-40B4-BE49-F238E27FC236}">
                  <a16:creationId xmlns:a16="http://schemas.microsoft.com/office/drawing/2014/main" id="{00000000-0008-0000-0400-0000E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64" name="Check Box 744" hidden="1">
              <a:extLst>
                <a:ext uri="{63B3BB69-23CF-44E3-9099-C40C66FF867C}">
                  <a14:compatExt spid="_x0000_s5864"/>
                </a:ext>
                <a:ext uri="{FF2B5EF4-FFF2-40B4-BE49-F238E27FC236}">
                  <a16:creationId xmlns:a16="http://schemas.microsoft.com/office/drawing/2014/main" id="{00000000-0008-0000-0400-0000E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65" name="Check Box 745" hidden="1">
              <a:extLst>
                <a:ext uri="{63B3BB69-23CF-44E3-9099-C40C66FF867C}">
                  <a14:compatExt spid="_x0000_s5865"/>
                </a:ext>
                <a:ext uri="{FF2B5EF4-FFF2-40B4-BE49-F238E27FC236}">
                  <a16:creationId xmlns:a16="http://schemas.microsoft.com/office/drawing/2014/main" id="{00000000-0008-0000-0400-0000E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66" name="Check Box 746" hidden="1">
              <a:extLst>
                <a:ext uri="{63B3BB69-23CF-44E3-9099-C40C66FF867C}">
                  <a14:compatExt spid="_x0000_s5866"/>
                </a:ext>
                <a:ext uri="{FF2B5EF4-FFF2-40B4-BE49-F238E27FC236}">
                  <a16:creationId xmlns:a16="http://schemas.microsoft.com/office/drawing/2014/main" id="{00000000-0008-0000-0400-0000E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67" name="Check Box 747" hidden="1">
              <a:extLst>
                <a:ext uri="{63B3BB69-23CF-44E3-9099-C40C66FF867C}">
                  <a14:compatExt spid="_x0000_s5867"/>
                </a:ext>
                <a:ext uri="{FF2B5EF4-FFF2-40B4-BE49-F238E27FC236}">
                  <a16:creationId xmlns:a16="http://schemas.microsoft.com/office/drawing/2014/main" id="{00000000-0008-0000-0400-0000E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68" name="Check Box 748" hidden="1">
              <a:extLst>
                <a:ext uri="{63B3BB69-23CF-44E3-9099-C40C66FF867C}">
                  <a14:compatExt spid="_x0000_s5868"/>
                </a:ext>
                <a:ext uri="{FF2B5EF4-FFF2-40B4-BE49-F238E27FC236}">
                  <a16:creationId xmlns:a16="http://schemas.microsoft.com/office/drawing/2014/main" id="{00000000-0008-0000-0400-0000E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69" name="Check Box 749" hidden="1">
              <a:extLst>
                <a:ext uri="{63B3BB69-23CF-44E3-9099-C40C66FF867C}">
                  <a14:compatExt spid="_x0000_s5869"/>
                </a:ext>
                <a:ext uri="{FF2B5EF4-FFF2-40B4-BE49-F238E27FC236}">
                  <a16:creationId xmlns:a16="http://schemas.microsoft.com/office/drawing/2014/main" id="{00000000-0008-0000-0400-0000E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70" name="Check Box 750" hidden="1">
              <a:extLst>
                <a:ext uri="{63B3BB69-23CF-44E3-9099-C40C66FF867C}">
                  <a14:compatExt spid="_x0000_s5870"/>
                </a:ext>
                <a:ext uri="{FF2B5EF4-FFF2-40B4-BE49-F238E27FC236}">
                  <a16:creationId xmlns:a16="http://schemas.microsoft.com/office/drawing/2014/main" id="{00000000-0008-0000-0400-0000E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71" name="Check Box 751" hidden="1">
              <a:extLst>
                <a:ext uri="{63B3BB69-23CF-44E3-9099-C40C66FF867C}">
                  <a14:compatExt spid="_x0000_s5871"/>
                </a:ext>
                <a:ext uri="{FF2B5EF4-FFF2-40B4-BE49-F238E27FC236}">
                  <a16:creationId xmlns:a16="http://schemas.microsoft.com/office/drawing/2014/main" id="{00000000-0008-0000-0400-0000E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72" name="Check Box 752" hidden="1">
              <a:extLst>
                <a:ext uri="{63B3BB69-23CF-44E3-9099-C40C66FF867C}">
                  <a14:compatExt spid="_x0000_s5872"/>
                </a:ext>
                <a:ext uri="{FF2B5EF4-FFF2-40B4-BE49-F238E27FC236}">
                  <a16:creationId xmlns:a16="http://schemas.microsoft.com/office/drawing/2014/main" id="{00000000-0008-0000-0400-0000F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73" name="Check Box 753" hidden="1">
              <a:extLst>
                <a:ext uri="{63B3BB69-23CF-44E3-9099-C40C66FF867C}">
                  <a14:compatExt spid="_x0000_s5873"/>
                </a:ext>
                <a:ext uri="{FF2B5EF4-FFF2-40B4-BE49-F238E27FC236}">
                  <a16:creationId xmlns:a16="http://schemas.microsoft.com/office/drawing/2014/main" id="{00000000-0008-0000-0400-0000F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74" name="Check Box 754" hidden="1">
              <a:extLst>
                <a:ext uri="{63B3BB69-23CF-44E3-9099-C40C66FF867C}">
                  <a14:compatExt spid="_x0000_s5874"/>
                </a:ext>
                <a:ext uri="{FF2B5EF4-FFF2-40B4-BE49-F238E27FC236}">
                  <a16:creationId xmlns:a16="http://schemas.microsoft.com/office/drawing/2014/main" id="{00000000-0008-0000-0400-0000F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75" name="Check Box 755" hidden="1">
              <a:extLst>
                <a:ext uri="{63B3BB69-23CF-44E3-9099-C40C66FF867C}">
                  <a14:compatExt spid="_x0000_s5875"/>
                </a:ext>
                <a:ext uri="{FF2B5EF4-FFF2-40B4-BE49-F238E27FC236}">
                  <a16:creationId xmlns:a16="http://schemas.microsoft.com/office/drawing/2014/main" id="{00000000-0008-0000-0400-0000F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76" name="Check Box 756" hidden="1">
              <a:extLst>
                <a:ext uri="{63B3BB69-23CF-44E3-9099-C40C66FF867C}">
                  <a14:compatExt spid="_x0000_s5876"/>
                </a:ext>
                <a:ext uri="{FF2B5EF4-FFF2-40B4-BE49-F238E27FC236}">
                  <a16:creationId xmlns:a16="http://schemas.microsoft.com/office/drawing/2014/main" id="{00000000-0008-0000-0400-0000F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77" name="Check Box 757" hidden="1">
              <a:extLst>
                <a:ext uri="{63B3BB69-23CF-44E3-9099-C40C66FF867C}">
                  <a14:compatExt spid="_x0000_s5877"/>
                </a:ext>
                <a:ext uri="{FF2B5EF4-FFF2-40B4-BE49-F238E27FC236}">
                  <a16:creationId xmlns:a16="http://schemas.microsoft.com/office/drawing/2014/main" id="{00000000-0008-0000-0400-0000F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78" name="Check Box 758" hidden="1">
              <a:extLst>
                <a:ext uri="{63B3BB69-23CF-44E3-9099-C40C66FF867C}">
                  <a14:compatExt spid="_x0000_s5878"/>
                </a:ext>
                <a:ext uri="{FF2B5EF4-FFF2-40B4-BE49-F238E27FC236}">
                  <a16:creationId xmlns:a16="http://schemas.microsoft.com/office/drawing/2014/main" id="{00000000-0008-0000-0400-0000F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79" name="Check Box 759" hidden="1">
              <a:extLst>
                <a:ext uri="{63B3BB69-23CF-44E3-9099-C40C66FF867C}">
                  <a14:compatExt spid="_x0000_s5879"/>
                </a:ext>
                <a:ext uri="{FF2B5EF4-FFF2-40B4-BE49-F238E27FC236}">
                  <a16:creationId xmlns:a16="http://schemas.microsoft.com/office/drawing/2014/main" id="{00000000-0008-0000-0400-0000F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257175</xdr:colOff>
          <xdr:row>110</xdr:row>
          <xdr:rowOff>342900</xdr:rowOff>
        </xdr:to>
        <xdr:sp macro="" textlink="">
          <xdr:nvSpPr>
            <xdr:cNvPr id="5880" name="Check Box 760" hidden="1">
              <a:extLst>
                <a:ext uri="{63B3BB69-23CF-44E3-9099-C40C66FF867C}">
                  <a14:compatExt spid="_x0000_s5880"/>
                </a:ext>
                <a:ext uri="{FF2B5EF4-FFF2-40B4-BE49-F238E27FC236}">
                  <a16:creationId xmlns:a16="http://schemas.microsoft.com/office/drawing/2014/main" id="{00000000-0008-0000-0400-0000F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257175</xdr:colOff>
          <xdr:row>110</xdr:row>
          <xdr:rowOff>342900</xdr:rowOff>
        </xdr:to>
        <xdr:sp macro="" textlink="">
          <xdr:nvSpPr>
            <xdr:cNvPr id="5881" name="Check Box 761" hidden="1">
              <a:extLst>
                <a:ext uri="{63B3BB69-23CF-44E3-9099-C40C66FF867C}">
                  <a14:compatExt spid="_x0000_s5881"/>
                </a:ext>
                <a:ext uri="{FF2B5EF4-FFF2-40B4-BE49-F238E27FC236}">
                  <a16:creationId xmlns:a16="http://schemas.microsoft.com/office/drawing/2014/main" id="{00000000-0008-0000-0400-0000F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257175</xdr:colOff>
          <xdr:row>110</xdr:row>
          <xdr:rowOff>342900</xdr:rowOff>
        </xdr:to>
        <xdr:sp macro="" textlink="">
          <xdr:nvSpPr>
            <xdr:cNvPr id="5882" name="Check Box 762" hidden="1">
              <a:extLst>
                <a:ext uri="{63B3BB69-23CF-44E3-9099-C40C66FF867C}">
                  <a14:compatExt spid="_x0000_s5882"/>
                </a:ext>
                <a:ext uri="{FF2B5EF4-FFF2-40B4-BE49-F238E27FC236}">
                  <a16:creationId xmlns:a16="http://schemas.microsoft.com/office/drawing/2014/main" id="{00000000-0008-0000-0400-0000F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257175</xdr:colOff>
          <xdr:row>110</xdr:row>
          <xdr:rowOff>342900</xdr:rowOff>
        </xdr:to>
        <xdr:sp macro="" textlink="">
          <xdr:nvSpPr>
            <xdr:cNvPr id="5883" name="Check Box 763" hidden="1">
              <a:extLst>
                <a:ext uri="{63B3BB69-23CF-44E3-9099-C40C66FF867C}">
                  <a14:compatExt spid="_x0000_s5883"/>
                </a:ext>
                <a:ext uri="{FF2B5EF4-FFF2-40B4-BE49-F238E27FC236}">
                  <a16:creationId xmlns:a16="http://schemas.microsoft.com/office/drawing/2014/main" id="{00000000-0008-0000-0400-0000F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257175</xdr:colOff>
          <xdr:row>110</xdr:row>
          <xdr:rowOff>342900</xdr:rowOff>
        </xdr:to>
        <xdr:sp macro="" textlink="">
          <xdr:nvSpPr>
            <xdr:cNvPr id="5884" name="Check Box 764" hidden="1">
              <a:extLst>
                <a:ext uri="{63B3BB69-23CF-44E3-9099-C40C66FF867C}">
                  <a14:compatExt spid="_x0000_s5884"/>
                </a:ext>
                <a:ext uri="{FF2B5EF4-FFF2-40B4-BE49-F238E27FC236}">
                  <a16:creationId xmlns:a16="http://schemas.microsoft.com/office/drawing/2014/main" id="{00000000-0008-0000-0400-0000F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257175</xdr:colOff>
          <xdr:row>110</xdr:row>
          <xdr:rowOff>342900</xdr:rowOff>
        </xdr:to>
        <xdr:sp macro="" textlink="">
          <xdr:nvSpPr>
            <xdr:cNvPr id="5885" name="Check Box 765" hidden="1">
              <a:extLst>
                <a:ext uri="{63B3BB69-23CF-44E3-9099-C40C66FF867C}">
                  <a14:compatExt spid="_x0000_s5885"/>
                </a:ext>
                <a:ext uri="{FF2B5EF4-FFF2-40B4-BE49-F238E27FC236}">
                  <a16:creationId xmlns:a16="http://schemas.microsoft.com/office/drawing/2014/main" id="{00000000-0008-0000-0400-0000F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257175</xdr:colOff>
          <xdr:row>110</xdr:row>
          <xdr:rowOff>342900</xdr:rowOff>
        </xdr:to>
        <xdr:sp macro="" textlink="">
          <xdr:nvSpPr>
            <xdr:cNvPr id="5886" name="Check Box 766" hidden="1">
              <a:extLst>
                <a:ext uri="{63B3BB69-23CF-44E3-9099-C40C66FF867C}">
                  <a14:compatExt spid="_x0000_s5886"/>
                </a:ext>
                <a:ext uri="{FF2B5EF4-FFF2-40B4-BE49-F238E27FC236}">
                  <a16:creationId xmlns:a16="http://schemas.microsoft.com/office/drawing/2014/main" id="{00000000-0008-0000-0400-0000F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257175</xdr:colOff>
          <xdr:row>110</xdr:row>
          <xdr:rowOff>342900</xdr:rowOff>
        </xdr:to>
        <xdr:sp macro="" textlink="">
          <xdr:nvSpPr>
            <xdr:cNvPr id="5887" name="Check Box 767" hidden="1">
              <a:extLst>
                <a:ext uri="{63B3BB69-23CF-44E3-9099-C40C66FF867C}">
                  <a14:compatExt spid="_x0000_s5887"/>
                </a:ext>
                <a:ext uri="{FF2B5EF4-FFF2-40B4-BE49-F238E27FC236}">
                  <a16:creationId xmlns:a16="http://schemas.microsoft.com/office/drawing/2014/main" id="{00000000-0008-0000-0400-0000F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257175</xdr:colOff>
          <xdr:row>110</xdr:row>
          <xdr:rowOff>342900</xdr:rowOff>
        </xdr:to>
        <xdr:sp macro="" textlink="">
          <xdr:nvSpPr>
            <xdr:cNvPr id="5888" name="Check Box 768" hidden="1">
              <a:extLst>
                <a:ext uri="{63B3BB69-23CF-44E3-9099-C40C66FF867C}">
                  <a14:compatExt spid="_x0000_s5888"/>
                </a:ext>
                <a:ext uri="{FF2B5EF4-FFF2-40B4-BE49-F238E27FC236}">
                  <a16:creationId xmlns:a16="http://schemas.microsoft.com/office/drawing/2014/main" id="{00000000-0008-0000-0400-00000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257175</xdr:colOff>
          <xdr:row>110</xdr:row>
          <xdr:rowOff>342900</xdr:rowOff>
        </xdr:to>
        <xdr:sp macro="" textlink="">
          <xdr:nvSpPr>
            <xdr:cNvPr id="5889" name="Check Box 769" hidden="1">
              <a:extLst>
                <a:ext uri="{63B3BB69-23CF-44E3-9099-C40C66FF867C}">
                  <a14:compatExt spid="_x0000_s5889"/>
                </a:ext>
                <a:ext uri="{FF2B5EF4-FFF2-40B4-BE49-F238E27FC236}">
                  <a16:creationId xmlns:a16="http://schemas.microsoft.com/office/drawing/2014/main" id="{00000000-0008-0000-0400-00000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257175</xdr:colOff>
          <xdr:row>110</xdr:row>
          <xdr:rowOff>342900</xdr:rowOff>
        </xdr:to>
        <xdr:sp macro="" textlink="">
          <xdr:nvSpPr>
            <xdr:cNvPr id="5890" name="Check Box 770" hidden="1">
              <a:extLst>
                <a:ext uri="{63B3BB69-23CF-44E3-9099-C40C66FF867C}">
                  <a14:compatExt spid="_x0000_s5890"/>
                </a:ext>
                <a:ext uri="{FF2B5EF4-FFF2-40B4-BE49-F238E27FC236}">
                  <a16:creationId xmlns:a16="http://schemas.microsoft.com/office/drawing/2014/main" id="{00000000-0008-0000-0400-00000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257175</xdr:colOff>
          <xdr:row>110</xdr:row>
          <xdr:rowOff>342900</xdr:rowOff>
        </xdr:to>
        <xdr:sp macro="" textlink="">
          <xdr:nvSpPr>
            <xdr:cNvPr id="5891" name="Check Box 771" hidden="1">
              <a:extLst>
                <a:ext uri="{63B3BB69-23CF-44E3-9099-C40C66FF867C}">
                  <a14:compatExt spid="_x0000_s5891"/>
                </a:ext>
                <a:ext uri="{FF2B5EF4-FFF2-40B4-BE49-F238E27FC236}">
                  <a16:creationId xmlns:a16="http://schemas.microsoft.com/office/drawing/2014/main" id="{00000000-0008-0000-0400-00000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257175</xdr:colOff>
          <xdr:row>111</xdr:row>
          <xdr:rowOff>342900</xdr:rowOff>
        </xdr:to>
        <xdr:sp macro="" textlink="">
          <xdr:nvSpPr>
            <xdr:cNvPr id="5892" name="Check Box 772" hidden="1">
              <a:extLst>
                <a:ext uri="{63B3BB69-23CF-44E3-9099-C40C66FF867C}">
                  <a14:compatExt spid="_x0000_s5892"/>
                </a:ext>
                <a:ext uri="{FF2B5EF4-FFF2-40B4-BE49-F238E27FC236}">
                  <a16:creationId xmlns:a16="http://schemas.microsoft.com/office/drawing/2014/main" id="{00000000-0008-0000-0400-00000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257175</xdr:colOff>
          <xdr:row>111</xdr:row>
          <xdr:rowOff>342900</xdr:rowOff>
        </xdr:to>
        <xdr:sp macro="" textlink="">
          <xdr:nvSpPr>
            <xdr:cNvPr id="5893" name="Check Box 773" hidden="1">
              <a:extLst>
                <a:ext uri="{63B3BB69-23CF-44E3-9099-C40C66FF867C}">
                  <a14:compatExt spid="_x0000_s5893"/>
                </a:ext>
                <a:ext uri="{FF2B5EF4-FFF2-40B4-BE49-F238E27FC236}">
                  <a16:creationId xmlns:a16="http://schemas.microsoft.com/office/drawing/2014/main" id="{00000000-0008-0000-0400-00000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257175</xdr:colOff>
          <xdr:row>111</xdr:row>
          <xdr:rowOff>342900</xdr:rowOff>
        </xdr:to>
        <xdr:sp macro="" textlink="">
          <xdr:nvSpPr>
            <xdr:cNvPr id="5894" name="Check Box 774" hidden="1">
              <a:extLst>
                <a:ext uri="{63B3BB69-23CF-44E3-9099-C40C66FF867C}">
                  <a14:compatExt spid="_x0000_s5894"/>
                </a:ext>
                <a:ext uri="{FF2B5EF4-FFF2-40B4-BE49-F238E27FC236}">
                  <a16:creationId xmlns:a16="http://schemas.microsoft.com/office/drawing/2014/main" id="{00000000-0008-0000-0400-00000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257175</xdr:colOff>
          <xdr:row>111</xdr:row>
          <xdr:rowOff>342900</xdr:rowOff>
        </xdr:to>
        <xdr:sp macro="" textlink="">
          <xdr:nvSpPr>
            <xdr:cNvPr id="5895" name="Check Box 775" hidden="1">
              <a:extLst>
                <a:ext uri="{63B3BB69-23CF-44E3-9099-C40C66FF867C}">
                  <a14:compatExt spid="_x0000_s5895"/>
                </a:ext>
                <a:ext uri="{FF2B5EF4-FFF2-40B4-BE49-F238E27FC236}">
                  <a16:creationId xmlns:a16="http://schemas.microsoft.com/office/drawing/2014/main" id="{00000000-0008-0000-0400-00000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257175</xdr:colOff>
          <xdr:row>111</xdr:row>
          <xdr:rowOff>342900</xdr:rowOff>
        </xdr:to>
        <xdr:sp macro="" textlink="">
          <xdr:nvSpPr>
            <xdr:cNvPr id="5896" name="Check Box 776" hidden="1">
              <a:extLst>
                <a:ext uri="{63B3BB69-23CF-44E3-9099-C40C66FF867C}">
                  <a14:compatExt spid="_x0000_s5896"/>
                </a:ext>
                <a:ext uri="{FF2B5EF4-FFF2-40B4-BE49-F238E27FC236}">
                  <a16:creationId xmlns:a16="http://schemas.microsoft.com/office/drawing/2014/main" id="{00000000-0008-0000-0400-00000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257175</xdr:colOff>
          <xdr:row>111</xdr:row>
          <xdr:rowOff>342900</xdr:rowOff>
        </xdr:to>
        <xdr:sp macro="" textlink="">
          <xdr:nvSpPr>
            <xdr:cNvPr id="5897" name="Check Box 777" hidden="1">
              <a:extLst>
                <a:ext uri="{63B3BB69-23CF-44E3-9099-C40C66FF867C}">
                  <a14:compatExt spid="_x0000_s5897"/>
                </a:ext>
                <a:ext uri="{FF2B5EF4-FFF2-40B4-BE49-F238E27FC236}">
                  <a16:creationId xmlns:a16="http://schemas.microsoft.com/office/drawing/2014/main" id="{00000000-0008-0000-0400-00000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257175</xdr:colOff>
          <xdr:row>111</xdr:row>
          <xdr:rowOff>342900</xdr:rowOff>
        </xdr:to>
        <xdr:sp macro="" textlink="">
          <xdr:nvSpPr>
            <xdr:cNvPr id="5898" name="Check Box 778" hidden="1">
              <a:extLst>
                <a:ext uri="{63B3BB69-23CF-44E3-9099-C40C66FF867C}">
                  <a14:compatExt spid="_x0000_s5898"/>
                </a:ext>
                <a:ext uri="{FF2B5EF4-FFF2-40B4-BE49-F238E27FC236}">
                  <a16:creationId xmlns:a16="http://schemas.microsoft.com/office/drawing/2014/main" id="{00000000-0008-0000-0400-00000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257175</xdr:colOff>
          <xdr:row>111</xdr:row>
          <xdr:rowOff>342900</xdr:rowOff>
        </xdr:to>
        <xdr:sp macro="" textlink="">
          <xdr:nvSpPr>
            <xdr:cNvPr id="5899" name="Check Box 779" hidden="1">
              <a:extLst>
                <a:ext uri="{63B3BB69-23CF-44E3-9099-C40C66FF867C}">
                  <a14:compatExt spid="_x0000_s5899"/>
                </a:ext>
                <a:ext uri="{FF2B5EF4-FFF2-40B4-BE49-F238E27FC236}">
                  <a16:creationId xmlns:a16="http://schemas.microsoft.com/office/drawing/2014/main" id="{00000000-0008-0000-0400-00000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257175</xdr:colOff>
          <xdr:row>111</xdr:row>
          <xdr:rowOff>342900</xdr:rowOff>
        </xdr:to>
        <xdr:sp macro="" textlink="">
          <xdr:nvSpPr>
            <xdr:cNvPr id="5900" name="Check Box 780" hidden="1">
              <a:extLst>
                <a:ext uri="{63B3BB69-23CF-44E3-9099-C40C66FF867C}">
                  <a14:compatExt spid="_x0000_s5900"/>
                </a:ext>
                <a:ext uri="{FF2B5EF4-FFF2-40B4-BE49-F238E27FC236}">
                  <a16:creationId xmlns:a16="http://schemas.microsoft.com/office/drawing/2014/main" id="{00000000-0008-0000-0400-00000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257175</xdr:colOff>
          <xdr:row>111</xdr:row>
          <xdr:rowOff>342900</xdr:rowOff>
        </xdr:to>
        <xdr:sp macro="" textlink="">
          <xdr:nvSpPr>
            <xdr:cNvPr id="5901" name="Check Box 781" hidden="1">
              <a:extLst>
                <a:ext uri="{63B3BB69-23CF-44E3-9099-C40C66FF867C}">
                  <a14:compatExt spid="_x0000_s5901"/>
                </a:ext>
                <a:ext uri="{FF2B5EF4-FFF2-40B4-BE49-F238E27FC236}">
                  <a16:creationId xmlns:a16="http://schemas.microsoft.com/office/drawing/2014/main" id="{00000000-0008-0000-0400-00000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257175</xdr:colOff>
          <xdr:row>111</xdr:row>
          <xdr:rowOff>342900</xdr:rowOff>
        </xdr:to>
        <xdr:sp macro="" textlink="">
          <xdr:nvSpPr>
            <xdr:cNvPr id="5902" name="Check Box 782" hidden="1">
              <a:extLst>
                <a:ext uri="{63B3BB69-23CF-44E3-9099-C40C66FF867C}">
                  <a14:compatExt spid="_x0000_s5902"/>
                </a:ext>
                <a:ext uri="{FF2B5EF4-FFF2-40B4-BE49-F238E27FC236}">
                  <a16:creationId xmlns:a16="http://schemas.microsoft.com/office/drawing/2014/main" id="{00000000-0008-0000-0400-00000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257175</xdr:colOff>
          <xdr:row>111</xdr:row>
          <xdr:rowOff>342900</xdr:rowOff>
        </xdr:to>
        <xdr:sp macro="" textlink="">
          <xdr:nvSpPr>
            <xdr:cNvPr id="5903" name="Check Box 783" hidden="1">
              <a:extLst>
                <a:ext uri="{63B3BB69-23CF-44E3-9099-C40C66FF867C}">
                  <a14:compatExt spid="_x0000_s5903"/>
                </a:ext>
                <a:ext uri="{FF2B5EF4-FFF2-40B4-BE49-F238E27FC236}">
                  <a16:creationId xmlns:a16="http://schemas.microsoft.com/office/drawing/2014/main" id="{00000000-0008-0000-0400-00000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266700</xdr:colOff>
          <xdr:row>112</xdr:row>
          <xdr:rowOff>1200150</xdr:rowOff>
        </xdr:to>
        <xdr:sp macro="" textlink="">
          <xdr:nvSpPr>
            <xdr:cNvPr id="5904" name="Check Box 784" hidden="1">
              <a:extLst>
                <a:ext uri="{63B3BB69-23CF-44E3-9099-C40C66FF867C}">
                  <a14:compatExt spid="_x0000_s5904"/>
                </a:ext>
                <a:ext uri="{FF2B5EF4-FFF2-40B4-BE49-F238E27FC236}">
                  <a16:creationId xmlns:a16="http://schemas.microsoft.com/office/drawing/2014/main" id="{00000000-0008-0000-0400-00001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266700</xdr:colOff>
          <xdr:row>112</xdr:row>
          <xdr:rowOff>1200150</xdr:rowOff>
        </xdr:to>
        <xdr:sp macro="" textlink="">
          <xdr:nvSpPr>
            <xdr:cNvPr id="5905" name="Check Box 785" hidden="1">
              <a:extLst>
                <a:ext uri="{63B3BB69-23CF-44E3-9099-C40C66FF867C}">
                  <a14:compatExt spid="_x0000_s5905"/>
                </a:ext>
                <a:ext uri="{FF2B5EF4-FFF2-40B4-BE49-F238E27FC236}">
                  <a16:creationId xmlns:a16="http://schemas.microsoft.com/office/drawing/2014/main" id="{00000000-0008-0000-0400-00001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266700</xdr:colOff>
          <xdr:row>112</xdr:row>
          <xdr:rowOff>1200150</xdr:rowOff>
        </xdr:to>
        <xdr:sp macro="" textlink="">
          <xdr:nvSpPr>
            <xdr:cNvPr id="5906" name="Check Box 786" hidden="1">
              <a:extLst>
                <a:ext uri="{63B3BB69-23CF-44E3-9099-C40C66FF867C}">
                  <a14:compatExt spid="_x0000_s5906"/>
                </a:ext>
                <a:ext uri="{FF2B5EF4-FFF2-40B4-BE49-F238E27FC236}">
                  <a16:creationId xmlns:a16="http://schemas.microsoft.com/office/drawing/2014/main" id="{00000000-0008-0000-0400-00001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266700</xdr:colOff>
          <xdr:row>112</xdr:row>
          <xdr:rowOff>1200150</xdr:rowOff>
        </xdr:to>
        <xdr:sp macro="" textlink="">
          <xdr:nvSpPr>
            <xdr:cNvPr id="5907" name="Check Box 787" hidden="1">
              <a:extLst>
                <a:ext uri="{63B3BB69-23CF-44E3-9099-C40C66FF867C}">
                  <a14:compatExt spid="_x0000_s5907"/>
                </a:ext>
                <a:ext uri="{FF2B5EF4-FFF2-40B4-BE49-F238E27FC236}">
                  <a16:creationId xmlns:a16="http://schemas.microsoft.com/office/drawing/2014/main" id="{00000000-0008-0000-0400-00001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266700</xdr:colOff>
          <xdr:row>112</xdr:row>
          <xdr:rowOff>1200150</xdr:rowOff>
        </xdr:to>
        <xdr:sp macro="" textlink="">
          <xdr:nvSpPr>
            <xdr:cNvPr id="5908" name="Check Box 788" hidden="1">
              <a:extLst>
                <a:ext uri="{63B3BB69-23CF-44E3-9099-C40C66FF867C}">
                  <a14:compatExt spid="_x0000_s5908"/>
                </a:ext>
                <a:ext uri="{FF2B5EF4-FFF2-40B4-BE49-F238E27FC236}">
                  <a16:creationId xmlns:a16="http://schemas.microsoft.com/office/drawing/2014/main" id="{00000000-0008-0000-0400-00001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266700</xdr:colOff>
          <xdr:row>112</xdr:row>
          <xdr:rowOff>1200150</xdr:rowOff>
        </xdr:to>
        <xdr:sp macro="" textlink="">
          <xdr:nvSpPr>
            <xdr:cNvPr id="5909" name="Check Box 789" hidden="1">
              <a:extLst>
                <a:ext uri="{63B3BB69-23CF-44E3-9099-C40C66FF867C}">
                  <a14:compatExt spid="_x0000_s5909"/>
                </a:ext>
                <a:ext uri="{FF2B5EF4-FFF2-40B4-BE49-F238E27FC236}">
                  <a16:creationId xmlns:a16="http://schemas.microsoft.com/office/drawing/2014/main" id="{00000000-0008-0000-0400-00001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266700</xdr:colOff>
          <xdr:row>112</xdr:row>
          <xdr:rowOff>1200150</xdr:rowOff>
        </xdr:to>
        <xdr:sp macro="" textlink="">
          <xdr:nvSpPr>
            <xdr:cNvPr id="5910" name="Check Box 790" hidden="1">
              <a:extLst>
                <a:ext uri="{63B3BB69-23CF-44E3-9099-C40C66FF867C}">
                  <a14:compatExt spid="_x0000_s5910"/>
                </a:ext>
                <a:ext uri="{FF2B5EF4-FFF2-40B4-BE49-F238E27FC236}">
                  <a16:creationId xmlns:a16="http://schemas.microsoft.com/office/drawing/2014/main" id="{00000000-0008-0000-0400-00001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266700</xdr:colOff>
          <xdr:row>112</xdr:row>
          <xdr:rowOff>1200150</xdr:rowOff>
        </xdr:to>
        <xdr:sp macro="" textlink="">
          <xdr:nvSpPr>
            <xdr:cNvPr id="5911" name="Check Box 791" hidden="1">
              <a:extLst>
                <a:ext uri="{63B3BB69-23CF-44E3-9099-C40C66FF867C}">
                  <a14:compatExt spid="_x0000_s5911"/>
                </a:ext>
                <a:ext uri="{FF2B5EF4-FFF2-40B4-BE49-F238E27FC236}">
                  <a16:creationId xmlns:a16="http://schemas.microsoft.com/office/drawing/2014/main" id="{00000000-0008-0000-0400-00001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266700</xdr:colOff>
          <xdr:row>112</xdr:row>
          <xdr:rowOff>1200150</xdr:rowOff>
        </xdr:to>
        <xdr:sp macro="" textlink="">
          <xdr:nvSpPr>
            <xdr:cNvPr id="5912" name="Check Box 792" hidden="1">
              <a:extLst>
                <a:ext uri="{63B3BB69-23CF-44E3-9099-C40C66FF867C}">
                  <a14:compatExt spid="_x0000_s5912"/>
                </a:ext>
                <a:ext uri="{FF2B5EF4-FFF2-40B4-BE49-F238E27FC236}">
                  <a16:creationId xmlns:a16="http://schemas.microsoft.com/office/drawing/2014/main" id="{00000000-0008-0000-0400-00001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266700</xdr:colOff>
          <xdr:row>112</xdr:row>
          <xdr:rowOff>1200150</xdr:rowOff>
        </xdr:to>
        <xdr:sp macro="" textlink="">
          <xdr:nvSpPr>
            <xdr:cNvPr id="5913" name="Check Box 793" hidden="1">
              <a:extLst>
                <a:ext uri="{63B3BB69-23CF-44E3-9099-C40C66FF867C}">
                  <a14:compatExt spid="_x0000_s5913"/>
                </a:ext>
                <a:ext uri="{FF2B5EF4-FFF2-40B4-BE49-F238E27FC236}">
                  <a16:creationId xmlns:a16="http://schemas.microsoft.com/office/drawing/2014/main" id="{00000000-0008-0000-0400-00001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266700</xdr:colOff>
          <xdr:row>112</xdr:row>
          <xdr:rowOff>1200150</xdr:rowOff>
        </xdr:to>
        <xdr:sp macro="" textlink="">
          <xdr:nvSpPr>
            <xdr:cNvPr id="5914" name="Check Box 794" hidden="1">
              <a:extLst>
                <a:ext uri="{63B3BB69-23CF-44E3-9099-C40C66FF867C}">
                  <a14:compatExt spid="_x0000_s5914"/>
                </a:ext>
                <a:ext uri="{FF2B5EF4-FFF2-40B4-BE49-F238E27FC236}">
                  <a16:creationId xmlns:a16="http://schemas.microsoft.com/office/drawing/2014/main" id="{00000000-0008-0000-0400-00001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266700</xdr:colOff>
          <xdr:row>112</xdr:row>
          <xdr:rowOff>1200150</xdr:rowOff>
        </xdr:to>
        <xdr:sp macro="" textlink="">
          <xdr:nvSpPr>
            <xdr:cNvPr id="5915" name="Check Box 795" hidden="1">
              <a:extLst>
                <a:ext uri="{63B3BB69-23CF-44E3-9099-C40C66FF867C}">
                  <a14:compatExt spid="_x0000_s5915"/>
                </a:ext>
                <a:ext uri="{FF2B5EF4-FFF2-40B4-BE49-F238E27FC236}">
                  <a16:creationId xmlns:a16="http://schemas.microsoft.com/office/drawing/2014/main" id="{00000000-0008-0000-0400-00001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266700</xdr:colOff>
          <xdr:row>113</xdr:row>
          <xdr:rowOff>1028700</xdr:rowOff>
        </xdr:to>
        <xdr:sp macro="" textlink="">
          <xdr:nvSpPr>
            <xdr:cNvPr id="5916" name="Check Box 796" hidden="1">
              <a:extLst>
                <a:ext uri="{63B3BB69-23CF-44E3-9099-C40C66FF867C}">
                  <a14:compatExt spid="_x0000_s5916"/>
                </a:ext>
                <a:ext uri="{FF2B5EF4-FFF2-40B4-BE49-F238E27FC236}">
                  <a16:creationId xmlns:a16="http://schemas.microsoft.com/office/drawing/2014/main" id="{00000000-0008-0000-0400-00001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266700</xdr:colOff>
          <xdr:row>113</xdr:row>
          <xdr:rowOff>1028700</xdr:rowOff>
        </xdr:to>
        <xdr:sp macro="" textlink="">
          <xdr:nvSpPr>
            <xdr:cNvPr id="5917" name="Check Box 797" hidden="1">
              <a:extLst>
                <a:ext uri="{63B3BB69-23CF-44E3-9099-C40C66FF867C}">
                  <a14:compatExt spid="_x0000_s5917"/>
                </a:ext>
                <a:ext uri="{FF2B5EF4-FFF2-40B4-BE49-F238E27FC236}">
                  <a16:creationId xmlns:a16="http://schemas.microsoft.com/office/drawing/2014/main" id="{00000000-0008-0000-0400-00001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266700</xdr:colOff>
          <xdr:row>113</xdr:row>
          <xdr:rowOff>1028700</xdr:rowOff>
        </xdr:to>
        <xdr:sp macro="" textlink="">
          <xdr:nvSpPr>
            <xdr:cNvPr id="5918" name="Check Box 798" hidden="1">
              <a:extLst>
                <a:ext uri="{63B3BB69-23CF-44E3-9099-C40C66FF867C}">
                  <a14:compatExt spid="_x0000_s5918"/>
                </a:ext>
                <a:ext uri="{FF2B5EF4-FFF2-40B4-BE49-F238E27FC236}">
                  <a16:creationId xmlns:a16="http://schemas.microsoft.com/office/drawing/2014/main" id="{00000000-0008-0000-0400-00001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266700</xdr:colOff>
          <xdr:row>113</xdr:row>
          <xdr:rowOff>1028700</xdr:rowOff>
        </xdr:to>
        <xdr:sp macro="" textlink="">
          <xdr:nvSpPr>
            <xdr:cNvPr id="5919" name="Check Box 799" hidden="1">
              <a:extLst>
                <a:ext uri="{63B3BB69-23CF-44E3-9099-C40C66FF867C}">
                  <a14:compatExt spid="_x0000_s5919"/>
                </a:ext>
                <a:ext uri="{FF2B5EF4-FFF2-40B4-BE49-F238E27FC236}">
                  <a16:creationId xmlns:a16="http://schemas.microsoft.com/office/drawing/2014/main" id="{00000000-0008-0000-0400-00001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266700</xdr:colOff>
          <xdr:row>113</xdr:row>
          <xdr:rowOff>1028700</xdr:rowOff>
        </xdr:to>
        <xdr:sp macro="" textlink="">
          <xdr:nvSpPr>
            <xdr:cNvPr id="5920" name="Check Box 800" hidden="1">
              <a:extLst>
                <a:ext uri="{63B3BB69-23CF-44E3-9099-C40C66FF867C}">
                  <a14:compatExt spid="_x0000_s5920"/>
                </a:ext>
                <a:ext uri="{FF2B5EF4-FFF2-40B4-BE49-F238E27FC236}">
                  <a16:creationId xmlns:a16="http://schemas.microsoft.com/office/drawing/2014/main" id="{00000000-0008-0000-0400-00002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266700</xdr:colOff>
          <xdr:row>113</xdr:row>
          <xdr:rowOff>1028700</xdr:rowOff>
        </xdr:to>
        <xdr:sp macro="" textlink="">
          <xdr:nvSpPr>
            <xdr:cNvPr id="5921" name="Check Box 801" hidden="1">
              <a:extLst>
                <a:ext uri="{63B3BB69-23CF-44E3-9099-C40C66FF867C}">
                  <a14:compatExt spid="_x0000_s5921"/>
                </a:ext>
                <a:ext uri="{FF2B5EF4-FFF2-40B4-BE49-F238E27FC236}">
                  <a16:creationId xmlns:a16="http://schemas.microsoft.com/office/drawing/2014/main" id="{00000000-0008-0000-0400-00002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266700</xdr:colOff>
          <xdr:row>113</xdr:row>
          <xdr:rowOff>1028700</xdr:rowOff>
        </xdr:to>
        <xdr:sp macro="" textlink="">
          <xdr:nvSpPr>
            <xdr:cNvPr id="5922" name="Check Box 802" hidden="1">
              <a:extLst>
                <a:ext uri="{63B3BB69-23CF-44E3-9099-C40C66FF867C}">
                  <a14:compatExt spid="_x0000_s5922"/>
                </a:ext>
                <a:ext uri="{FF2B5EF4-FFF2-40B4-BE49-F238E27FC236}">
                  <a16:creationId xmlns:a16="http://schemas.microsoft.com/office/drawing/2014/main" id="{00000000-0008-0000-0400-00002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266700</xdr:colOff>
          <xdr:row>113</xdr:row>
          <xdr:rowOff>1028700</xdr:rowOff>
        </xdr:to>
        <xdr:sp macro="" textlink="">
          <xdr:nvSpPr>
            <xdr:cNvPr id="5923" name="Check Box 803" hidden="1">
              <a:extLst>
                <a:ext uri="{63B3BB69-23CF-44E3-9099-C40C66FF867C}">
                  <a14:compatExt spid="_x0000_s5923"/>
                </a:ext>
                <a:ext uri="{FF2B5EF4-FFF2-40B4-BE49-F238E27FC236}">
                  <a16:creationId xmlns:a16="http://schemas.microsoft.com/office/drawing/2014/main" id="{00000000-0008-0000-0400-00002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266700</xdr:colOff>
          <xdr:row>113</xdr:row>
          <xdr:rowOff>1028700</xdr:rowOff>
        </xdr:to>
        <xdr:sp macro="" textlink="">
          <xdr:nvSpPr>
            <xdr:cNvPr id="5924" name="Check Box 804" hidden="1">
              <a:extLst>
                <a:ext uri="{63B3BB69-23CF-44E3-9099-C40C66FF867C}">
                  <a14:compatExt spid="_x0000_s5924"/>
                </a:ext>
                <a:ext uri="{FF2B5EF4-FFF2-40B4-BE49-F238E27FC236}">
                  <a16:creationId xmlns:a16="http://schemas.microsoft.com/office/drawing/2014/main" id="{00000000-0008-0000-0400-00002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266700</xdr:colOff>
          <xdr:row>113</xdr:row>
          <xdr:rowOff>1028700</xdr:rowOff>
        </xdr:to>
        <xdr:sp macro="" textlink="">
          <xdr:nvSpPr>
            <xdr:cNvPr id="5925" name="Check Box 805" hidden="1">
              <a:extLst>
                <a:ext uri="{63B3BB69-23CF-44E3-9099-C40C66FF867C}">
                  <a14:compatExt spid="_x0000_s5925"/>
                </a:ext>
                <a:ext uri="{FF2B5EF4-FFF2-40B4-BE49-F238E27FC236}">
                  <a16:creationId xmlns:a16="http://schemas.microsoft.com/office/drawing/2014/main" id="{00000000-0008-0000-0400-00002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266700</xdr:colOff>
          <xdr:row>113</xdr:row>
          <xdr:rowOff>1028700</xdr:rowOff>
        </xdr:to>
        <xdr:sp macro="" textlink="">
          <xdr:nvSpPr>
            <xdr:cNvPr id="5926" name="Check Box 806" hidden="1">
              <a:extLst>
                <a:ext uri="{63B3BB69-23CF-44E3-9099-C40C66FF867C}">
                  <a14:compatExt spid="_x0000_s5926"/>
                </a:ext>
                <a:ext uri="{FF2B5EF4-FFF2-40B4-BE49-F238E27FC236}">
                  <a16:creationId xmlns:a16="http://schemas.microsoft.com/office/drawing/2014/main" id="{00000000-0008-0000-0400-00002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266700</xdr:colOff>
          <xdr:row>113</xdr:row>
          <xdr:rowOff>1028700</xdr:rowOff>
        </xdr:to>
        <xdr:sp macro="" textlink="">
          <xdr:nvSpPr>
            <xdr:cNvPr id="5927" name="Check Box 807" hidden="1">
              <a:extLst>
                <a:ext uri="{63B3BB69-23CF-44E3-9099-C40C66FF867C}">
                  <a14:compatExt spid="_x0000_s5927"/>
                </a:ext>
                <a:ext uri="{FF2B5EF4-FFF2-40B4-BE49-F238E27FC236}">
                  <a16:creationId xmlns:a16="http://schemas.microsoft.com/office/drawing/2014/main" id="{00000000-0008-0000-0400-00002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28" name="Check Box 808" hidden="1">
              <a:extLst>
                <a:ext uri="{63B3BB69-23CF-44E3-9099-C40C66FF867C}">
                  <a14:compatExt spid="_x0000_s5928"/>
                </a:ext>
                <a:ext uri="{FF2B5EF4-FFF2-40B4-BE49-F238E27FC236}">
                  <a16:creationId xmlns:a16="http://schemas.microsoft.com/office/drawing/2014/main" id="{00000000-0008-0000-0400-00002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29" name="Check Box 809" hidden="1">
              <a:extLst>
                <a:ext uri="{63B3BB69-23CF-44E3-9099-C40C66FF867C}">
                  <a14:compatExt spid="_x0000_s5929"/>
                </a:ext>
                <a:ext uri="{FF2B5EF4-FFF2-40B4-BE49-F238E27FC236}">
                  <a16:creationId xmlns:a16="http://schemas.microsoft.com/office/drawing/2014/main" id="{00000000-0008-0000-0400-00002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30" name="Check Box 810" hidden="1">
              <a:extLst>
                <a:ext uri="{63B3BB69-23CF-44E3-9099-C40C66FF867C}">
                  <a14:compatExt spid="_x0000_s5930"/>
                </a:ext>
                <a:ext uri="{FF2B5EF4-FFF2-40B4-BE49-F238E27FC236}">
                  <a16:creationId xmlns:a16="http://schemas.microsoft.com/office/drawing/2014/main" id="{00000000-0008-0000-0400-00002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31" name="Check Box 811" hidden="1">
              <a:extLst>
                <a:ext uri="{63B3BB69-23CF-44E3-9099-C40C66FF867C}">
                  <a14:compatExt spid="_x0000_s5931"/>
                </a:ext>
                <a:ext uri="{FF2B5EF4-FFF2-40B4-BE49-F238E27FC236}">
                  <a16:creationId xmlns:a16="http://schemas.microsoft.com/office/drawing/2014/main" id="{00000000-0008-0000-0400-00002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32" name="Check Box 812" hidden="1">
              <a:extLst>
                <a:ext uri="{63B3BB69-23CF-44E3-9099-C40C66FF867C}">
                  <a14:compatExt spid="_x0000_s5932"/>
                </a:ext>
                <a:ext uri="{FF2B5EF4-FFF2-40B4-BE49-F238E27FC236}">
                  <a16:creationId xmlns:a16="http://schemas.microsoft.com/office/drawing/2014/main" id="{00000000-0008-0000-0400-00002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33" name="Check Box 813" hidden="1">
              <a:extLst>
                <a:ext uri="{63B3BB69-23CF-44E3-9099-C40C66FF867C}">
                  <a14:compatExt spid="_x0000_s5933"/>
                </a:ext>
                <a:ext uri="{FF2B5EF4-FFF2-40B4-BE49-F238E27FC236}">
                  <a16:creationId xmlns:a16="http://schemas.microsoft.com/office/drawing/2014/main" id="{00000000-0008-0000-0400-00002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34" name="Check Box 814" hidden="1">
              <a:extLst>
                <a:ext uri="{63B3BB69-23CF-44E3-9099-C40C66FF867C}">
                  <a14:compatExt spid="_x0000_s5934"/>
                </a:ext>
                <a:ext uri="{FF2B5EF4-FFF2-40B4-BE49-F238E27FC236}">
                  <a16:creationId xmlns:a16="http://schemas.microsoft.com/office/drawing/2014/main" id="{00000000-0008-0000-0400-00002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35" name="Check Box 815" hidden="1">
              <a:extLst>
                <a:ext uri="{63B3BB69-23CF-44E3-9099-C40C66FF867C}">
                  <a14:compatExt spid="_x0000_s5935"/>
                </a:ext>
                <a:ext uri="{FF2B5EF4-FFF2-40B4-BE49-F238E27FC236}">
                  <a16:creationId xmlns:a16="http://schemas.microsoft.com/office/drawing/2014/main" id="{00000000-0008-0000-0400-00002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36" name="Check Box 816" hidden="1">
              <a:extLst>
                <a:ext uri="{63B3BB69-23CF-44E3-9099-C40C66FF867C}">
                  <a14:compatExt spid="_x0000_s5936"/>
                </a:ext>
                <a:ext uri="{FF2B5EF4-FFF2-40B4-BE49-F238E27FC236}">
                  <a16:creationId xmlns:a16="http://schemas.microsoft.com/office/drawing/2014/main" id="{00000000-0008-0000-0400-00003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37" name="Check Box 817" hidden="1">
              <a:extLst>
                <a:ext uri="{63B3BB69-23CF-44E3-9099-C40C66FF867C}">
                  <a14:compatExt spid="_x0000_s5937"/>
                </a:ext>
                <a:ext uri="{FF2B5EF4-FFF2-40B4-BE49-F238E27FC236}">
                  <a16:creationId xmlns:a16="http://schemas.microsoft.com/office/drawing/2014/main" id="{00000000-0008-0000-0400-00003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38" name="Check Box 818" hidden="1">
              <a:extLst>
                <a:ext uri="{63B3BB69-23CF-44E3-9099-C40C66FF867C}">
                  <a14:compatExt spid="_x0000_s5938"/>
                </a:ext>
                <a:ext uri="{FF2B5EF4-FFF2-40B4-BE49-F238E27FC236}">
                  <a16:creationId xmlns:a16="http://schemas.microsoft.com/office/drawing/2014/main" id="{00000000-0008-0000-0400-00003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39" name="Check Box 819" hidden="1">
              <a:extLst>
                <a:ext uri="{63B3BB69-23CF-44E3-9099-C40C66FF867C}">
                  <a14:compatExt spid="_x0000_s5939"/>
                </a:ext>
                <a:ext uri="{FF2B5EF4-FFF2-40B4-BE49-F238E27FC236}">
                  <a16:creationId xmlns:a16="http://schemas.microsoft.com/office/drawing/2014/main" id="{00000000-0008-0000-0400-00003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40" name="Check Box 820" hidden="1">
              <a:extLst>
                <a:ext uri="{63B3BB69-23CF-44E3-9099-C40C66FF867C}">
                  <a14:compatExt spid="_x0000_s5940"/>
                </a:ext>
                <a:ext uri="{FF2B5EF4-FFF2-40B4-BE49-F238E27FC236}">
                  <a16:creationId xmlns:a16="http://schemas.microsoft.com/office/drawing/2014/main" id="{00000000-0008-0000-0400-00003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41" name="Check Box 821" hidden="1">
              <a:extLst>
                <a:ext uri="{63B3BB69-23CF-44E3-9099-C40C66FF867C}">
                  <a14:compatExt spid="_x0000_s5941"/>
                </a:ext>
                <a:ext uri="{FF2B5EF4-FFF2-40B4-BE49-F238E27FC236}">
                  <a16:creationId xmlns:a16="http://schemas.microsoft.com/office/drawing/2014/main" id="{00000000-0008-0000-0400-00003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42" name="Check Box 822" hidden="1">
              <a:extLst>
                <a:ext uri="{63B3BB69-23CF-44E3-9099-C40C66FF867C}">
                  <a14:compatExt spid="_x0000_s5942"/>
                </a:ext>
                <a:ext uri="{FF2B5EF4-FFF2-40B4-BE49-F238E27FC236}">
                  <a16:creationId xmlns:a16="http://schemas.microsoft.com/office/drawing/2014/main" id="{00000000-0008-0000-0400-00003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43" name="Check Box 823" hidden="1">
              <a:extLst>
                <a:ext uri="{63B3BB69-23CF-44E3-9099-C40C66FF867C}">
                  <a14:compatExt spid="_x0000_s5943"/>
                </a:ext>
                <a:ext uri="{FF2B5EF4-FFF2-40B4-BE49-F238E27FC236}">
                  <a16:creationId xmlns:a16="http://schemas.microsoft.com/office/drawing/2014/main" id="{00000000-0008-0000-0400-00003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44" name="Check Box 824" hidden="1">
              <a:extLst>
                <a:ext uri="{63B3BB69-23CF-44E3-9099-C40C66FF867C}">
                  <a14:compatExt spid="_x0000_s5944"/>
                </a:ext>
                <a:ext uri="{FF2B5EF4-FFF2-40B4-BE49-F238E27FC236}">
                  <a16:creationId xmlns:a16="http://schemas.microsoft.com/office/drawing/2014/main" id="{00000000-0008-0000-0400-00003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45" name="Check Box 825" hidden="1">
              <a:extLst>
                <a:ext uri="{63B3BB69-23CF-44E3-9099-C40C66FF867C}">
                  <a14:compatExt spid="_x0000_s5945"/>
                </a:ext>
                <a:ext uri="{FF2B5EF4-FFF2-40B4-BE49-F238E27FC236}">
                  <a16:creationId xmlns:a16="http://schemas.microsoft.com/office/drawing/2014/main" id="{00000000-0008-0000-0400-00003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46" name="Check Box 826" hidden="1">
              <a:extLst>
                <a:ext uri="{63B3BB69-23CF-44E3-9099-C40C66FF867C}">
                  <a14:compatExt spid="_x0000_s5946"/>
                </a:ext>
                <a:ext uri="{FF2B5EF4-FFF2-40B4-BE49-F238E27FC236}">
                  <a16:creationId xmlns:a16="http://schemas.microsoft.com/office/drawing/2014/main" id="{00000000-0008-0000-0400-00003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47" name="Check Box 827" hidden="1">
              <a:extLst>
                <a:ext uri="{63B3BB69-23CF-44E3-9099-C40C66FF867C}">
                  <a14:compatExt spid="_x0000_s5947"/>
                </a:ext>
                <a:ext uri="{FF2B5EF4-FFF2-40B4-BE49-F238E27FC236}">
                  <a16:creationId xmlns:a16="http://schemas.microsoft.com/office/drawing/2014/main" id="{00000000-0008-0000-0400-00003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48" name="Check Box 828" hidden="1">
              <a:extLst>
                <a:ext uri="{63B3BB69-23CF-44E3-9099-C40C66FF867C}">
                  <a14:compatExt spid="_x0000_s5948"/>
                </a:ext>
                <a:ext uri="{FF2B5EF4-FFF2-40B4-BE49-F238E27FC236}">
                  <a16:creationId xmlns:a16="http://schemas.microsoft.com/office/drawing/2014/main" id="{00000000-0008-0000-0400-00003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49" name="Check Box 829" hidden="1">
              <a:extLst>
                <a:ext uri="{63B3BB69-23CF-44E3-9099-C40C66FF867C}">
                  <a14:compatExt spid="_x0000_s5949"/>
                </a:ext>
                <a:ext uri="{FF2B5EF4-FFF2-40B4-BE49-F238E27FC236}">
                  <a16:creationId xmlns:a16="http://schemas.microsoft.com/office/drawing/2014/main" id="{00000000-0008-0000-0400-00003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50" name="Check Box 830" hidden="1">
              <a:extLst>
                <a:ext uri="{63B3BB69-23CF-44E3-9099-C40C66FF867C}">
                  <a14:compatExt spid="_x0000_s5950"/>
                </a:ext>
                <a:ext uri="{FF2B5EF4-FFF2-40B4-BE49-F238E27FC236}">
                  <a16:creationId xmlns:a16="http://schemas.microsoft.com/office/drawing/2014/main" id="{00000000-0008-0000-0400-00003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51" name="Check Box 831" hidden="1">
              <a:extLst>
                <a:ext uri="{63B3BB69-23CF-44E3-9099-C40C66FF867C}">
                  <a14:compatExt spid="_x0000_s5951"/>
                </a:ext>
                <a:ext uri="{FF2B5EF4-FFF2-40B4-BE49-F238E27FC236}">
                  <a16:creationId xmlns:a16="http://schemas.microsoft.com/office/drawing/2014/main" id="{00000000-0008-0000-0400-00003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116</xdr:row>
          <xdr:rowOff>85725</xdr:rowOff>
        </xdr:from>
        <xdr:to>
          <xdr:col>2</xdr:col>
          <xdr:colOff>257175</xdr:colOff>
          <xdr:row>116</xdr:row>
          <xdr:rowOff>342900</xdr:rowOff>
        </xdr:to>
        <xdr:sp macro="" textlink="">
          <xdr:nvSpPr>
            <xdr:cNvPr id="5952" name="Check Box 832" hidden="1">
              <a:extLst>
                <a:ext uri="{63B3BB69-23CF-44E3-9099-C40C66FF867C}">
                  <a14:compatExt spid="_x0000_s5952"/>
                </a:ext>
                <a:ext uri="{FF2B5EF4-FFF2-40B4-BE49-F238E27FC236}">
                  <a16:creationId xmlns:a16="http://schemas.microsoft.com/office/drawing/2014/main" id="{00000000-0008-0000-0400-00004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85725</xdr:rowOff>
        </xdr:from>
        <xdr:to>
          <xdr:col>3</xdr:col>
          <xdr:colOff>257175</xdr:colOff>
          <xdr:row>116</xdr:row>
          <xdr:rowOff>342900</xdr:rowOff>
        </xdr:to>
        <xdr:sp macro="" textlink="">
          <xdr:nvSpPr>
            <xdr:cNvPr id="5953" name="Check Box 833" hidden="1">
              <a:extLst>
                <a:ext uri="{63B3BB69-23CF-44E3-9099-C40C66FF867C}">
                  <a14:compatExt spid="_x0000_s5953"/>
                </a:ext>
                <a:ext uri="{FF2B5EF4-FFF2-40B4-BE49-F238E27FC236}">
                  <a16:creationId xmlns:a16="http://schemas.microsoft.com/office/drawing/2014/main" id="{00000000-0008-0000-0400-00004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116</xdr:row>
          <xdr:rowOff>85725</xdr:rowOff>
        </xdr:from>
        <xdr:to>
          <xdr:col>4</xdr:col>
          <xdr:colOff>257175</xdr:colOff>
          <xdr:row>116</xdr:row>
          <xdr:rowOff>342900</xdr:rowOff>
        </xdr:to>
        <xdr:sp macro="" textlink="">
          <xdr:nvSpPr>
            <xdr:cNvPr id="5954" name="Check Box 834" hidden="1">
              <a:extLst>
                <a:ext uri="{63B3BB69-23CF-44E3-9099-C40C66FF867C}">
                  <a14:compatExt spid="_x0000_s5954"/>
                </a:ext>
                <a:ext uri="{FF2B5EF4-FFF2-40B4-BE49-F238E27FC236}">
                  <a16:creationId xmlns:a16="http://schemas.microsoft.com/office/drawing/2014/main" id="{00000000-0008-0000-04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116</xdr:row>
          <xdr:rowOff>85725</xdr:rowOff>
        </xdr:from>
        <xdr:to>
          <xdr:col>2</xdr:col>
          <xdr:colOff>257175</xdr:colOff>
          <xdr:row>116</xdr:row>
          <xdr:rowOff>342900</xdr:rowOff>
        </xdr:to>
        <xdr:sp macro="" textlink="">
          <xdr:nvSpPr>
            <xdr:cNvPr id="5955" name="Check Box 835" hidden="1">
              <a:extLst>
                <a:ext uri="{63B3BB69-23CF-44E3-9099-C40C66FF867C}">
                  <a14:compatExt spid="_x0000_s5955"/>
                </a:ext>
                <a:ext uri="{FF2B5EF4-FFF2-40B4-BE49-F238E27FC236}">
                  <a16:creationId xmlns:a16="http://schemas.microsoft.com/office/drawing/2014/main" id="{00000000-0008-0000-0400-00004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85725</xdr:rowOff>
        </xdr:from>
        <xdr:to>
          <xdr:col>3</xdr:col>
          <xdr:colOff>257175</xdr:colOff>
          <xdr:row>116</xdr:row>
          <xdr:rowOff>342900</xdr:rowOff>
        </xdr:to>
        <xdr:sp macro="" textlink="">
          <xdr:nvSpPr>
            <xdr:cNvPr id="5956" name="Check Box 836" hidden="1">
              <a:extLst>
                <a:ext uri="{63B3BB69-23CF-44E3-9099-C40C66FF867C}">
                  <a14:compatExt spid="_x0000_s5956"/>
                </a:ext>
                <a:ext uri="{FF2B5EF4-FFF2-40B4-BE49-F238E27FC236}">
                  <a16:creationId xmlns:a16="http://schemas.microsoft.com/office/drawing/2014/main" id="{00000000-0008-0000-0400-00004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116</xdr:row>
          <xdr:rowOff>85725</xdr:rowOff>
        </xdr:from>
        <xdr:to>
          <xdr:col>4</xdr:col>
          <xdr:colOff>257175</xdr:colOff>
          <xdr:row>116</xdr:row>
          <xdr:rowOff>342900</xdr:rowOff>
        </xdr:to>
        <xdr:sp macro="" textlink="">
          <xdr:nvSpPr>
            <xdr:cNvPr id="5957" name="Check Box 837" hidden="1">
              <a:extLst>
                <a:ext uri="{63B3BB69-23CF-44E3-9099-C40C66FF867C}">
                  <a14:compatExt spid="_x0000_s5957"/>
                </a:ext>
                <a:ext uri="{FF2B5EF4-FFF2-40B4-BE49-F238E27FC236}">
                  <a16:creationId xmlns:a16="http://schemas.microsoft.com/office/drawing/2014/main" id="{00000000-0008-0000-0400-00004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116</xdr:row>
          <xdr:rowOff>85725</xdr:rowOff>
        </xdr:from>
        <xdr:to>
          <xdr:col>2</xdr:col>
          <xdr:colOff>257175</xdr:colOff>
          <xdr:row>116</xdr:row>
          <xdr:rowOff>342900</xdr:rowOff>
        </xdr:to>
        <xdr:sp macro="" textlink="">
          <xdr:nvSpPr>
            <xdr:cNvPr id="5958" name="Check Box 838" hidden="1">
              <a:extLst>
                <a:ext uri="{63B3BB69-23CF-44E3-9099-C40C66FF867C}">
                  <a14:compatExt spid="_x0000_s5958"/>
                </a:ext>
                <a:ext uri="{FF2B5EF4-FFF2-40B4-BE49-F238E27FC236}">
                  <a16:creationId xmlns:a16="http://schemas.microsoft.com/office/drawing/2014/main" id="{00000000-0008-0000-0400-00004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85725</xdr:rowOff>
        </xdr:from>
        <xdr:to>
          <xdr:col>3</xdr:col>
          <xdr:colOff>257175</xdr:colOff>
          <xdr:row>116</xdr:row>
          <xdr:rowOff>342900</xdr:rowOff>
        </xdr:to>
        <xdr:sp macro="" textlink="">
          <xdr:nvSpPr>
            <xdr:cNvPr id="5959" name="Check Box 839" hidden="1">
              <a:extLst>
                <a:ext uri="{63B3BB69-23CF-44E3-9099-C40C66FF867C}">
                  <a14:compatExt spid="_x0000_s5959"/>
                </a:ext>
                <a:ext uri="{FF2B5EF4-FFF2-40B4-BE49-F238E27FC236}">
                  <a16:creationId xmlns:a16="http://schemas.microsoft.com/office/drawing/2014/main" id="{00000000-0008-0000-0400-00004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116</xdr:row>
          <xdr:rowOff>85725</xdr:rowOff>
        </xdr:from>
        <xdr:to>
          <xdr:col>4</xdr:col>
          <xdr:colOff>257175</xdr:colOff>
          <xdr:row>116</xdr:row>
          <xdr:rowOff>342900</xdr:rowOff>
        </xdr:to>
        <xdr:sp macro="" textlink="">
          <xdr:nvSpPr>
            <xdr:cNvPr id="5960" name="Check Box 840" hidden="1">
              <a:extLst>
                <a:ext uri="{63B3BB69-23CF-44E3-9099-C40C66FF867C}">
                  <a14:compatExt spid="_x0000_s5960"/>
                </a:ext>
                <a:ext uri="{FF2B5EF4-FFF2-40B4-BE49-F238E27FC236}">
                  <a16:creationId xmlns:a16="http://schemas.microsoft.com/office/drawing/2014/main" id="{00000000-0008-0000-0400-00004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116</xdr:row>
          <xdr:rowOff>85725</xdr:rowOff>
        </xdr:from>
        <xdr:to>
          <xdr:col>2</xdr:col>
          <xdr:colOff>257175</xdr:colOff>
          <xdr:row>116</xdr:row>
          <xdr:rowOff>342900</xdr:rowOff>
        </xdr:to>
        <xdr:sp macro="" textlink="">
          <xdr:nvSpPr>
            <xdr:cNvPr id="5961" name="Check Box 841" hidden="1">
              <a:extLst>
                <a:ext uri="{63B3BB69-23CF-44E3-9099-C40C66FF867C}">
                  <a14:compatExt spid="_x0000_s5961"/>
                </a:ext>
                <a:ext uri="{FF2B5EF4-FFF2-40B4-BE49-F238E27FC236}">
                  <a16:creationId xmlns:a16="http://schemas.microsoft.com/office/drawing/2014/main" id="{00000000-0008-0000-0400-00004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116</xdr:row>
          <xdr:rowOff>85725</xdr:rowOff>
        </xdr:from>
        <xdr:to>
          <xdr:col>3</xdr:col>
          <xdr:colOff>257175</xdr:colOff>
          <xdr:row>116</xdr:row>
          <xdr:rowOff>342900</xdr:rowOff>
        </xdr:to>
        <xdr:sp macro="" textlink="">
          <xdr:nvSpPr>
            <xdr:cNvPr id="5962" name="Check Box 842" hidden="1">
              <a:extLst>
                <a:ext uri="{63B3BB69-23CF-44E3-9099-C40C66FF867C}">
                  <a14:compatExt spid="_x0000_s5962"/>
                </a:ext>
                <a:ext uri="{FF2B5EF4-FFF2-40B4-BE49-F238E27FC236}">
                  <a16:creationId xmlns:a16="http://schemas.microsoft.com/office/drawing/2014/main" id="{00000000-0008-0000-0400-00004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116</xdr:row>
          <xdr:rowOff>85725</xdr:rowOff>
        </xdr:from>
        <xdr:to>
          <xdr:col>4</xdr:col>
          <xdr:colOff>257175</xdr:colOff>
          <xdr:row>116</xdr:row>
          <xdr:rowOff>342900</xdr:rowOff>
        </xdr:to>
        <xdr:sp macro="" textlink="">
          <xdr:nvSpPr>
            <xdr:cNvPr id="5963" name="Check Box 843" hidden="1">
              <a:extLst>
                <a:ext uri="{63B3BB69-23CF-44E3-9099-C40C66FF867C}">
                  <a14:compatExt spid="_x0000_s5963"/>
                </a:ext>
                <a:ext uri="{FF2B5EF4-FFF2-40B4-BE49-F238E27FC236}">
                  <a16:creationId xmlns:a16="http://schemas.microsoft.com/office/drawing/2014/main" id="{00000000-0008-0000-0400-00004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117</xdr:row>
          <xdr:rowOff>85725</xdr:rowOff>
        </xdr:from>
        <xdr:to>
          <xdr:col>2</xdr:col>
          <xdr:colOff>257175</xdr:colOff>
          <xdr:row>117</xdr:row>
          <xdr:rowOff>342900</xdr:rowOff>
        </xdr:to>
        <xdr:sp macro="" textlink="">
          <xdr:nvSpPr>
            <xdr:cNvPr id="5964" name="Check Box 844" hidden="1">
              <a:extLst>
                <a:ext uri="{63B3BB69-23CF-44E3-9099-C40C66FF867C}">
                  <a14:compatExt spid="_x0000_s5964"/>
                </a:ext>
                <a:ext uri="{FF2B5EF4-FFF2-40B4-BE49-F238E27FC236}">
                  <a16:creationId xmlns:a16="http://schemas.microsoft.com/office/drawing/2014/main" id="{00000000-0008-0000-04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117</xdr:row>
          <xdr:rowOff>85725</xdr:rowOff>
        </xdr:from>
        <xdr:to>
          <xdr:col>3</xdr:col>
          <xdr:colOff>257175</xdr:colOff>
          <xdr:row>117</xdr:row>
          <xdr:rowOff>342900</xdr:rowOff>
        </xdr:to>
        <xdr:sp macro="" textlink="">
          <xdr:nvSpPr>
            <xdr:cNvPr id="5965" name="Check Box 845" hidden="1">
              <a:extLst>
                <a:ext uri="{63B3BB69-23CF-44E3-9099-C40C66FF867C}">
                  <a14:compatExt spid="_x0000_s5965"/>
                </a:ext>
                <a:ext uri="{FF2B5EF4-FFF2-40B4-BE49-F238E27FC236}">
                  <a16:creationId xmlns:a16="http://schemas.microsoft.com/office/drawing/2014/main" id="{00000000-0008-0000-0400-00004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117</xdr:row>
          <xdr:rowOff>85725</xdr:rowOff>
        </xdr:from>
        <xdr:to>
          <xdr:col>4</xdr:col>
          <xdr:colOff>257175</xdr:colOff>
          <xdr:row>117</xdr:row>
          <xdr:rowOff>342900</xdr:rowOff>
        </xdr:to>
        <xdr:sp macro="" textlink="">
          <xdr:nvSpPr>
            <xdr:cNvPr id="5966" name="Check Box 846" hidden="1">
              <a:extLst>
                <a:ext uri="{63B3BB69-23CF-44E3-9099-C40C66FF867C}">
                  <a14:compatExt spid="_x0000_s5966"/>
                </a:ext>
                <a:ext uri="{FF2B5EF4-FFF2-40B4-BE49-F238E27FC236}">
                  <a16:creationId xmlns:a16="http://schemas.microsoft.com/office/drawing/2014/main" id="{00000000-0008-0000-0400-00004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117</xdr:row>
          <xdr:rowOff>85725</xdr:rowOff>
        </xdr:from>
        <xdr:to>
          <xdr:col>2</xdr:col>
          <xdr:colOff>257175</xdr:colOff>
          <xdr:row>117</xdr:row>
          <xdr:rowOff>342900</xdr:rowOff>
        </xdr:to>
        <xdr:sp macro="" textlink="">
          <xdr:nvSpPr>
            <xdr:cNvPr id="5967" name="Check Box 847" hidden="1">
              <a:extLst>
                <a:ext uri="{63B3BB69-23CF-44E3-9099-C40C66FF867C}">
                  <a14:compatExt spid="_x0000_s5967"/>
                </a:ext>
                <a:ext uri="{FF2B5EF4-FFF2-40B4-BE49-F238E27FC236}">
                  <a16:creationId xmlns:a16="http://schemas.microsoft.com/office/drawing/2014/main" id="{00000000-0008-0000-0400-00004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117</xdr:row>
          <xdr:rowOff>85725</xdr:rowOff>
        </xdr:from>
        <xdr:to>
          <xdr:col>3</xdr:col>
          <xdr:colOff>257175</xdr:colOff>
          <xdr:row>117</xdr:row>
          <xdr:rowOff>342900</xdr:rowOff>
        </xdr:to>
        <xdr:sp macro="" textlink="">
          <xdr:nvSpPr>
            <xdr:cNvPr id="5968" name="Check Box 848" hidden="1">
              <a:extLst>
                <a:ext uri="{63B3BB69-23CF-44E3-9099-C40C66FF867C}">
                  <a14:compatExt spid="_x0000_s5968"/>
                </a:ext>
                <a:ext uri="{FF2B5EF4-FFF2-40B4-BE49-F238E27FC236}">
                  <a16:creationId xmlns:a16="http://schemas.microsoft.com/office/drawing/2014/main" id="{00000000-0008-0000-0400-00005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117</xdr:row>
          <xdr:rowOff>85725</xdr:rowOff>
        </xdr:from>
        <xdr:to>
          <xdr:col>4</xdr:col>
          <xdr:colOff>257175</xdr:colOff>
          <xdr:row>117</xdr:row>
          <xdr:rowOff>342900</xdr:rowOff>
        </xdr:to>
        <xdr:sp macro="" textlink="">
          <xdr:nvSpPr>
            <xdr:cNvPr id="5969" name="Check Box 849" hidden="1">
              <a:extLst>
                <a:ext uri="{63B3BB69-23CF-44E3-9099-C40C66FF867C}">
                  <a14:compatExt spid="_x0000_s5969"/>
                </a:ext>
                <a:ext uri="{FF2B5EF4-FFF2-40B4-BE49-F238E27FC236}">
                  <a16:creationId xmlns:a16="http://schemas.microsoft.com/office/drawing/2014/main" id="{00000000-0008-0000-0400-00005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85725</xdr:rowOff>
        </xdr:from>
        <xdr:to>
          <xdr:col>2</xdr:col>
          <xdr:colOff>257175</xdr:colOff>
          <xdr:row>19</xdr:row>
          <xdr:rowOff>342900</xdr:rowOff>
        </xdr:to>
        <xdr:sp macro="" textlink="">
          <xdr:nvSpPr>
            <xdr:cNvPr id="5970" name="Check Box 850" hidden="1">
              <a:extLst>
                <a:ext uri="{63B3BB69-23CF-44E3-9099-C40C66FF867C}">
                  <a14:compatExt spid="_x0000_s5970"/>
                </a:ext>
                <a:ext uri="{FF2B5EF4-FFF2-40B4-BE49-F238E27FC236}">
                  <a16:creationId xmlns:a16="http://schemas.microsoft.com/office/drawing/2014/main" id="{00000000-0008-0000-0400-00005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85725</xdr:rowOff>
        </xdr:from>
        <xdr:to>
          <xdr:col>3</xdr:col>
          <xdr:colOff>257175</xdr:colOff>
          <xdr:row>19</xdr:row>
          <xdr:rowOff>342900</xdr:rowOff>
        </xdr:to>
        <xdr:sp macro="" textlink="">
          <xdr:nvSpPr>
            <xdr:cNvPr id="5971" name="Check Box 851" hidden="1">
              <a:extLst>
                <a:ext uri="{63B3BB69-23CF-44E3-9099-C40C66FF867C}">
                  <a14:compatExt spid="_x0000_s5971"/>
                </a:ext>
                <a:ext uri="{FF2B5EF4-FFF2-40B4-BE49-F238E27FC236}">
                  <a16:creationId xmlns:a16="http://schemas.microsoft.com/office/drawing/2014/main" id="{00000000-0008-0000-0400-00005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85725</xdr:rowOff>
        </xdr:from>
        <xdr:to>
          <xdr:col>4</xdr:col>
          <xdr:colOff>257175</xdr:colOff>
          <xdr:row>19</xdr:row>
          <xdr:rowOff>342900</xdr:rowOff>
        </xdr:to>
        <xdr:sp macro="" textlink="">
          <xdr:nvSpPr>
            <xdr:cNvPr id="5972" name="Check Box 852" hidden="1">
              <a:extLst>
                <a:ext uri="{63B3BB69-23CF-44E3-9099-C40C66FF867C}">
                  <a14:compatExt spid="_x0000_s5972"/>
                </a:ext>
                <a:ext uri="{FF2B5EF4-FFF2-40B4-BE49-F238E27FC236}">
                  <a16:creationId xmlns:a16="http://schemas.microsoft.com/office/drawing/2014/main" id="{00000000-0008-0000-0400-00005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85725</xdr:rowOff>
        </xdr:from>
        <xdr:to>
          <xdr:col>2</xdr:col>
          <xdr:colOff>257175</xdr:colOff>
          <xdr:row>21</xdr:row>
          <xdr:rowOff>342900</xdr:rowOff>
        </xdr:to>
        <xdr:sp macro="" textlink="">
          <xdr:nvSpPr>
            <xdr:cNvPr id="5976" name="Check Box 856" hidden="1">
              <a:extLst>
                <a:ext uri="{63B3BB69-23CF-44E3-9099-C40C66FF867C}">
                  <a14:compatExt spid="_x0000_s5976"/>
                </a:ext>
                <a:ext uri="{FF2B5EF4-FFF2-40B4-BE49-F238E27FC236}">
                  <a16:creationId xmlns:a16="http://schemas.microsoft.com/office/drawing/2014/main" id="{00000000-0008-0000-0400-00005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85725</xdr:rowOff>
        </xdr:from>
        <xdr:to>
          <xdr:col>3</xdr:col>
          <xdr:colOff>257175</xdr:colOff>
          <xdr:row>21</xdr:row>
          <xdr:rowOff>342900</xdr:rowOff>
        </xdr:to>
        <xdr:sp macro="" textlink="">
          <xdr:nvSpPr>
            <xdr:cNvPr id="5977" name="Check Box 857" hidden="1">
              <a:extLst>
                <a:ext uri="{63B3BB69-23CF-44E3-9099-C40C66FF867C}">
                  <a14:compatExt spid="_x0000_s5977"/>
                </a:ext>
                <a:ext uri="{FF2B5EF4-FFF2-40B4-BE49-F238E27FC236}">
                  <a16:creationId xmlns:a16="http://schemas.microsoft.com/office/drawing/2014/main" id="{00000000-0008-0000-0400-00005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4</xdr:col>
          <xdr:colOff>257175</xdr:colOff>
          <xdr:row>21</xdr:row>
          <xdr:rowOff>342900</xdr:rowOff>
        </xdr:to>
        <xdr:sp macro="" textlink="">
          <xdr:nvSpPr>
            <xdr:cNvPr id="5978" name="Check Box 858" hidden="1">
              <a:extLst>
                <a:ext uri="{63B3BB69-23CF-44E3-9099-C40C66FF867C}">
                  <a14:compatExt spid="_x0000_s5978"/>
                </a:ext>
                <a:ext uri="{FF2B5EF4-FFF2-40B4-BE49-F238E27FC236}">
                  <a16:creationId xmlns:a16="http://schemas.microsoft.com/office/drawing/2014/main" id="{00000000-0008-0000-0400-00005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121</xdr:row>
          <xdr:rowOff>85725</xdr:rowOff>
        </xdr:from>
        <xdr:to>
          <xdr:col>2</xdr:col>
          <xdr:colOff>257175</xdr:colOff>
          <xdr:row>121</xdr:row>
          <xdr:rowOff>342900</xdr:rowOff>
        </xdr:to>
        <xdr:sp macro="" textlink="">
          <xdr:nvSpPr>
            <xdr:cNvPr id="6003" name="Check Box 883" hidden="1">
              <a:extLst>
                <a:ext uri="{63B3BB69-23CF-44E3-9099-C40C66FF867C}">
                  <a14:compatExt spid="_x0000_s6003"/>
                </a:ext>
                <a:ext uri="{FF2B5EF4-FFF2-40B4-BE49-F238E27FC236}">
                  <a16:creationId xmlns:a16="http://schemas.microsoft.com/office/drawing/2014/main" id="{00000000-0008-0000-0400-00007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85725</xdr:rowOff>
        </xdr:from>
        <xdr:to>
          <xdr:col>3</xdr:col>
          <xdr:colOff>257175</xdr:colOff>
          <xdr:row>121</xdr:row>
          <xdr:rowOff>342900</xdr:rowOff>
        </xdr:to>
        <xdr:sp macro="" textlink="">
          <xdr:nvSpPr>
            <xdr:cNvPr id="6004" name="Check Box 884" hidden="1">
              <a:extLst>
                <a:ext uri="{63B3BB69-23CF-44E3-9099-C40C66FF867C}">
                  <a14:compatExt spid="_x0000_s6004"/>
                </a:ext>
                <a:ext uri="{FF2B5EF4-FFF2-40B4-BE49-F238E27FC236}">
                  <a16:creationId xmlns:a16="http://schemas.microsoft.com/office/drawing/2014/main" id="{00000000-0008-0000-0400-00007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85725</xdr:rowOff>
        </xdr:from>
        <xdr:to>
          <xdr:col>4</xdr:col>
          <xdr:colOff>257175</xdr:colOff>
          <xdr:row>121</xdr:row>
          <xdr:rowOff>342900</xdr:rowOff>
        </xdr:to>
        <xdr:sp macro="" textlink="">
          <xdr:nvSpPr>
            <xdr:cNvPr id="6005" name="Check Box 885" hidden="1">
              <a:extLst>
                <a:ext uri="{63B3BB69-23CF-44E3-9099-C40C66FF867C}">
                  <a14:compatExt spid="_x0000_s6005"/>
                </a:ext>
                <a:ext uri="{FF2B5EF4-FFF2-40B4-BE49-F238E27FC236}">
                  <a16:creationId xmlns:a16="http://schemas.microsoft.com/office/drawing/2014/main" id="{00000000-0008-0000-0400-00007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121</xdr:row>
          <xdr:rowOff>85725</xdr:rowOff>
        </xdr:from>
        <xdr:to>
          <xdr:col>2</xdr:col>
          <xdr:colOff>257175</xdr:colOff>
          <xdr:row>121</xdr:row>
          <xdr:rowOff>342900</xdr:rowOff>
        </xdr:to>
        <xdr:sp macro="" textlink="">
          <xdr:nvSpPr>
            <xdr:cNvPr id="6006" name="Check Box 886" hidden="1">
              <a:extLst>
                <a:ext uri="{63B3BB69-23CF-44E3-9099-C40C66FF867C}">
                  <a14:compatExt spid="_x0000_s6006"/>
                </a:ext>
                <a:ext uri="{FF2B5EF4-FFF2-40B4-BE49-F238E27FC236}">
                  <a16:creationId xmlns:a16="http://schemas.microsoft.com/office/drawing/2014/main" id="{00000000-0008-0000-0400-00007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85725</xdr:rowOff>
        </xdr:from>
        <xdr:to>
          <xdr:col>3</xdr:col>
          <xdr:colOff>257175</xdr:colOff>
          <xdr:row>121</xdr:row>
          <xdr:rowOff>342900</xdr:rowOff>
        </xdr:to>
        <xdr:sp macro="" textlink="">
          <xdr:nvSpPr>
            <xdr:cNvPr id="6007" name="Check Box 887" hidden="1">
              <a:extLst>
                <a:ext uri="{63B3BB69-23CF-44E3-9099-C40C66FF867C}">
                  <a14:compatExt spid="_x0000_s6007"/>
                </a:ext>
                <a:ext uri="{FF2B5EF4-FFF2-40B4-BE49-F238E27FC236}">
                  <a16:creationId xmlns:a16="http://schemas.microsoft.com/office/drawing/2014/main" id="{00000000-0008-0000-0400-00007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85725</xdr:rowOff>
        </xdr:from>
        <xdr:to>
          <xdr:col>4</xdr:col>
          <xdr:colOff>257175</xdr:colOff>
          <xdr:row>121</xdr:row>
          <xdr:rowOff>342900</xdr:rowOff>
        </xdr:to>
        <xdr:sp macro="" textlink="">
          <xdr:nvSpPr>
            <xdr:cNvPr id="6008" name="Check Box 888" hidden="1">
              <a:extLst>
                <a:ext uri="{63B3BB69-23CF-44E3-9099-C40C66FF867C}">
                  <a14:compatExt spid="_x0000_s6008"/>
                </a:ext>
                <a:ext uri="{FF2B5EF4-FFF2-40B4-BE49-F238E27FC236}">
                  <a16:creationId xmlns:a16="http://schemas.microsoft.com/office/drawing/2014/main" id="{00000000-0008-0000-0400-00007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121</xdr:row>
          <xdr:rowOff>85725</xdr:rowOff>
        </xdr:from>
        <xdr:to>
          <xdr:col>2</xdr:col>
          <xdr:colOff>257175</xdr:colOff>
          <xdr:row>121</xdr:row>
          <xdr:rowOff>342900</xdr:rowOff>
        </xdr:to>
        <xdr:sp macro="" textlink="">
          <xdr:nvSpPr>
            <xdr:cNvPr id="6009" name="Check Box 889" hidden="1">
              <a:extLst>
                <a:ext uri="{63B3BB69-23CF-44E3-9099-C40C66FF867C}">
                  <a14:compatExt spid="_x0000_s6009"/>
                </a:ext>
                <a:ext uri="{FF2B5EF4-FFF2-40B4-BE49-F238E27FC236}">
                  <a16:creationId xmlns:a16="http://schemas.microsoft.com/office/drawing/2014/main" id="{00000000-0008-0000-0400-00007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85725</xdr:rowOff>
        </xdr:from>
        <xdr:to>
          <xdr:col>3</xdr:col>
          <xdr:colOff>257175</xdr:colOff>
          <xdr:row>121</xdr:row>
          <xdr:rowOff>342900</xdr:rowOff>
        </xdr:to>
        <xdr:sp macro="" textlink="">
          <xdr:nvSpPr>
            <xdr:cNvPr id="6010" name="Check Box 890" hidden="1">
              <a:extLst>
                <a:ext uri="{63B3BB69-23CF-44E3-9099-C40C66FF867C}">
                  <a14:compatExt spid="_x0000_s6010"/>
                </a:ext>
                <a:ext uri="{FF2B5EF4-FFF2-40B4-BE49-F238E27FC236}">
                  <a16:creationId xmlns:a16="http://schemas.microsoft.com/office/drawing/2014/main" id="{00000000-0008-0000-0400-00007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85725</xdr:rowOff>
        </xdr:from>
        <xdr:to>
          <xdr:col>4</xdr:col>
          <xdr:colOff>257175</xdr:colOff>
          <xdr:row>121</xdr:row>
          <xdr:rowOff>342900</xdr:rowOff>
        </xdr:to>
        <xdr:sp macro="" textlink="">
          <xdr:nvSpPr>
            <xdr:cNvPr id="6011" name="Check Box 891" hidden="1">
              <a:extLst>
                <a:ext uri="{63B3BB69-23CF-44E3-9099-C40C66FF867C}">
                  <a14:compatExt spid="_x0000_s6011"/>
                </a:ext>
                <a:ext uri="{FF2B5EF4-FFF2-40B4-BE49-F238E27FC236}">
                  <a16:creationId xmlns:a16="http://schemas.microsoft.com/office/drawing/2014/main" id="{00000000-0008-0000-0400-00007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121</xdr:row>
          <xdr:rowOff>85725</xdr:rowOff>
        </xdr:from>
        <xdr:to>
          <xdr:col>2</xdr:col>
          <xdr:colOff>257175</xdr:colOff>
          <xdr:row>121</xdr:row>
          <xdr:rowOff>342900</xdr:rowOff>
        </xdr:to>
        <xdr:sp macro="" textlink="">
          <xdr:nvSpPr>
            <xdr:cNvPr id="6012" name="Check Box 892" hidden="1">
              <a:extLst>
                <a:ext uri="{63B3BB69-23CF-44E3-9099-C40C66FF867C}">
                  <a14:compatExt spid="_x0000_s6012"/>
                </a:ext>
                <a:ext uri="{FF2B5EF4-FFF2-40B4-BE49-F238E27FC236}">
                  <a16:creationId xmlns:a16="http://schemas.microsoft.com/office/drawing/2014/main" id="{00000000-0008-0000-0400-00007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85725</xdr:rowOff>
        </xdr:from>
        <xdr:to>
          <xdr:col>3</xdr:col>
          <xdr:colOff>257175</xdr:colOff>
          <xdr:row>121</xdr:row>
          <xdr:rowOff>342900</xdr:rowOff>
        </xdr:to>
        <xdr:sp macro="" textlink="">
          <xdr:nvSpPr>
            <xdr:cNvPr id="6013" name="Check Box 893" hidden="1">
              <a:extLst>
                <a:ext uri="{63B3BB69-23CF-44E3-9099-C40C66FF867C}">
                  <a14:compatExt spid="_x0000_s6013"/>
                </a:ext>
                <a:ext uri="{FF2B5EF4-FFF2-40B4-BE49-F238E27FC236}">
                  <a16:creationId xmlns:a16="http://schemas.microsoft.com/office/drawing/2014/main" id="{00000000-0008-0000-0400-00007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85725</xdr:rowOff>
        </xdr:from>
        <xdr:to>
          <xdr:col>4</xdr:col>
          <xdr:colOff>257175</xdr:colOff>
          <xdr:row>121</xdr:row>
          <xdr:rowOff>342900</xdr:rowOff>
        </xdr:to>
        <xdr:sp macro="" textlink="">
          <xdr:nvSpPr>
            <xdr:cNvPr id="6014" name="Check Box 894" hidden="1">
              <a:extLst>
                <a:ext uri="{63B3BB69-23CF-44E3-9099-C40C66FF867C}">
                  <a14:compatExt spid="_x0000_s6014"/>
                </a:ext>
                <a:ext uri="{FF2B5EF4-FFF2-40B4-BE49-F238E27FC236}">
                  <a16:creationId xmlns:a16="http://schemas.microsoft.com/office/drawing/2014/main" id="{00000000-0008-0000-0400-00007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xdr:row>
          <xdr:rowOff>85725</xdr:rowOff>
        </xdr:from>
        <xdr:to>
          <xdr:col>2</xdr:col>
          <xdr:colOff>257175</xdr:colOff>
          <xdr:row>122</xdr:row>
          <xdr:rowOff>342900</xdr:rowOff>
        </xdr:to>
        <xdr:sp macro="" textlink="">
          <xdr:nvSpPr>
            <xdr:cNvPr id="6015" name="Check Box 895" hidden="1">
              <a:extLst>
                <a:ext uri="{63B3BB69-23CF-44E3-9099-C40C66FF867C}">
                  <a14:compatExt spid="_x0000_s6015"/>
                </a:ext>
                <a:ext uri="{FF2B5EF4-FFF2-40B4-BE49-F238E27FC236}">
                  <a16:creationId xmlns:a16="http://schemas.microsoft.com/office/drawing/2014/main" id="{00000000-0008-0000-0400-00007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122</xdr:row>
          <xdr:rowOff>85725</xdr:rowOff>
        </xdr:from>
        <xdr:to>
          <xdr:col>3</xdr:col>
          <xdr:colOff>257175</xdr:colOff>
          <xdr:row>122</xdr:row>
          <xdr:rowOff>342900</xdr:rowOff>
        </xdr:to>
        <xdr:sp macro="" textlink="">
          <xdr:nvSpPr>
            <xdr:cNvPr id="6016" name="Check Box 896" hidden="1">
              <a:extLst>
                <a:ext uri="{63B3BB69-23CF-44E3-9099-C40C66FF867C}">
                  <a14:compatExt spid="_x0000_s6016"/>
                </a:ext>
                <a:ext uri="{FF2B5EF4-FFF2-40B4-BE49-F238E27FC236}">
                  <a16:creationId xmlns:a16="http://schemas.microsoft.com/office/drawing/2014/main" id="{00000000-0008-0000-0400-00008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85725</xdr:rowOff>
        </xdr:from>
        <xdr:to>
          <xdr:col>4</xdr:col>
          <xdr:colOff>257175</xdr:colOff>
          <xdr:row>122</xdr:row>
          <xdr:rowOff>342900</xdr:rowOff>
        </xdr:to>
        <xdr:sp macro="" textlink="">
          <xdr:nvSpPr>
            <xdr:cNvPr id="6017" name="Check Box 897" hidden="1">
              <a:extLst>
                <a:ext uri="{63B3BB69-23CF-44E3-9099-C40C66FF867C}">
                  <a14:compatExt spid="_x0000_s6017"/>
                </a:ext>
                <a:ext uri="{FF2B5EF4-FFF2-40B4-BE49-F238E27FC236}">
                  <a16:creationId xmlns:a16="http://schemas.microsoft.com/office/drawing/2014/main" id="{00000000-0008-0000-0400-00008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xdr:row>
          <xdr:rowOff>85725</xdr:rowOff>
        </xdr:from>
        <xdr:to>
          <xdr:col>2</xdr:col>
          <xdr:colOff>257175</xdr:colOff>
          <xdr:row>122</xdr:row>
          <xdr:rowOff>342900</xdr:rowOff>
        </xdr:to>
        <xdr:sp macro="" textlink="">
          <xdr:nvSpPr>
            <xdr:cNvPr id="6018" name="Check Box 898" hidden="1">
              <a:extLst>
                <a:ext uri="{63B3BB69-23CF-44E3-9099-C40C66FF867C}">
                  <a14:compatExt spid="_x0000_s6018"/>
                </a:ext>
                <a:ext uri="{FF2B5EF4-FFF2-40B4-BE49-F238E27FC236}">
                  <a16:creationId xmlns:a16="http://schemas.microsoft.com/office/drawing/2014/main" id="{00000000-0008-0000-0400-00008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122</xdr:row>
          <xdr:rowOff>85725</xdr:rowOff>
        </xdr:from>
        <xdr:to>
          <xdr:col>3</xdr:col>
          <xdr:colOff>257175</xdr:colOff>
          <xdr:row>122</xdr:row>
          <xdr:rowOff>342900</xdr:rowOff>
        </xdr:to>
        <xdr:sp macro="" textlink="">
          <xdr:nvSpPr>
            <xdr:cNvPr id="6019" name="Check Box 899" hidden="1">
              <a:extLst>
                <a:ext uri="{63B3BB69-23CF-44E3-9099-C40C66FF867C}">
                  <a14:compatExt spid="_x0000_s6019"/>
                </a:ext>
                <a:ext uri="{FF2B5EF4-FFF2-40B4-BE49-F238E27FC236}">
                  <a16:creationId xmlns:a16="http://schemas.microsoft.com/office/drawing/2014/main" id="{00000000-0008-0000-0400-00008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85725</xdr:rowOff>
        </xdr:from>
        <xdr:to>
          <xdr:col>4</xdr:col>
          <xdr:colOff>257175</xdr:colOff>
          <xdr:row>122</xdr:row>
          <xdr:rowOff>342900</xdr:rowOff>
        </xdr:to>
        <xdr:sp macro="" textlink="">
          <xdr:nvSpPr>
            <xdr:cNvPr id="6020" name="Check Box 900" hidden="1">
              <a:extLst>
                <a:ext uri="{63B3BB69-23CF-44E3-9099-C40C66FF867C}">
                  <a14:compatExt spid="_x0000_s6020"/>
                </a:ext>
                <a:ext uri="{FF2B5EF4-FFF2-40B4-BE49-F238E27FC236}">
                  <a16:creationId xmlns:a16="http://schemas.microsoft.com/office/drawing/2014/main" id="{00000000-0008-0000-0400-00008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xdr:row>
          <xdr:rowOff>85725</xdr:rowOff>
        </xdr:from>
        <xdr:to>
          <xdr:col>2</xdr:col>
          <xdr:colOff>257175</xdr:colOff>
          <xdr:row>122</xdr:row>
          <xdr:rowOff>342900</xdr:rowOff>
        </xdr:to>
        <xdr:sp macro="" textlink="">
          <xdr:nvSpPr>
            <xdr:cNvPr id="6021" name="Check Box 901" hidden="1">
              <a:extLst>
                <a:ext uri="{63B3BB69-23CF-44E3-9099-C40C66FF867C}">
                  <a14:compatExt spid="_x0000_s6021"/>
                </a:ext>
                <a:ext uri="{FF2B5EF4-FFF2-40B4-BE49-F238E27FC236}">
                  <a16:creationId xmlns:a16="http://schemas.microsoft.com/office/drawing/2014/main" id="{00000000-0008-0000-0400-00008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122</xdr:row>
          <xdr:rowOff>85725</xdr:rowOff>
        </xdr:from>
        <xdr:to>
          <xdr:col>3</xdr:col>
          <xdr:colOff>257175</xdr:colOff>
          <xdr:row>122</xdr:row>
          <xdr:rowOff>342900</xdr:rowOff>
        </xdr:to>
        <xdr:sp macro="" textlink="">
          <xdr:nvSpPr>
            <xdr:cNvPr id="6022" name="Check Box 902" hidden="1">
              <a:extLst>
                <a:ext uri="{63B3BB69-23CF-44E3-9099-C40C66FF867C}">
                  <a14:compatExt spid="_x0000_s6022"/>
                </a:ext>
                <a:ext uri="{FF2B5EF4-FFF2-40B4-BE49-F238E27FC236}">
                  <a16:creationId xmlns:a16="http://schemas.microsoft.com/office/drawing/2014/main" id="{00000000-0008-0000-0400-00008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85725</xdr:rowOff>
        </xdr:from>
        <xdr:to>
          <xdr:col>4</xdr:col>
          <xdr:colOff>257175</xdr:colOff>
          <xdr:row>122</xdr:row>
          <xdr:rowOff>342900</xdr:rowOff>
        </xdr:to>
        <xdr:sp macro="" textlink="">
          <xdr:nvSpPr>
            <xdr:cNvPr id="6023" name="Check Box 903" hidden="1">
              <a:extLst>
                <a:ext uri="{63B3BB69-23CF-44E3-9099-C40C66FF867C}">
                  <a14:compatExt spid="_x0000_s6023"/>
                </a:ext>
                <a:ext uri="{FF2B5EF4-FFF2-40B4-BE49-F238E27FC236}">
                  <a16:creationId xmlns:a16="http://schemas.microsoft.com/office/drawing/2014/main" id="{00000000-0008-0000-0400-00008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122</xdr:row>
          <xdr:rowOff>85725</xdr:rowOff>
        </xdr:from>
        <xdr:to>
          <xdr:col>2</xdr:col>
          <xdr:colOff>257175</xdr:colOff>
          <xdr:row>122</xdr:row>
          <xdr:rowOff>342900</xdr:rowOff>
        </xdr:to>
        <xdr:sp macro="" textlink="">
          <xdr:nvSpPr>
            <xdr:cNvPr id="6024" name="Check Box 904" hidden="1">
              <a:extLst>
                <a:ext uri="{63B3BB69-23CF-44E3-9099-C40C66FF867C}">
                  <a14:compatExt spid="_x0000_s6024"/>
                </a:ext>
                <a:ext uri="{FF2B5EF4-FFF2-40B4-BE49-F238E27FC236}">
                  <a16:creationId xmlns:a16="http://schemas.microsoft.com/office/drawing/2014/main" id="{00000000-0008-0000-0400-00008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122</xdr:row>
          <xdr:rowOff>85725</xdr:rowOff>
        </xdr:from>
        <xdr:to>
          <xdr:col>3</xdr:col>
          <xdr:colOff>257175</xdr:colOff>
          <xdr:row>122</xdr:row>
          <xdr:rowOff>342900</xdr:rowOff>
        </xdr:to>
        <xdr:sp macro="" textlink="">
          <xdr:nvSpPr>
            <xdr:cNvPr id="6025" name="Check Box 905" hidden="1">
              <a:extLst>
                <a:ext uri="{63B3BB69-23CF-44E3-9099-C40C66FF867C}">
                  <a14:compatExt spid="_x0000_s6025"/>
                </a:ext>
                <a:ext uri="{FF2B5EF4-FFF2-40B4-BE49-F238E27FC236}">
                  <a16:creationId xmlns:a16="http://schemas.microsoft.com/office/drawing/2014/main" id="{00000000-0008-0000-0400-00008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122</xdr:row>
          <xdr:rowOff>85725</xdr:rowOff>
        </xdr:from>
        <xdr:to>
          <xdr:col>4</xdr:col>
          <xdr:colOff>257175</xdr:colOff>
          <xdr:row>122</xdr:row>
          <xdr:rowOff>342900</xdr:rowOff>
        </xdr:to>
        <xdr:sp macro="" textlink="">
          <xdr:nvSpPr>
            <xdr:cNvPr id="6026" name="Check Box 906" hidden="1">
              <a:extLst>
                <a:ext uri="{63B3BB69-23CF-44E3-9099-C40C66FF867C}">
                  <a14:compatExt spid="_x0000_s6026"/>
                </a:ext>
                <a:ext uri="{FF2B5EF4-FFF2-40B4-BE49-F238E27FC236}">
                  <a16:creationId xmlns:a16="http://schemas.microsoft.com/office/drawing/2014/main" id="{00000000-0008-0000-0400-00008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6075" name="Check Box 955" hidden="1">
              <a:extLst>
                <a:ext uri="{63B3BB69-23CF-44E3-9099-C40C66FF867C}">
                  <a14:compatExt spid="_x0000_s6075"/>
                </a:ext>
                <a:ext uri="{FF2B5EF4-FFF2-40B4-BE49-F238E27FC236}">
                  <a16:creationId xmlns:a16="http://schemas.microsoft.com/office/drawing/2014/main" id="{00000000-0008-0000-0400-0000B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6076" name="Check Box 956" hidden="1">
              <a:extLst>
                <a:ext uri="{63B3BB69-23CF-44E3-9099-C40C66FF867C}">
                  <a14:compatExt spid="_x0000_s6076"/>
                </a:ext>
                <a:ext uri="{FF2B5EF4-FFF2-40B4-BE49-F238E27FC236}">
                  <a16:creationId xmlns:a16="http://schemas.microsoft.com/office/drawing/2014/main" id="{00000000-0008-0000-0400-0000B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6077" name="Check Box 957" hidden="1">
              <a:extLst>
                <a:ext uri="{63B3BB69-23CF-44E3-9099-C40C66FF867C}">
                  <a14:compatExt spid="_x0000_s6077"/>
                </a:ext>
                <a:ext uri="{FF2B5EF4-FFF2-40B4-BE49-F238E27FC236}">
                  <a16:creationId xmlns:a16="http://schemas.microsoft.com/office/drawing/2014/main" id="{00000000-0008-0000-0400-0000B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6078" name="Check Box 958" hidden="1">
              <a:extLst>
                <a:ext uri="{63B3BB69-23CF-44E3-9099-C40C66FF867C}">
                  <a14:compatExt spid="_x0000_s6078"/>
                </a:ext>
                <a:ext uri="{FF2B5EF4-FFF2-40B4-BE49-F238E27FC236}">
                  <a16:creationId xmlns:a16="http://schemas.microsoft.com/office/drawing/2014/main" id="{00000000-0008-0000-0400-0000B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6079" name="Check Box 959" hidden="1">
              <a:extLst>
                <a:ext uri="{63B3BB69-23CF-44E3-9099-C40C66FF867C}">
                  <a14:compatExt spid="_x0000_s6079"/>
                </a:ext>
                <a:ext uri="{FF2B5EF4-FFF2-40B4-BE49-F238E27FC236}">
                  <a16:creationId xmlns:a16="http://schemas.microsoft.com/office/drawing/2014/main" id="{00000000-0008-0000-0400-0000B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6080" name="Check Box 960" hidden="1">
              <a:extLst>
                <a:ext uri="{63B3BB69-23CF-44E3-9099-C40C66FF867C}">
                  <a14:compatExt spid="_x0000_s6080"/>
                </a:ext>
                <a:ext uri="{FF2B5EF4-FFF2-40B4-BE49-F238E27FC236}">
                  <a16:creationId xmlns:a16="http://schemas.microsoft.com/office/drawing/2014/main" id="{00000000-0008-0000-0400-0000C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6081" name="Check Box 961" hidden="1">
              <a:extLst>
                <a:ext uri="{63B3BB69-23CF-44E3-9099-C40C66FF867C}">
                  <a14:compatExt spid="_x0000_s6081"/>
                </a:ext>
                <a:ext uri="{FF2B5EF4-FFF2-40B4-BE49-F238E27FC236}">
                  <a16:creationId xmlns:a16="http://schemas.microsoft.com/office/drawing/2014/main" id="{00000000-0008-0000-0400-0000C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6082" name="Check Box 962" hidden="1">
              <a:extLst>
                <a:ext uri="{63B3BB69-23CF-44E3-9099-C40C66FF867C}">
                  <a14:compatExt spid="_x0000_s6082"/>
                </a:ext>
                <a:ext uri="{FF2B5EF4-FFF2-40B4-BE49-F238E27FC236}">
                  <a16:creationId xmlns:a16="http://schemas.microsoft.com/office/drawing/2014/main" id="{00000000-0008-0000-0400-0000C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6083" name="Check Box 963" hidden="1">
              <a:extLst>
                <a:ext uri="{63B3BB69-23CF-44E3-9099-C40C66FF867C}">
                  <a14:compatExt spid="_x0000_s6083"/>
                </a:ext>
                <a:ext uri="{FF2B5EF4-FFF2-40B4-BE49-F238E27FC236}">
                  <a16:creationId xmlns:a16="http://schemas.microsoft.com/office/drawing/2014/main" id="{00000000-0008-0000-0400-0000C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6084" name="Check Box 964" hidden="1">
              <a:extLst>
                <a:ext uri="{63B3BB69-23CF-44E3-9099-C40C66FF867C}">
                  <a14:compatExt spid="_x0000_s6084"/>
                </a:ext>
                <a:ext uri="{FF2B5EF4-FFF2-40B4-BE49-F238E27FC236}">
                  <a16:creationId xmlns:a16="http://schemas.microsoft.com/office/drawing/2014/main" id="{00000000-0008-0000-0400-0000C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6085" name="Check Box 965" hidden="1">
              <a:extLst>
                <a:ext uri="{63B3BB69-23CF-44E3-9099-C40C66FF867C}">
                  <a14:compatExt spid="_x0000_s6085"/>
                </a:ext>
                <a:ext uri="{FF2B5EF4-FFF2-40B4-BE49-F238E27FC236}">
                  <a16:creationId xmlns:a16="http://schemas.microsoft.com/office/drawing/2014/main" id="{00000000-0008-0000-0400-0000C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6086" name="Check Box 966" hidden="1">
              <a:extLst>
                <a:ext uri="{63B3BB69-23CF-44E3-9099-C40C66FF867C}">
                  <a14:compatExt spid="_x0000_s6086"/>
                </a:ext>
                <a:ext uri="{FF2B5EF4-FFF2-40B4-BE49-F238E27FC236}">
                  <a16:creationId xmlns:a16="http://schemas.microsoft.com/office/drawing/2014/main" id="{00000000-0008-0000-0400-0000C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6087" name="Check Box 967" hidden="1">
              <a:extLst>
                <a:ext uri="{63B3BB69-23CF-44E3-9099-C40C66FF867C}">
                  <a14:compatExt spid="_x0000_s6087"/>
                </a:ext>
                <a:ext uri="{FF2B5EF4-FFF2-40B4-BE49-F238E27FC236}">
                  <a16:creationId xmlns:a16="http://schemas.microsoft.com/office/drawing/2014/main" id="{00000000-0008-0000-0400-0000C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6088" name="Check Box 968" hidden="1">
              <a:extLst>
                <a:ext uri="{63B3BB69-23CF-44E3-9099-C40C66FF867C}">
                  <a14:compatExt spid="_x0000_s6088"/>
                </a:ext>
                <a:ext uri="{FF2B5EF4-FFF2-40B4-BE49-F238E27FC236}">
                  <a16:creationId xmlns:a16="http://schemas.microsoft.com/office/drawing/2014/main" id="{00000000-0008-0000-0400-0000C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6089" name="Check Box 969" hidden="1">
              <a:extLst>
                <a:ext uri="{63B3BB69-23CF-44E3-9099-C40C66FF867C}">
                  <a14:compatExt spid="_x0000_s6089"/>
                </a:ext>
                <a:ext uri="{FF2B5EF4-FFF2-40B4-BE49-F238E27FC236}">
                  <a16:creationId xmlns:a16="http://schemas.microsoft.com/office/drawing/2014/main" id="{00000000-0008-0000-0400-0000C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6090" name="Check Box 970" hidden="1">
              <a:extLst>
                <a:ext uri="{63B3BB69-23CF-44E3-9099-C40C66FF867C}">
                  <a14:compatExt spid="_x0000_s6090"/>
                </a:ext>
                <a:ext uri="{FF2B5EF4-FFF2-40B4-BE49-F238E27FC236}">
                  <a16:creationId xmlns:a16="http://schemas.microsoft.com/office/drawing/2014/main" id="{00000000-0008-0000-0400-0000C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6091" name="Check Box 971" hidden="1">
              <a:extLst>
                <a:ext uri="{63B3BB69-23CF-44E3-9099-C40C66FF867C}">
                  <a14:compatExt spid="_x0000_s6091"/>
                </a:ext>
                <a:ext uri="{FF2B5EF4-FFF2-40B4-BE49-F238E27FC236}">
                  <a16:creationId xmlns:a16="http://schemas.microsoft.com/office/drawing/2014/main" id="{00000000-0008-0000-0400-0000C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6092" name="Check Box 972" hidden="1">
              <a:extLst>
                <a:ext uri="{63B3BB69-23CF-44E3-9099-C40C66FF867C}">
                  <a14:compatExt spid="_x0000_s6092"/>
                </a:ext>
                <a:ext uri="{FF2B5EF4-FFF2-40B4-BE49-F238E27FC236}">
                  <a16:creationId xmlns:a16="http://schemas.microsoft.com/office/drawing/2014/main" id="{00000000-0008-0000-0400-0000C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6093" name="Check Box 973" hidden="1">
              <a:extLst>
                <a:ext uri="{63B3BB69-23CF-44E3-9099-C40C66FF867C}">
                  <a14:compatExt spid="_x0000_s6093"/>
                </a:ext>
                <a:ext uri="{FF2B5EF4-FFF2-40B4-BE49-F238E27FC236}">
                  <a16:creationId xmlns:a16="http://schemas.microsoft.com/office/drawing/2014/main" id="{00000000-0008-0000-0400-0000C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6094" name="Check Box 974" hidden="1">
              <a:extLst>
                <a:ext uri="{63B3BB69-23CF-44E3-9099-C40C66FF867C}">
                  <a14:compatExt spid="_x0000_s6094"/>
                </a:ext>
                <a:ext uri="{FF2B5EF4-FFF2-40B4-BE49-F238E27FC236}">
                  <a16:creationId xmlns:a16="http://schemas.microsoft.com/office/drawing/2014/main" id="{00000000-0008-0000-0400-0000C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6095" name="Check Box 975" hidden="1">
              <a:extLst>
                <a:ext uri="{63B3BB69-23CF-44E3-9099-C40C66FF867C}">
                  <a14:compatExt spid="_x0000_s6095"/>
                </a:ext>
                <a:ext uri="{FF2B5EF4-FFF2-40B4-BE49-F238E27FC236}">
                  <a16:creationId xmlns:a16="http://schemas.microsoft.com/office/drawing/2014/main" id="{00000000-0008-0000-0400-0000C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6096" name="Check Box 976" hidden="1">
              <a:extLst>
                <a:ext uri="{63B3BB69-23CF-44E3-9099-C40C66FF867C}">
                  <a14:compatExt spid="_x0000_s6096"/>
                </a:ext>
                <a:ext uri="{FF2B5EF4-FFF2-40B4-BE49-F238E27FC236}">
                  <a16:creationId xmlns:a16="http://schemas.microsoft.com/office/drawing/2014/main" id="{00000000-0008-0000-0400-0000D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6097" name="Check Box 977" hidden="1">
              <a:extLst>
                <a:ext uri="{63B3BB69-23CF-44E3-9099-C40C66FF867C}">
                  <a14:compatExt spid="_x0000_s6097"/>
                </a:ext>
                <a:ext uri="{FF2B5EF4-FFF2-40B4-BE49-F238E27FC236}">
                  <a16:creationId xmlns:a16="http://schemas.microsoft.com/office/drawing/2014/main" id="{00000000-0008-0000-0400-0000D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6098" name="Check Box 978" hidden="1">
              <a:extLst>
                <a:ext uri="{63B3BB69-23CF-44E3-9099-C40C66FF867C}">
                  <a14:compatExt spid="_x0000_s6098"/>
                </a:ext>
                <a:ext uri="{FF2B5EF4-FFF2-40B4-BE49-F238E27FC236}">
                  <a16:creationId xmlns:a16="http://schemas.microsoft.com/office/drawing/2014/main" id="{00000000-0008-0000-0400-0000D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195" name="Check Box 1027"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196" name="Check Box 1028"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197" name="Check Box 1029"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198" name="Check Box 1030"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199" name="Check Box 1031"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00" name="Check Box 1032"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01" name="Check Box 1033"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02" name="Check Box 1034"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03" name="Check Box 1035"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04" name="Check Box 1036"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05" name="Check Box 1037"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06" name="Check Box 1038"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07" name="Check Box 1039"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08" name="Check Box 1040"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09" name="Check Box 1041"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10" name="Check Box 1042"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11" name="Check Box 1043"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12" name="Check Box 1044"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13" name="Check Box 1045"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14" name="Check Box 1046"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15" name="Check Box 1047"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16" name="Check Box 1048"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17" name="Check Box 1049"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18" name="Check Box 1050"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19" name="Check Box 1051"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20" name="Check Box 1052"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21" name="Check Box 1053"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22" name="Check Box 1054"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23" name="Check Box 1055"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24" name="Check Box 1056"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25" name="Check Box 1057"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26" name="Check Box 1058"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27" name="Check Box 1059"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28" name="Check Box 1060"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29" name="Check Box 1061"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30" name="Check Box 1062"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31" name="Check Box 1063"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32" name="Check Box 1064"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33" name="Check Box 1065"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34" name="Check Box 1066"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35" name="Check Box 1067"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36" name="Check Box 1068"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37" name="Check Box 1069" hidden="1">
              <a:extLst>
                <a:ext uri="{63B3BB69-23CF-44E3-9099-C40C66FF867C}">
                  <a14:compatExt spid="_x0000_s8237"/>
                </a:ext>
                <a:ext uri="{FF2B5EF4-FFF2-40B4-BE49-F238E27FC236}">
                  <a16:creationId xmlns:a16="http://schemas.microsoft.com/office/drawing/2014/main" id="{00000000-0008-0000-04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38" name="Check Box 1070"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39" name="Check Box 1071"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40" name="Check Box 1072"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41" name="Check Box 1073"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42" name="Check Box 1074"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43" name="Check Box 1075"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44" name="Check Box 1076"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45" name="Check Box 1077"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46" name="Check Box 1078"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47" name="Check Box 1079"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48" name="Check Box 1080"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49" name="Check Box 1081"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50" name="Check Box 1082"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51" name="Check Box 1083"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52" name="Check Box 1084"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53" name="Check Box 1085"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54" name="Check Box 1086"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55" name="Check Box 1087"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56" name="Check Box 1088"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57" name="Check Box 1089"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58" name="Check Box 1090"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59" name="Check Box 1091"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60" name="Check Box 1092"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61" name="Check Box 1093" hidden="1">
              <a:extLst>
                <a:ext uri="{63B3BB69-23CF-44E3-9099-C40C66FF867C}">
                  <a14:compatExt spid="_x0000_s8261"/>
                </a:ext>
                <a:ext uri="{FF2B5EF4-FFF2-40B4-BE49-F238E27FC236}">
                  <a16:creationId xmlns:a16="http://schemas.microsoft.com/office/drawing/2014/main" id="{00000000-0008-0000-04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62" name="Check Box 1094" hidden="1">
              <a:extLst>
                <a:ext uri="{63B3BB69-23CF-44E3-9099-C40C66FF867C}">
                  <a14:compatExt spid="_x0000_s8262"/>
                </a:ext>
                <a:ext uri="{FF2B5EF4-FFF2-40B4-BE49-F238E27FC236}">
                  <a16:creationId xmlns:a16="http://schemas.microsoft.com/office/drawing/2014/main" id="{00000000-0008-0000-04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63" name="Check Box 1095" hidden="1">
              <a:extLst>
                <a:ext uri="{63B3BB69-23CF-44E3-9099-C40C66FF867C}">
                  <a14:compatExt spid="_x0000_s8263"/>
                </a:ext>
                <a:ext uri="{FF2B5EF4-FFF2-40B4-BE49-F238E27FC236}">
                  <a16:creationId xmlns:a16="http://schemas.microsoft.com/office/drawing/2014/main" id="{00000000-0008-0000-04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64" name="Check Box 1096" hidden="1">
              <a:extLst>
                <a:ext uri="{63B3BB69-23CF-44E3-9099-C40C66FF867C}">
                  <a14:compatExt spid="_x0000_s8264"/>
                </a:ext>
                <a:ext uri="{FF2B5EF4-FFF2-40B4-BE49-F238E27FC236}">
                  <a16:creationId xmlns:a16="http://schemas.microsoft.com/office/drawing/2014/main" id="{00000000-0008-0000-04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65" name="Check Box 1097" hidden="1">
              <a:extLst>
                <a:ext uri="{63B3BB69-23CF-44E3-9099-C40C66FF867C}">
                  <a14:compatExt spid="_x0000_s8265"/>
                </a:ext>
                <a:ext uri="{FF2B5EF4-FFF2-40B4-BE49-F238E27FC236}">
                  <a16:creationId xmlns:a16="http://schemas.microsoft.com/office/drawing/2014/main" id="{00000000-0008-0000-04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66" name="Check Box 1098" hidden="1">
              <a:extLst>
                <a:ext uri="{63B3BB69-23CF-44E3-9099-C40C66FF867C}">
                  <a14:compatExt spid="_x0000_s8266"/>
                </a:ext>
                <a:ext uri="{FF2B5EF4-FFF2-40B4-BE49-F238E27FC236}">
                  <a16:creationId xmlns:a16="http://schemas.microsoft.com/office/drawing/2014/main" id="{00000000-0008-0000-04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267" name="Check Box 1099" hidden="1">
              <a:extLst>
                <a:ext uri="{63B3BB69-23CF-44E3-9099-C40C66FF867C}">
                  <a14:compatExt spid="_x0000_s8267"/>
                </a:ext>
                <a:ext uri="{FF2B5EF4-FFF2-40B4-BE49-F238E27FC236}">
                  <a16:creationId xmlns:a16="http://schemas.microsoft.com/office/drawing/2014/main" id="{00000000-0008-0000-04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268" name="Check Box 1100" hidden="1">
              <a:extLst>
                <a:ext uri="{63B3BB69-23CF-44E3-9099-C40C66FF867C}">
                  <a14:compatExt spid="_x0000_s8268"/>
                </a:ext>
                <a:ext uri="{FF2B5EF4-FFF2-40B4-BE49-F238E27FC236}">
                  <a16:creationId xmlns:a16="http://schemas.microsoft.com/office/drawing/2014/main" id="{00000000-0008-0000-04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269" name="Check Box 1101" hidden="1">
              <a:extLst>
                <a:ext uri="{63B3BB69-23CF-44E3-9099-C40C66FF867C}">
                  <a14:compatExt spid="_x0000_s8269"/>
                </a:ext>
                <a:ext uri="{FF2B5EF4-FFF2-40B4-BE49-F238E27FC236}">
                  <a16:creationId xmlns:a16="http://schemas.microsoft.com/office/drawing/2014/main" id="{00000000-0008-0000-04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270" name="Check Box 1102" hidden="1">
              <a:extLst>
                <a:ext uri="{63B3BB69-23CF-44E3-9099-C40C66FF867C}">
                  <a14:compatExt spid="_x0000_s8270"/>
                </a:ext>
                <a:ext uri="{FF2B5EF4-FFF2-40B4-BE49-F238E27FC236}">
                  <a16:creationId xmlns:a16="http://schemas.microsoft.com/office/drawing/2014/main" id="{00000000-0008-0000-04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271" name="Check Box 1103" hidden="1">
              <a:extLst>
                <a:ext uri="{63B3BB69-23CF-44E3-9099-C40C66FF867C}">
                  <a14:compatExt spid="_x0000_s8271"/>
                </a:ext>
                <a:ext uri="{FF2B5EF4-FFF2-40B4-BE49-F238E27FC236}">
                  <a16:creationId xmlns:a16="http://schemas.microsoft.com/office/drawing/2014/main" id="{00000000-0008-0000-04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272" name="Check Box 1104" hidden="1">
              <a:extLst>
                <a:ext uri="{63B3BB69-23CF-44E3-9099-C40C66FF867C}">
                  <a14:compatExt spid="_x0000_s8272"/>
                </a:ext>
                <a:ext uri="{FF2B5EF4-FFF2-40B4-BE49-F238E27FC236}">
                  <a16:creationId xmlns:a16="http://schemas.microsoft.com/office/drawing/2014/main" id="{00000000-0008-0000-04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273" name="Check Box 1105" hidden="1">
              <a:extLst>
                <a:ext uri="{63B3BB69-23CF-44E3-9099-C40C66FF867C}">
                  <a14:compatExt spid="_x0000_s8273"/>
                </a:ext>
                <a:ext uri="{FF2B5EF4-FFF2-40B4-BE49-F238E27FC236}">
                  <a16:creationId xmlns:a16="http://schemas.microsoft.com/office/drawing/2014/main" id="{00000000-0008-0000-04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274" name="Check Box 1106" hidden="1">
              <a:extLst>
                <a:ext uri="{63B3BB69-23CF-44E3-9099-C40C66FF867C}">
                  <a14:compatExt spid="_x0000_s8274"/>
                </a:ext>
                <a:ext uri="{FF2B5EF4-FFF2-40B4-BE49-F238E27FC236}">
                  <a16:creationId xmlns:a16="http://schemas.microsoft.com/office/drawing/2014/main" id="{00000000-0008-0000-04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275" name="Check Box 1107" hidden="1">
              <a:extLst>
                <a:ext uri="{63B3BB69-23CF-44E3-9099-C40C66FF867C}">
                  <a14:compatExt spid="_x0000_s8275"/>
                </a:ext>
                <a:ext uri="{FF2B5EF4-FFF2-40B4-BE49-F238E27FC236}">
                  <a16:creationId xmlns:a16="http://schemas.microsoft.com/office/drawing/2014/main" id="{00000000-0008-0000-04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276" name="Check Box 1108" hidden="1">
              <a:extLst>
                <a:ext uri="{63B3BB69-23CF-44E3-9099-C40C66FF867C}">
                  <a14:compatExt spid="_x0000_s8276"/>
                </a:ext>
                <a:ext uri="{FF2B5EF4-FFF2-40B4-BE49-F238E27FC236}">
                  <a16:creationId xmlns:a16="http://schemas.microsoft.com/office/drawing/2014/main" id="{00000000-0008-0000-04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277" name="Check Box 1109" hidden="1">
              <a:extLst>
                <a:ext uri="{63B3BB69-23CF-44E3-9099-C40C66FF867C}">
                  <a14:compatExt spid="_x0000_s8277"/>
                </a:ext>
                <a:ext uri="{FF2B5EF4-FFF2-40B4-BE49-F238E27FC236}">
                  <a16:creationId xmlns:a16="http://schemas.microsoft.com/office/drawing/2014/main" id="{00000000-0008-0000-04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278" name="Check Box 1110" hidden="1">
              <a:extLst>
                <a:ext uri="{63B3BB69-23CF-44E3-9099-C40C66FF867C}">
                  <a14:compatExt spid="_x0000_s8278"/>
                </a:ext>
                <a:ext uri="{FF2B5EF4-FFF2-40B4-BE49-F238E27FC236}">
                  <a16:creationId xmlns:a16="http://schemas.microsoft.com/office/drawing/2014/main" id="{00000000-0008-0000-04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279" name="Check Box 1111" hidden="1">
              <a:extLst>
                <a:ext uri="{63B3BB69-23CF-44E3-9099-C40C66FF867C}">
                  <a14:compatExt spid="_x0000_s8279"/>
                </a:ext>
                <a:ext uri="{FF2B5EF4-FFF2-40B4-BE49-F238E27FC236}">
                  <a16:creationId xmlns:a16="http://schemas.microsoft.com/office/drawing/2014/main" id="{00000000-0008-0000-04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280" name="Check Box 1112" hidden="1">
              <a:extLst>
                <a:ext uri="{63B3BB69-23CF-44E3-9099-C40C66FF867C}">
                  <a14:compatExt spid="_x0000_s8280"/>
                </a:ext>
                <a:ext uri="{FF2B5EF4-FFF2-40B4-BE49-F238E27FC236}">
                  <a16:creationId xmlns:a16="http://schemas.microsoft.com/office/drawing/2014/main" id="{00000000-0008-0000-04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281" name="Check Box 1113" hidden="1">
              <a:extLst>
                <a:ext uri="{63B3BB69-23CF-44E3-9099-C40C66FF867C}">
                  <a14:compatExt spid="_x0000_s8281"/>
                </a:ext>
                <a:ext uri="{FF2B5EF4-FFF2-40B4-BE49-F238E27FC236}">
                  <a16:creationId xmlns:a16="http://schemas.microsoft.com/office/drawing/2014/main" id="{00000000-0008-0000-04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282" name="Check Box 1114" hidden="1">
              <a:extLst>
                <a:ext uri="{63B3BB69-23CF-44E3-9099-C40C66FF867C}">
                  <a14:compatExt spid="_x0000_s8282"/>
                </a:ext>
                <a:ext uri="{FF2B5EF4-FFF2-40B4-BE49-F238E27FC236}">
                  <a16:creationId xmlns:a16="http://schemas.microsoft.com/office/drawing/2014/main" id="{00000000-0008-0000-04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283" name="Check Box 1115" hidden="1">
              <a:extLst>
                <a:ext uri="{63B3BB69-23CF-44E3-9099-C40C66FF867C}">
                  <a14:compatExt spid="_x0000_s8283"/>
                </a:ext>
                <a:ext uri="{FF2B5EF4-FFF2-40B4-BE49-F238E27FC236}">
                  <a16:creationId xmlns:a16="http://schemas.microsoft.com/office/drawing/2014/main" id="{00000000-0008-0000-04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284" name="Check Box 1116" hidden="1">
              <a:extLst>
                <a:ext uri="{63B3BB69-23CF-44E3-9099-C40C66FF867C}">
                  <a14:compatExt spid="_x0000_s8284"/>
                </a:ext>
                <a:ext uri="{FF2B5EF4-FFF2-40B4-BE49-F238E27FC236}">
                  <a16:creationId xmlns:a16="http://schemas.microsoft.com/office/drawing/2014/main" id="{00000000-0008-0000-04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285" name="Check Box 1117" hidden="1">
              <a:extLst>
                <a:ext uri="{63B3BB69-23CF-44E3-9099-C40C66FF867C}">
                  <a14:compatExt spid="_x0000_s8285"/>
                </a:ext>
                <a:ext uri="{FF2B5EF4-FFF2-40B4-BE49-F238E27FC236}">
                  <a16:creationId xmlns:a16="http://schemas.microsoft.com/office/drawing/2014/main" id="{00000000-0008-0000-04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286" name="Check Box 1118" hidden="1">
              <a:extLst>
                <a:ext uri="{63B3BB69-23CF-44E3-9099-C40C66FF867C}">
                  <a14:compatExt spid="_x0000_s8286"/>
                </a:ext>
                <a:ext uri="{FF2B5EF4-FFF2-40B4-BE49-F238E27FC236}">
                  <a16:creationId xmlns:a16="http://schemas.microsoft.com/office/drawing/2014/main" id="{00000000-0008-0000-04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287" name="Check Box 1119" hidden="1">
              <a:extLst>
                <a:ext uri="{63B3BB69-23CF-44E3-9099-C40C66FF867C}">
                  <a14:compatExt spid="_x0000_s8287"/>
                </a:ext>
                <a:ext uri="{FF2B5EF4-FFF2-40B4-BE49-F238E27FC236}">
                  <a16:creationId xmlns:a16="http://schemas.microsoft.com/office/drawing/2014/main" id="{00000000-0008-0000-04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288" name="Check Box 1120" hidden="1">
              <a:extLst>
                <a:ext uri="{63B3BB69-23CF-44E3-9099-C40C66FF867C}">
                  <a14:compatExt spid="_x0000_s8288"/>
                </a:ext>
                <a:ext uri="{FF2B5EF4-FFF2-40B4-BE49-F238E27FC236}">
                  <a16:creationId xmlns:a16="http://schemas.microsoft.com/office/drawing/2014/main" id="{00000000-0008-0000-04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289" name="Check Box 1121" hidden="1">
              <a:extLst>
                <a:ext uri="{63B3BB69-23CF-44E3-9099-C40C66FF867C}">
                  <a14:compatExt spid="_x0000_s8289"/>
                </a:ext>
                <a:ext uri="{FF2B5EF4-FFF2-40B4-BE49-F238E27FC236}">
                  <a16:creationId xmlns:a16="http://schemas.microsoft.com/office/drawing/2014/main" id="{00000000-0008-0000-04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290" name="Check Box 1122" hidden="1">
              <a:extLst>
                <a:ext uri="{63B3BB69-23CF-44E3-9099-C40C66FF867C}">
                  <a14:compatExt spid="_x0000_s8290"/>
                </a:ext>
                <a:ext uri="{FF2B5EF4-FFF2-40B4-BE49-F238E27FC236}">
                  <a16:creationId xmlns:a16="http://schemas.microsoft.com/office/drawing/2014/main" id="{00000000-0008-0000-04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03" name="Check Box 1135" hidden="1">
              <a:extLst>
                <a:ext uri="{63B3BB69-23CF-44E3-9099-C40C66FF867C}">
                  <a14:compatExt spid="_x0000_s8303"/>
                </a:ext>
                <a:ext uri="{FF2B5EF4-FFF2-40B4-BE49-F238E27FC236}">
                  <a16:creationId xmlns:a16="http://schemas.microsoft.com/office/drawing/2014/main" id="{00000000-0008-0000-04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04" name="Check Box 1136" hidden="1">
              <a:extLst>
                <a:ext uri="{63B3BB69-23CF-44E3-9099-C40C66FF867C}">
                  <a14:compatExt spid="_x0000_s8304"/>
                </a:ext>
                <a:ext uri="{FF2B5EF4-FFF2-40B4-BE49-F238E27FC236}">
                  <a16:creationId xmlns:a16="http://schemas.microsoft.com/office/drawing/2014/main" id="{00000000-0008-0000-04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05" name="Check Box 1137" hidden="1">
              <a:extLst>
                <a:ext uri="{63B3BB69-23CF-44E3-9099-C40C66FF867C}">
                  <a14:compatExt spid="_x0000_s8305"/>
                </a:ext>
                <a:ext uri="{FF2B5EF4-FFF2-40B4-BE49-F238E27FC236}">
                  <a16:creationId xmlns:a16="http://schemas.microsoft.com/office/drawing/2014/main" id="{00000000-0008-0000-04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06" name="Check Box 1138" hidden="1">
              <a:extLst>
                <a:ext uri="{63B3BB69-23CF-44E3-9099-C40C66FF867C}">
                  <a14:compatExt spid="_x0000_s8306"/>
                </a:ext>
                <a:ext uri="{FF2B5EF4-FFF2-40B4-BE49-F238E27FC236}">
                  <a16:creationId xmlns:a16="http://schemas.microsoft.com/office/drawing/2014/main" id="{00000000-0008-0000-04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07" name="Check Box 1139" hidden="1">
              <a:extLst>
                <a:ext uri="{63B3BB69-23CF-44E3-9099-C40C66FF867C}">
                  <a14:compatExt spid="_x0000_s8307"/>
                </a:ext>
                <a:ext uri="{FF2B5EF4-FFF2-40B4-BE49-F238E27FC236}">
                  <a16:creationId xmlns:a16="http://schemas.microsoft.com/office/drawing/2014/main" id="{00000000-0008-0000-04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08" name="Check Box 1140" hidden="1">
              <a:extLst>
                <a:ext uri="{63B3BB69-23CF-44E3-9099-C40C66FF867C}">
                  <a14:compatExt spid="_x0000_s8308"/>
                </a:ext>
                <a:ext uri="{FF2B5EF4-FFF2-40B4-BE49-F238E27FC236}">
                  <a16:creationId xmlns:a16="http://schemas.microsoft.com/office/drawing/2014/main" id="{00000000-0008-0000-04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09" name="Check Box 1141" hidden="1">
              <a:extLst>
                <a:ext uri="{63B3BB69-23CF-44E3-9099-C40C66FF867C}">
                  <a14:compatExt spid="_x0000_s8309"/>
                </a:ext>
                <a:ext uri="{FF2B5EF4-FFF2-40B4-BE49-F238E27FC236}">
                  <a16:creationId xmlns:a16="http://schemas.microsoft.com/office/drawing/2014/main" id="{00000000-0008-0000-04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10" name="Check Box 1142" hidden="1">
              <a:extLst>
                <a:ext uri="{63B3BB69-23CF-44E3-9099-C40C66FF867C}">
                  <a14:compatExt spid="_x0000_s8310"/>
                </a:ext>
                <a:ext uri="{FF2B5EF4-FFF2-40B4-BE49-F238E27FC236}">
                  <a16:creationId xmlns:a16="http://schemas.microsoft.com/office/drawing/2014/main" id="{00000000-0008-0000-04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11" name="Check Box 1143" hidden="1">
              <a:extLst>
                <a:ext uri="{63B3BB69-23CF-44E3-9099-C40C66FF867C}">
                  <a14:compatExt spid="_x0000_s8311"/>
                </a:ext>
                <a:ext uri="{FF2B5EF4-FFF2-40B4-BE49-F238E27FC236}">
                  <a16:creationId xmlns:a16="http://schemas.microsoft.com/office/drawing/2014/main" id="{00000000-0008-0000-04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12" name="Check Box 1144" hidden="1">
              <a:extLst>
                <a:ext uri="{63B3BB69-23CF-44E3-9099-C40C66FF867C}">
                  <a14:compatExt spid="_x0000_s8312"/>
                </a:ext>
                <a:ext uri="{FF2B5EF4-FFF2-40B4-BE49-F238E27FC236}">
                  <a16:creationId xmlns:a16="http://schemas.microsoft.com/office/drawing/2014/main" id="{00000000-0008-0000-04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13" name="Check Box 1145" hidden="1">
              <a:extLst>
                <a:ext uri="{63B3BB69-23CF-44E3-9099-C40C66FF867C}">
                  <a14:compatExt spid="_x0000_s8313"/>
                </a:ext>
                <a:ext uri="{FF2B5EF4-FFF2-40B4-BE49-F238E27FC236}">
                  <a16:creationId xmlns:a16="http://schemas.microsoft.com/office/drawing/2014/main" id="{00000000-0008-0000-04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14" name="Check Box 1146" hidden="1">
              <a:extLst>
                <a:ext uri="{63B3BB69-23CF-44E3-9099-C40C66FF867C}">
                  <a14:compatExt spid="_x0000_s8314"/>
                </a:ext>
                <a:ext uri="{FF2B5EF4-FFF2-40B4-BE49-F238E27FC236}">
                  <a16:creationId xmlns:a16="http://schemas.microsoft.com/office/drawing/2014/main" id="{00000000-0008-0000-04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63" name="Check Box 1195" hidden="1">
              <a:extLst>
                <a:ext uri="{63B3BB69-23CF-44E3-9099-C40C66FF867C}">
                  <a14:compatExt spid="_x0000_s8363"/>
                </a:ext>
                <a:ext uri="{FF2B5EF4-FFF2-40B4-BE49-F238E27FC236}">
                  <a16:creationId xmlns:a16="http://schemas.microsoft.com/office/drawing/2014/main" id="{00000000-0008-0000-04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64" name="Check Box 1196" hidden="1">
              <a:extLst>
                <a:ext uri="{63B3BB69-23CF-44E3-9099-C40C66FF867C}">
                  <a14:compatExt spid="_x0000_s8364"/>
                </a:ext>
                <a:ext uri="{FF2B5EF4-FFF2-40B4-BE49-F238E27FC236}">
                  <a16:creationId xmlns:a16="http://schemas.microsoft.com/office/drawing/2014/main" id="{00000000-0008-0000-04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65" name="Check Box 1197" hidden="1">
              <a:extLst>
                <a:ext uri="{63B3BB69-23CF-44E3-9099-C40C66FF867C}">
                  <a14:compatExt spid="_x0000_s8365"/>
                </a:ext>
                <a:ext uri="{FF2B5EF4-FFF2-40B4-BE49-F238E27FC236}">
                  <a16:creationId xmlns:a16="http://schemas.microsoft.com/office/drawing/2014/main" id="{00000000-0008-0000-04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66" name="Check Box 1198" hidden="1">
              <a:extLst>
                <a:ext uri="{63B3BB69-23CF-44E3-9099-C40C66FF867C}">
                  <a14:compatExt spid="_x0000_s8366"/>
                </a:ext>
                <a:ext uri="{FF2B5EF4-FFF2-40B4-BE49-F238E27FC236}">
                  <a16:creationId xmlns:a16="http://schemas.microsoft.com/office/drawing/2014/main" id="{00000000-0008-0000-04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67" name="Check Box 1199" hidden="1">
              <a:extLst>
                <a:ext uri="{63B3BB69-23CF-44E3-9099-C40C66FF867C}">
                  <a14:compatExt spid="_x0000_s8367"/>
                </a:ext>
                <a:ext uri="{FF2B5EF4-FFF2-40B4-BE49-F238E27FC236}">
                  <a16:creationId xmlns:a16="http://schemas.microsoft.com/office/drawing/2014/main" id="{00000000-0008-0000-04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68" name="Check Box 1200" hidden="1">
              <a:extLst>
                <a:ext uri="{63B3BB69-23CF-44E3-9099-C40C66FF867C}">
                  <a14:compatExt spid="_x0000_s8368"/>
                </a:ext>
                <a:ext uri="{FF2B5EF4-FFF2-40B4-BE49-F238E27FC236}">
                  <a16:creationId xmlns:a16="http://schemas.microsoft.com/office/drawing/2014/main" id="{00000000-0008-0000-04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69" name="Check Box 1201" hidden="1">
              <a:extLst>
                <a:ext uri="{63B3BB69-23CF-44E3-9099-C40C66FF867C}">
                  <a14:compatExt spid="_x0000_s8369"/>
                </a:ext>
                <a:ext uri="{FF2B5EF4-FFF2-40B4-BE49-F238E27FC236}">
                  <a16:creationId xmlns:a16="http://schemas.microsoft.com/office/drawing/2014/main" id="{00000000-0008-0000-04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70" name="Check Box 1202" hidden="1">
              <a:extLst>
                <a:ext uri="{63B3BB69-23CF-44E3-9099-C40C66FF867C}">
                  <a14:compatExt spid="_x0000_s8370"/>
                </a:ext>
                <a:ext uri="{FF2B5EF4-FFF2-40B4-BE49-F238E27FC236}">
                  <a16:creationId xmlns:a16="http://schemas.microsoft.com/office/drawing/2014/main" id="{00000000-0008-0000-04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71" name="Check Box 1203" hidden="1">
              <a:extLst>
                <a:ext uri="{63B3BB69-23CF-44E3-9099-C40C66FF867C}">
                  <a14:compatExt spid="_x0000_s8371"/>
                </a:ext>
                <a:ext uri="{FF2B5EF4-FFF2-40B4-BE49-F238E27FC236}">
                  <a16:creationId xmlns:a16="http://schemas.microsoft.com/office/drawing/2014/main" id="{00000000-0008-0000-04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72" name="Check Box 1204" hidden="1">
              <a:extLst>
                <a:ext uri="{63B3BB69-23CF-44E3-9099-C40C66FF867C}">
                  <a14:compatExt spid="_x0000_s8372"/>
                </a:ext>
                <a:ext uri="{FF2B5EF4-FFF2-40B4-BE49-F238E27FC236}">
                  <a16:creationId xmlns:a16="http://schemas.microsoft.com/office/drawing/2014/main" id="{00000000-0008-0000-04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73" name="Check Box 1205" hidden="1">
              <a:extLst>
                <a:ext uri="{63B3BB69-23CF-44E3-9099-C40C66FF867C}">
                  <a14:compatExt spid="_x0000_s8373"/>
                </a:ext>
                <a:ext uri="{FF2B5EF4-FFF2-40B4-BE49-F238E27FC236}">
                  <a16:creationId xmlns:a16="http://schemas.microsoft.com/office/drawing/2014/main" id="{00000000-0008-0000-04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74" name="Check Box 1206" hidden="1">
              <a:extLst>
                <a:ext uri="{63B3BB69-23CF-44E3-9099-C40C66FF867C}">
                  <a14:compatExt spid="_x0000_s8374"/>
                </a:ext>
                <a:ext uri="{FF2B5EF4-FFF2-40B4-BE49-F238E27FC236}">
                  <a16:creationId xmlns:a16="http://schemas.microsoft.com/office/drawing/2014/main" id="{00000000-0008-0000-04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375" name="Check Box 1207" hidden="1">
              <a:extLst>
                <a:ext uri="{63B3BB69-23CF-44E3-9099-C40C66FF867C}">
                  <a14:compatExt spid="_x0000_s8375"/>
                </a:ext>
                <a:ext uri="{FF2B5EF4-FFF2-40B4-BE49-F238E27FC236}">
                  <a16:creationId xmlns:a16="http://schemas.microsoft.com/office/drawing/2014/main" id="{00000000-0008-0000-04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376" name="Check Box 1208" hidden="1">
              <a:extLst>
                <a:ext uri="{63B3BB69-23CF-44E3-9099-C40C66FF867C}">
                  <a14:compatExt spid="_x0000_s8376"/>
                </a:ext>
                <a:ext uri="{FF2B5EF4-FFF2-40B4-BE49-F238E27FC236}">
                  <a16:creationId xmlns:a16="http://schemas.microsoft.com/office/drawing/2014/main" id="{00000000-0008-0000-04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377" name="Check Box 1209" hidden="1">
              <a:extLst>
                <a:ext uri="{63B3BB69-23CF-44E3-9099-C40C66FF867C}">
                  <a14:compatExt spid="_x0000_s8377"/>
                </a:ext>
                <a:ext uri="{FF2B5EF4-FFF2-40B4-BE49-F238E27FC236}">
                  <a16:creationId xmlns:a16="http://schemas.microsoft.com/office/drawing/2014/main" id="{00000000-0008-0000-04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378" name="Check Box 1210" hidden="1">
              <a:extLst>
                <a:ext uri="{63B3BB69-23CF-44E3-9099-C40C66FF867C}">
                  <a14:compatExt spid="_x0000_s8378"/>
                </a:ext>
                <a:ext uri="{FF2B5EF4-FFF2-40B4-BE49-F238E27FC236}">
                  <a16:creationId xmlns:a16="http://schemas.microsoft.com/office/drawing/2014/main" id="{00000000-0008-0000-04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379" name="Check Box 1211" hidden="1">
              <a:extLst>
                <a:ext uri="{63B3BB69-23CF-44E3-9099-C40C66FF867C}">
                  <a14:compatExt spid="_x0000_s8379"/>
                </a:ext>
                <a:ext uri="{FF2B5EF4-FFF2-40B4-BE49-F238E27FC236}">
                  <a16:creationId xmlns:a16="http://schemas.microsoft.com/office/drawing/2014/main" id="{00000000-0008-0000-04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380" name="Check Box 1212" hidden="1">
              <a:extLst>
                <a:ext uri="{63B3BB69-23CF-44E3-9099-C40C66FF867C}">
                  <a14:compatExt spid="_x0000_s8380"/>
                </a:ext>
                <a:ext uri="{FF2B5EF4-FFF2-40B4-BE49-F238E27FC236}">
                  <a16:creationId xmlns:a16="http://schemas.microsoft.com/office/drawing/2014/main" id="{00000000-0008-0000-04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381" name="Check Box 1213" hidden="1">
              <a:extLst>
                <a:ext uri="{63B3BB69-23CF-44E3-9099-C40C66FF867C}">
                  <a14:compatExt spid="_x0000_s8381"/>
                </a:ext>
                <a:ext uri="{FF2B5EF4-FFF2-40B4-BE49-F238E27FC236}">
                  <a16:creationId xmlns:a16="http://schemas.microsoft.com/office/drawing/2014/main" id="{00000000-0008-0000-04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382" name="Check Box 1214" hidden="1">
              <a:extLst>
                <a:ext uri="{63B3BB69-23CF-44E3-9099-C40C66FF867C}">
                  <a14:compatExt spid="_x0000_s8382"/>
                </a:ext>
                <a:ext uri="{FF2B5EF4-FFF2-40B4-BE49-F238E27FC236}">
                  <a16:creationId xmlns:a16="http://schemas.microsoft.com/office/drawing/2014/main" id="{00000000-0008-0000-04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383" name="Check Box 1215" hidden="1">
              <a:extLst>
                <a:ext uri="{63B3BB69-23CF-44E3-9099-C40C66FF867C}">
                  <a14:compatExt spid="_x0000_s8383"/>
                </a:ext>
                <a:ext uri="{FF2B5EF4-FFF2-40B4-BE49-F238E27FC236}">
                  <a16:creationId xmlns:a16="http://schemas.microsoft.com/office/drawing/2014/main" id="{00000000-0008-0000-04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384" name="Check Box 1216" hidden="1">
              <a:extLst>
                <a:ext uri="{63B3BB69-23CF-44E3-9099-C40C66FF867C}">
                  <a14:compatExt spid="_x0000_s8384"/>
                </a:ext>
                <a:ext uri="{FF2B5EF4-FFF2-40B4-BE49-F238E27FC236}">
                  <a16:creationId xmlns:a16="http://schemas.microsoft.com/office/drawing/2014/main" id="{00000000-0008-0000-04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385" name="Check Box 1217" hidden="1">
              <a:extLst>
                <a:ext uri="{63B3BB69-23CF-44E3-9099-C40C66FF867C}">
                  <a14:compatExt spid="_x0000_s8385"/>
                </a:ext>
                <a:ext uri="{FF2B5EF4-FFF2-40B4-BE49-F238E27FC236}">
                  <a16:creationId xmlns:a16="http://schemas.microsoft.com/office/drawing/2014/main" id="{00000000-0008-0000-04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386" name="Check Box 1218" hidden="1">
              <a:extLst>
                <a:ext uri="{63B3BB69-23CF-44E3-9099-C40C66FF867C}">
                  <a14:compatExt spid="_x0000_s8386"/>
                </a:ext>
                <a:ext uri="{FF2B5EF4-FFF2-40B4-BE49-F238E27FC236}">
                  <a16:creationId xmlns:a16="http://schemas.microsoft.com/office/drawing/2014/main" id="{00000000-0008-0000-04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387" name="Check Box 1219" hidden="1">
              <a:extLst>
                <a:ext uri="{63B3BB69-23CF-44E3-9099-C40C66FF867C}">
                  <a14:compatExt spid="_x0000_s8387"/>
                </a:ext>
                <a:ext uri="{FF2B5EF4-FFF2-40B4-BE49-F238E27FC236}">
                  <a16:creationId xmlns:a16="http://schemas.microsoft.com/office/drawing/2014/main" id="{00000000-0008-0000-04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388" name="Check Box 1220" hidden="1">
              <a:extLst>
                <a:ext uri="{63B3BB69-23CF-44E3-9099-C40C66FF867C}">
                  <a14:compatExt spid="_x0000_s8388"/>
                </a:ext>
                <a:ext uri="{FF2B5EF4-FFF2-40B4-BE49-F238E27FC236}">
                  <a16:creationId xmlns:a16="http://schemas.microsoft.com/office/drawing/2014/main" id="{00000000-0008-0000-04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389" name="Check Box 1221" hidden="1">
              <a:extLst>
                <a:ext uri="{63B3BB69-23CF-44E3-9099-C40C66FF867C}">
                  <a14:compatExt spid="_x0000_s8389"/>
                </a:ext>
                <a:ext uri="{FF2B5EF4-FFF2-40B4-BE49-F238E27FC236}">
                  <a16:creationId xmlns:a16="http://schemas.microsoft.com/office/drawing/2014/main" id="{00000000-0008-0000-04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390" name="Check Box 1222" hidden="1">
              <a:extLst>
                <a:ext uri="{63B3BB69-23CF-44E3-9099-C40C66FF867C}">
                  <a14:compatExt spid="_x0000_s8390"/>
                </a:ext>
                <a:ext uri="{FF2B5EF4-FFF2-40B4-BE49-F238E27FC236}">
                  <a16:creationId xmlns:a16="http://schemas.microsoft.com/office/drawing/2014/main" id="{00000000-0008-0000-04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391" name="Check Box 1223" hidden="1">
              <a:extLst>
                <a:ext uri="{63B3BB69-23CF-44E3-9099-C40C66FF867C}">
                  <a14:compatExt spid="_x0000_s8391"/>
                </a:ext>
                <a:ext uri="{FF2B5EF4-FFF2-40B4-BE49-F238E27FC236}">
                  <a16:creationId xmlns:a16="http://schemas.microsoft.com/office/drawing/2014/main" id="{00000000-0008-0000-04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392" name="Check Box 1224" hidden="1">
              <a:extLst>
                <a:ext uri="{63B3BB69-23CF-44E3-9099-C40C66FF867C}">
                  <a14:compatExt spid="_x0000_s8392"/>
                </a:ext>
                <a:ext uri="{FF2B5EF4-FFF2-40B4-BE49-F238E27FC236}">
                  <a16:creationId xmlns:a16="http://schemas.microsoft.com/office/drawing/2014/main" id="{00000000-0008-0000-04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393" name="Check Box 1225" hidden="1">
              <a:extLst>
                <a:ext uri="{63B3BB69-23CF-44E3-9099-C40C66FF867C}">
                  <a14:compatExt spid="_x0000_s8393"/>
                </a:ext>
                <a:ext uri="{FF2B5EF4-FFF2-40B4-BE49-F238E27FC236}">
                  <a16:creationId xmlns:a16="http://schemas.microsoft.com/office/drawing/2014/main" id="{00000000-0008-0000-04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394" name="Check Box 1226" hidden="1">
              <a:extLst>
                <a:ext uri="{63B3BB69-23CF-44E3-9099-C40C66FF867C}">
                  <a14:compatExt spid="_x0000_s8394"/>
                </a:ext>
                <a:ext uri="{FF2B5EF4-FFF2-40B4-BE49-F238E27FC236}">
                  <a16:creationId xmlns:a16="http://schemas.microsoft.com/office/drawing/2014/main" id="{00000000-0008-0000-04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395" name="Check Box 1227" hidden="1">
              <a:extLst>
                <a:ext uri="{63B3BB69-23CF-44E3-9099-C40C66FF867C}">
                  <a14:compatExt spid="_x0000_s8395"/>
                </a:ext>
                <a:ext uri="{FF2B5EF4-FFF2-40B4-BE49-F238E27FC236}">
                  <a16:creationId xmlns:a16="http://schemas.microsoft.com/office/drawing/2014/main" id="{00000000-0008-0000-04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396" name="Check Box 1228" hidden="1">
              <a:extLst>
                <a:ext uri="{63B3BB69-23CF-44E3-9099-C40C66FF867C}">
                  <a14:compatExt spid="_x0000_s8396"/>
                </a:ext>
                <a:ext uri="{FF2B5EF4-FFF2-40B4-BE49-F238E27FC236}">
                  <a16:creationId xmlns:a16="http://schemas.microsoft.com/office/drawing/2014/main" id="{00000000-0008-0000-04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397" name="Check Box 1229" hidden="1">
              <a:extLst>
                <a:ext uri="{63B3BB69-23CF-44E3-9099-C40C66FF867C}">
                  <a14:compatExt spid="_x0000_s8397"/>
                </a:ext>
                <a:ext uri="{FF2B5EF4-FFF2-40B4-BE49-F238E27FC236}">
                  <a16:creationId xmlns:a16="http://schemas.microsoft.com/office/drawing/2014/main" id="{00000000-0008-0000-04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398" name="Check Box 1230" hidden="1">
              <a:extLst>
                <a:ext uri="{63B3BB69-23CF-44E3-9099-C40C66FF867C}">
                  <a14:compatExt spid="_x0000_s8398"/>
                </a:ext>
                <a:ext uri="{FF2B5EF4-FFF2-40B4-BE49-F238E27FC236}">
                  <a16:creationId xmlns:a16="http://schemas.microsoft.com/office/drawing/2014/main" id="{00000000-0008-0000-04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141</xdr:row>
          <xdr:rowOff>85725</xdr:rowOff>
        </xdr:from>
        <xdr:to>
          <xdr:col>2</xdr:col>
          <xdr:colOff>257175</xdr:colOff>
          <xdr:row>141</xdr:row>
          <xdr:rowOff>342900</xdr:rowOff>
        </xdr:to>
        <xdr:sp macro="" textlink="">
          <xdr:nvSpPr>
            <xdr:cNvPr id="8399" name="Check Box 1231" hidden="1">
              <a:extLst>
                <a:ext uri="{63B3BB69-23CF-44E3-9099-C40C66FF867C}">
                  <a14:compatExt spid="_x0000_s8399"/>
                </a:ext>
                <a:ext uri="{FF2B5EF4-FFF2-40B4-BE49-F238E27FC236}">
                  <a16:creationId xmlns:a16="http://schemas.microsoft.com/office/drawing/2014/main" id="{00000000-0008-0000-04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141</xdr:row>
          <xdr:rowOff>85725</xdr:rowOff>
        </xdr:from>
        <xdr:to>
          <xdr:col>3</xdr:col>
          <xdr:colOff>257175</xdr:colOff>
          <xdr:row>141</xdr:row>
          <xdr:rowOff>342900</xdr:rowOff>
        </xdr:to>
        <xdr:sp macro="" textlink="">
          <xdr:nvSpPr>
            <xdr:cNvPr id="8400" name="Check Box 1232" hidden="1">
              <a:extLst>
                <a:ext uri="{63B3BB69-23CF-44E3-9099-C40C66FF867C}">
                  <a14:compatExt spid="_x0000_s8400"/>
                </a:ext>
                <a:ext uri="{FF2B5EF4-FFF2-40B4-BE49-F238E27FC236}">
                  <a16:creationId xmlns:a16="http://schemas.microsoft.com/office/drawing/2014/main" id="{00000000-0008-0000-04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141</xdr:row>
          <xdr:rowOff>85725</xdr:rowOff>
        </xdr:from>
        <xdr:to>
          <xdr:col>4</xdr:col>
          <xdr:colOff>257175</xdr:colOff>
          <xdr:row>141</xdr:row>
          <xdr:rowOff>342900</xdr:rowOff>
        </xdr:to>
        <xdr:sp macro="" textlink="">
          <xdr:nvSpPr>
            <xdr:cNvPr id="8401" name="Check Box 1233" hidden="1">
              <a:extLst>
                <a:ext uri="{63B3BB69-23CF-44E3-9099-C40C66FF867C}">
                  <a14:compatExt spid="_x0000_s8401"/>
                </a:ext>
                <a:ext uri="{FF2B5EF4-FFF2-40B4-BE49-F238E27FC236}">
                  <a16:creationId xmlns:a16="http://schemas.microsoft.com/office/drawing/2014/main" id="{00000000-0008-0000-04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141</xdr:row>
          <xdr:rowOff>85725</xdr:rowOff>
        </xdr:from>
        <xdr:to>
          <xdr:col>2</xdr:col>
          <xdr:colOff>257175</xdr:colOff>
          <xdr:row>141</xdr:row>
          <xdr:rowOff>342900</xdr:rowOff>
        </xdr:to>
        <xdr:sp macro="" textlink="">
          <xdr:nvSpPr>
            <xdr:cNvPr id="8402" name="Check Box 1234" hidden="1">
              <a:extLst>
                <a:ext uri="{63B3BB69-23CF-44E3-9099-C40C66FF867C}">
                  <a14:compatExt spid="_x0000_s8402"/>
                </a:ext>
                <a:ext uri="{FF2B5EF4-FFF2-40B4-BE49-F238E27FC236}">
                  <a16:creationId xmlns:a16="http://schemas.microsoft.com/office/drawing/2014/main" id="{00000000-0008-0000-04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141</xdr:row>
          <xdr:rowOff>85725</xdr:rowOff>
        </xdr:from>
        <xdr:to>
          <xdr:col>3</xdr:col>
          <xdr:colOff>257175</xdr:colOff>
          <xdr:row>141</xdr:row>
          <xdr:rowOff>342900</xdr:rowOff>
        </xdr:to>
        <xdr:sp macro="" textlink="">
          <xdr:nvSpPr>
            <xdr:cNvPr id="8403" name="Check Box 1235" hidden="1">
              <a:extLst>
                <a:ext uri="{63B3BB69-23CF-44E3-9099-C40C66FF867C}">
                  <a14:compatExt spid="_x0000_s8403"/>
                </a:ext>
                <a:ext uri="{FF2B5EF4-FFF2-40B4-BE49-F238E27FC236}">
                  <a16:creationId xmlns:a16="http://schemas.microsoft.com/office/drawing/2014/main" id="{00000000-0008-0000-04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141</xdr:row>
          <xdr:rowOff>85725</xdr:rowOff>
        </xdr:from>
        <xdr:to>
          <xdr:col>4</xdr:col>
          <xdr:colOff>257175</xdr:colOff>
          <xdr:row>141</xdr:row>
          <xdr:rowOff>342900</xdr:rowOff>
        </xdr:to>
        <xdr:sp macro="" textlink="">
          <xdr:nvSpPr>
            <xdr:cNvPr id="8404" name="Check Box 1236" hidden="1">
              <a:extLst>
                <a:ext uri="{63B3BB69-23CF-44E3-9099-C40C66FF867C}">
                  <a14:compatExt spid="_x0000_s8404"/>
                </a:ext>
                <a:ext uri="{FF2B5EF4-FFF2-40B4-BE49-F238E27FC236}">
                  <a16:creationId xmlns:a16="http://schemas.microsoft.com/office/drawing/2014/main" id="{00000000-0008-0000-04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141</xdr:row>
          <xdr:rowOff>85725</xdr:rowOff>
        </xdr:from>
        <xdr:to>
          <xdr:col>2</xdr:col>
          <xdr:colOff>257175</xdr:colOff>
          <xdr:row>141</xdr:row>
          <xdr:rowOff>342900</xdr:rowOff>
        </xdr:to>
        <xdr:sp macro="" textlink="">
          <xdr:nvSpPr>
            <xdr:cNvPr id="8405" name="Check Box 1237" hidden="1">
              <a:extLst>
                <a:ext uri="{63B3BB69-23CF-44E3-9099-C40C66FF867C}">
                  <a14:compatExt spid="_x0000_s8405"/>
                </a:ext>
                <a:ext uri="{FF2B5EF4-FFF2-40B4-BE49-F238E27FC236}">
                  <a16:creationId xmlns:a16="http://schemas.microsoft.com/office/drawing/2014/main" id="{00000000-0008-0000-04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141</xdr:row>
          <xdr:rowOff>85725</xdr:rowOff>
        </xdr:from>
        <xdr:to>
          <xdr:col>3</xdr:col>
          <xdr:colOff>257175</xdr:colOff>
          <xdr:row>141</xdr:row>
          <xdr:rowOff>342900</xdr:rowOff>
        </xdr:to>
        <xdr:sp macro="" textlink="">
          <xdr:nvSpPr>
            <xdr:cNvPr id="8406" name="Check Box 1238" hidden="1">
              <a:extLst>
                <a:ext uri="{63B3BB69-23CF-44E3-9099-C40C66FF867C}">
                  <a14:compatExt spid="_x0000_s8406"/>
                </a:ext>
                <a:ext uri="{FF2B5EF4-FFF2-40B4-BE49-F238E27FC236}">
                  <a16:creationId xmlns:a16="http://schemas.microsoft.com/office/drawing/2014/main" id="{00000000-0008-0000-04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141</xdr:row>
          <xdr:rowOff>85725</xdr:rowOff>
        </xdr:from>
        <xdr:to>
          <xdr:col>4</xdr:col>
          <xdr:colOff>257175</xdr:colOff>
          <xdr:row>141</xdr:row>
          <xdr:rowOff>342900</xdr:rowOff>
        </xdr:to>
        <xdr:sp macro="" textlink="">
          <xdr:nvSpPr>
            <xdr:cNvPr id="8407" name="Check Box 1239" hidden="1">
              <a:extLst>
                <a:ext uri="{63B3BB69-23CF-44E3-9099-C40C66FF867C}">
                  <a14:compatExt spid="_x0000_s8407"/>
                </a:ext>
                <a:ext uri="{FF2B5EF4-FFF2-40B4-BE49-F238E27FC236}">
                  <a16:creationId xmlns:a16="http://schemas.microsoft.com/office/drawing/2014/main" id="{00000000-0008-0000-04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141</xdr:row>
          <xdr:rowOff>85725</xdr:rowOff>
        </xdr:from>
        <xdr:to>
          <xdr:col>2</xdr:col>
          <xdr:colOff>257175</xdr:colOff>
          <xdr:row>141</xdr:row>
          <xdr:rowOff>342900</xdr:rowOff>
        </xdr:to>
        <xdr:sp macro="" textlink="">
          <xdr:nvSpPr>
            <xdr:cNvPr id="8408" name="Check Box 1240" hidden="1">
              <a:extLst>
                <a:ext uri="{63B3BB69-23CF-44E3-9099-C40C66FF867C}">
                  <a14:compatExt spid="_x0000_s8408"/>
                </a:ext>
                <a:ext uri="{FF2B5EF4-FFF2-40B4-BE49-F238E27FC236}">
                  <a16:creationId xmlns:a16="http://schemas.microsoft.com/office/drawing/2014/main" id="{00000000-0008-0000-04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141</xdr:row>
          <xdr:rowOff>85725</xdr:rowOff>
        </xdr:from>
        <xdr:to>
          <xdr:col>3</xdr:col>
          <xdr:colOff>257175</xdr:colOff>
          <xdr:row>141</xdr:row>
          <xdr:rowOff>342900</xdr:rowOff>
        </xdr:to>
        <xdr:sp macro="" textlink="">
          <xdr:nvSpPr>
            <xdr:cNvPr id="8409" name="Check Box 1241" hidden="1">
              <a:extLst>
                <a:ext uri="{63B3BB69-23CF-44E3-9099-C40C66FF867C}">
                  <a14:compatExt spid="_x0000_s8409"/>
                </a:ext>
                <a:ext uri="{FF2B5EF4-FFF2-40B4-BE49-F238E27FC236}">
                  <a16:creationId xmlns:a16="http://schemas.microsoft.com/office/drawing/2014/main" id="{00000000-0008-0000-04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141</xdr:row>
          <xdr:rowOff>85725</xdr:rowOff>
        </xdr:from>
        <xdr:to>
          <xdr:col>4</xdr:col>
          <xdr:colOff>257175</xdr:colOff>
          <xdr:row>141</xdr:row>
          <xdr:rowOff>342900</xdr:rowOff>
        </xdr:to>
        <xdr:sp macro="" textlink="">
          <xdr:nvSpPr>
            <xdr:cNvPr id="8410" name="Check Box 1242" hidden="1">
              <a:extLst>
                <a:ext uri="{63B3BB69-23CF-44E3-9099-C40C66FF867C}">
                  <a14:compatExt spid="_x0000_s8410"/>
                </a:ext>
                <a:ext uri="{FF2B5EF4-FFF2-40B4-BE49-F238E27FC236}">
                  <a16:creationId xmlns:a16="http://schemas.microsoft.com/office/drawing/2014/main" id="{00000000-0008-0000-04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59" name="Check Box 1291" hidden="1">
              <a:extLst>
                <a:ext uri="{63B3BB69-23CF-44E3-9099-C40C66FF867C}">
                  <a14:compatExt spid="_x0000_s8459"/>
                </a:ext>
                <a:ext uri="{FF2B5EF4-FFF2-40B4-BE49-F238E27FC236}">
                  <a16:creationId xmlns:a16="http://schemas.microsoft.com/office/drawing/2014/main" id="{00000000-0008-0000-04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60" name="Check Box 1292" hidden="1">
              <a:extLst>
                <a:ext uri="{63B3BB69-23CF-44E3-9099-C40C66FF867C}">
                  <a14:compatExt spid="_x0000_s8460"/>
                </a:ext>
                <a:ext uri="{FF2B5EF4-FFF2-40B4-BE49-F238E27FC236}">
                  <a16:creationId xmlns:a16="http://schemas.microsoft.com/office/drawing/2014/main" id="{00000000-0008-0000-04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61" name="Check Box 1293" hidden="1">
              <a:extLst>
                <a:ext uri="{63B3BB69-23CF-44E3-9099-C40C66FF867C}">
                  <a14:compatExt spid="_x0000_s8461"/>
                </a:ext>
                <a:ext uri="{FF2B5EF4-FFF2-40B4-BE49-F238E27FC236}">
                  <a16:creationId xmlns:a16="http://schemas.microsoft.com/office/drawing/2014/main" id="{00000000-0008-0000-04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62" name="Check Box 1294" hidden="1">
              <a:extLst>
                <a:ext uri="{63B3BB69-23CF-44E3-9099-C40C66FF867C}">
                  <a14:compatExt spid="_x0000_s8462"/>
                </a:ext>
                <a:ext uri="{FF2B5EF4-FFF2-40B4-BE49-F238E27FC236}">
                  <a16:creationId xmlns:a16="http://schemas.microsoft.com/office/drawing/2014/main" id="{00000000-0008-0000-04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63" name="Check Box 1295" hidden="1">
              <a:extLst>
                <a:ext uri="{63B3BB69-23CF-44E3-9099-C40C66FF867C}">
                  <a14:compatExt spid="_x0000_s8463"/>
                </a:ext>
                <a:ext uri="{FF2B5EF4-FFF2-40B4-BE49-F238E27FC236}">
                  <a16:creationId xmlns:a16="http://schemas.microsoft.com/office/drawing/2014/main" id="{00000000-0008-0000-04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64" name="Check Box 1296" hidden="1">
              <a:extLst>
                <a:ext uri="{63B3BB69-23CF-44E3-9099-C40C66FF867C}">
                  <a14:compatExt spid="_x0000_s8464"/>
                </a:ext>
                <a:ext uri="{FF2B5EF4-FFF2-40B4-BE49-F238E27FC236}">
                  <a16:creationId xmlns:a16="http://schemas.microsoft.com/office/drawing/2014/main" id="{00000000-0008-0000-04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65" name="Check Box 1297" hidden="1">
              <a:extLst>
                <a:ext uri="{63B3BB69-23CF-44E3-9099-C40C66FF867C}">
                  <a14:compatExt spid="_x0000_s8465"/>
                </a:ext>
                <a:ext uri="{FF2B5EF4-FFF2-40B4-BE49-F238E27FC236}">
                  <a16:creationId xmlns:a16="http://schemas.microsoft.com/office/drawing/2014/main" id="{00000000-0008-0000-04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66" name="Check Box 1298" hidden="1">
              <a:extLst>
                <a:ext uri="{63B3BB69-23CF-44E3-9099-C40C66FF867C}">
                  <a14:compatExt spid="_x0000_s8466"/>
                </a:ext>
                <a:ext uri="{FF2B5EF4-FFF2-40B4-BE49-F238E27FC236}">
                  <a16:creationId xmlns:a16="http://schemas.microsoft.com/office/drawing/2014/main" id="{00000000-0008-0000-04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67" name="Check Box 1299" hidden="1">
              <a:extLst>
                <a:ext uri="{63B3BB69-23CF-44E3-9099-C40C66FF867C}">
                  <a14:compatExt spid="_x0000_s8467"/>
                </a:ext>
                <a:ext uri="{FF2B5EF4-FFF2-40B4-BE49-F238E27FC236}">
                  <a16:creationId xmlns:a16="http://schemas.microsoft.com/office/drawing/2014/main" id="{00000000-0008-0000-04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68" name="Check Box 1300" hidden="1">
              <a:extLst>
                <a:ext uri="{63B3BB69-23CF-44E3-9099-C40C66FF867C}">
                  <a14:compatExt spid="_x0000_s8468"/>
                </a:ext>
                <a:ext uri="{FF2B5EF4-FFF2-40B4-BE49-F238E27FC236}">
                  <a16:creationId xmlns:a16="http://schemas.microsoft.com/office/drawing/2014/main" id="{00000000-0008-0000-04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69" name="Check Box 1301" hidden="1">
              <a:extLst>
                <a:ext uri="{63B3BB69-23CF-44E3-9099-C40C66FF867C}">
                  <a14:compatExt spid="_x0000_s8469"/>
                </a:ext>
                <a:ext uri="{FF2B5EF4-FFF2-40B4-BE49-F238E27FC236}">
                  <a16:creationId xmlns:a16="http://schemas.microsoft.com/office/drawing/2014/main" id="{00000000-0008-0000-04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70" name="Check Box 1302" hidden="1">
              <a:extLst>
                <a:ext uri="{63B3BB69-23CF-44E3-9099-C40C66FF867C}">
                  <a14:compatExt spid="_x0000_s8470"/>
                </a:ext>
                <a:ext uri="{FF2B5EF4-FFF2-40B4-BE49-F238E27FC236}">
                  <a16:creationId xmlns:a16="http://schemas.microsoft.com/office/drawing/2014/main" id="{00000000-0008-0000-04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71" name="Check Box 1303" hidden="1">
              <a:extLst>
                <a:ext uri="{63B3BB69-23CF-44E3-9099-C40C66FF867C}">
                  <a14:compatExt spid="_x0000_s8471"/>
                </a:ext>
                <a:ext uri="{FF2B5EF4-FFF2-40B4-BE49-F238E27FC236}">
                  <a16:creationId xmlns:a16="http://schemas.microsoft.com/office/drawing/2014/main" id="{00000000-0008-0000-04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72" name="Check Box 1304" hidden="1">
              <a:extLst>
                <a:ext uri="{63B3BB69-23CF-44E3-9099-C40C66FF867C}">
                  <a14:compatExt spid="_x0000_s8472"/>
                </a:ext>
                <a:ext uri="{FF2B5EF4-FFF2-40B4-BE49-F238E27FC236}">
                  <a16:creationId xmlns:a16="http://schemas.microsoft.com/office/drawing/2014/main" id="{00000000-0008-0000-04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473" name="Check Box 1305" hidden="1">
              <a:extLst>
                <a:ext uri="{63B3BB69-23CF-44E3-9099-C40C66FF867C}">
                  <a14:compatExt spid="_x0000_s8473"/>
                </a:ext>
                <a:ext uri="{FF2B5EF4-FFF2-40B4-BE49-F238E27FC236}">
                  <a16:creationId xmlns:a16="http://schemas.microsoft.com/office/drawing/2014/main" id="{00000000-0008-0000-04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74" name="Check Box 1306" hidden="1">
              <a:extLst>
                <a:ext uri="{63B3BB69-23CF-44E3-9099-C40C66FF867C}">
                  <a14:compatExt spid="_x0000_s8474"/>
                </a:ext>
                <a:ext uri="{FF2B5EF4-FFF2-40B4-BE49-F238E27FC236}">
                  <a16:creationId xmlns:a16="http://schemas.microsoft.com/office/drawing/2014/main" id="{00000000-0008-0000-04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75" name="Check Box 1307" hidden="1">
              <a:extLst>
                <a:ext uri="{63B3BB69-23CF-44E3-9099-C40C66FF867C}">
                  <a14:compatExt spid="_x0000_s8475"/>
                </a:ext>
                <a:ext uri="{FF2B5EF4-FFF2-40B4-BE49-F238E27FC236}">
                  <a16:creationId xmlns:a16="http://schemas.microsoft.com/office/drawing/2014/main" id="{00000000-0008-0000-04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476" name="Check Box 1308" hidden="1">
              <a:extLst>
                <a:ext uri="{63B3BB69-23CF-44E3-9099-C40C66FF867C}">
                  <a14:compatExt spid="_x0000_s8476"/>
                </a:ext>
                <a:ext uri="{FF2B5EF4-FFF2-40B4-BE49-F238E27FC236}">
                  <a16:creationId xmlns:a16="http://schemas.microsoft.com/office/drawing/2014/main" id="{00000000-0008-0000-04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77" name="Check Box 1309" hidden="1">
              <a:extLst>
                <a:ext uri="{63B3BB69-23CF-44E3-9099-C40C66FF867C}">
                  <a14:compatExt spid="_x0000_s8477"/>
                </a:ext>
                <a:ext uri="{FF2B5EF4-FFF2-40B4-BE49-F238E27FC236}">
                  <a16:creationId xmlns:a16="http://schemas.microsoft.com/office/drawing/2014/main" id="{00000000-0008-0000-04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78" name="Check Box 1310" hidden="1">
              <a:extLst>
                <a:ext uri="{63B3BB69-23CF-44E3-9099-C40C66FF867C}">
                  <a14:compatExt spid="_x0000_s8478"/>
                </a:ext>
                <a:ext uri="{FF2B5EF4-FFF2-40B4-BE49-F238E27FC236}">
                  <a16:creationId xmlns:a16="http://schemas.microsoft.com/office/drawing/2014/main" id="{00000000-0008-0000-04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479" name="Check Box 1311" hidden="1">
              <a:extLst>
                <a:ext uri="{63B3BB69-23CF-44E3-9099-C40C66FF867C}">
                  <a14:compatExt spid="_x0000_s8479"/>
                </a:ext>
                <a:ext uri="{FF2B5EF4-FFF2-40B4-BE49-F238E27FC236}">
                  <a16:creationId xmlns:a16="http://schemas.microsoft.com/office/drawing/2014/main" id="{00000000-0008-0000-04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80" name="Check Box 1312" hidden="1">
              <a:extLst>
                <a:ext uri="{63B3BB69-23CF-44E3-9099-C40C66FF867C}">
                  <a14:compatExt spid="_x0000_s8480"/>
                </a:ext>
                <a:ext uri="{FF2B5EF4-FFF2-40B4-BE49-F238E27FC236}">
                  <a16:creationId xmlns:a16="http://schemas.microsoft.com/office/drawing/2014/main" id="{00000000-0008-0000-04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81" name="Check Box 1313" hidden="1">
              <a:extLst>
                <a:ext uri="{63B3BB69-23CF-44E3-9099-C40C66FF867C}">
                  <a14:compatExt spid="_x0000_s8481"/>
                </a:ext>
                <a:ext uri="{FF2B5EF4-FFF2-40B4-BE49-F238E27FC236}">
                  <a16:creationId xmlns:a16="http://schemas.microsoft.com/office/drawing/2014/main" id="{00000000-0008-0000-04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482" name="Check Box 1314" hidden="1">
              <a:extLst>
                <a:ext uri="{63B3BB69-23CF-44E3-9099-C40C66FF867C}">
                  <a14:compatExt spid="_x0000_s8482"/>
                </a:ext>
                <a:ext uri="{FF2B5EF4-FFF2-40B4-BE49-F238E27FC236}">
                  <a16:creationId xmlns:a16="http://schemas.microsoft.com/office/drawing/2014/main" id="{00000000-0008-0000-04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483" name="Check Box 1315" hidden="1">
              <a:extLst>
                <a:ext uri="{63B3BB69-23CF-44E3-9099-C40C66FF867C}">
                  <a14:compatExt spid="_x0000_s8483"/>
                </a:ext>
                <a:ext uri="{FF2B5EF4-FFF2-40B4-BE49-F238E27FC236}">
                  <a16:creationId xmlns:a16="http://schemas.microsoft.com/office/drawing/2014/main" id="{00000000-0008-0000-04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484" name="Check Box 1316" hidden="1">
              <a:extLst>
                <a:ext uri="{63B3BB69-23CF-44E3-9099-C40C66FF867C}">
                  <a14:compatExt spid="_x0000_s8484"/>
                </a:ext>
                <a:ext uri="{FF2B5EF4-FFF2-40B4-BE49-F238E27FC236}">
                  <a16:creationId xmlns:a16="http://schemas.microsoft.com/office/drawing/2014/main" id="{00000000-0008-0000-04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485" name="Check Box 1317" hidden="1">
              <a:extLst>
                <a:ext uri="{63B3BB69-23CF-44E3-9099-C40C66FF867C}">
                  <a14:compatExt spid="_x0000_s8485"/>
                </a:ext>
                <a:ext uri="{FF2B5EF4-FFF2-40B4-BE49-F238E27FC236}">
                  <a16:creationId xmlns:a16="http://schemas.microsoft.com/office/drawing/2014/main" id="{00000000-0008-0000-04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486" name="Check Box 1318" hidden="1">
              <a:extLst>
                <a:ext uri="{63B3BB69-23CF-44E3-9099-C40C66FF867C}">
                  <a14:compatExt spid="_x0000_s8486"/>
                </a:ext>
                <a:ext uri="{FF2B5EF4-FFF2-40B4-BE49-F238E27FC236}">
                  <a16:creationId xmlns:a16="http://schemas.microsoft.com/office/drawing/2014/main" id="{00000000-0008-0000-04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487" name="Check Box 1319" hidden="1">
              <a:extLst>
                <a:ext uri="{63B3BB69-23CF-44E3-9099-C40C66FF867C}">
                  <a14:compatExt spid="_x0000_s8487"/>
                </a:ext>
                <a:ext uri="{FF2B5EF4-FFF2-40B4-BE49-F238E27FC236}">
                  <a16:creationId xmlns:a16="http://schemas.microsoft.com/office/drawing/2014/main" id="{00000000-0008-0000-04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488" name="Check Box 1320" hidden="1">
              <a:extLst>
                <a:ext uri="{63B3BB69-23CF-44E3-9099-C40C66FF867C}">
                  <a14:compatExt spid="_x0000_s8488"/>
                </a:ext>
                <a:ext uri="{FF2B5EF4-FFF2-40B4-BE49-F238E27FC236}">
                  <a16:creationId xmlns:a16="http://schemas.microsoft.com/office/drawing/2014/main" id="{00000000-0008-0000-04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489" name="Check Box 1321" hidden="1">
              <a:extLst>
                <a:ext uri="{63B3BB69-23CF-44E3-9099-C40C66FF867C}">
                  <a14:compatExt spid="_x0000_s8489"/>
                </a:ext>
                <a:ext uri="{FF2B5EF4-FFF2-40B4-BE49-F238E27FC236}">
                  <a16:creationId xmlns:a16="http://schemas.microsoft.com/office/drawing/2014/main" id="{00000000-0008-0000-04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490" name="Check Box 1322" hidden="1">
              <a:extLst>
                <a:ext uri="{63B3BB69-23CF-44E3-9099-C40C66FF867C}">
                  <a14:compatExt spid="_x0000_s8490"/>
                </a:ext>
                <a:ext uri="{FF2B5EF4-FFF2-40B4-BE49-F238E27FC236}">
                  <a16:creationId xmlns:a16="http://schemas.microsoft.com/office/drawing/2014/main" id="{00000000-0008-0000-04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491" name="Check Box 1323" hidden="1">
              <a:extLst>
                <a:ext uri="{63B3BB69-23CF-44E3-9099-C40C66FF867C}">
                  <a14:compatExt spid="_x0000_s8491"/>
                </a:ext>
                <a:ext uri="{FF2B5EF4-FFF2-40B4-BE49-F238E27FC236}">
                  <a16:creationId xmlns:a16="http://schemas.microsoft.com/office/drawing/2014/main" id="{00000000-0008-0000-04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492" name="Check Box 1324" hidden="1">
              <a:extLst>
                <a:ext uri="{63B3BB69-23CF-44E3-9099-C40C66FF867C}">
                  <a14:compatExt spid="_x0000_s8492"/>
                </a:ext>
                <a:ext uri="{FF2B5EF4-FFF2-40B4-BE49-F238E27FC236}">
                  <a16:creationId xmlns:a16="http://schemas.microsoft.com/office/drawing/2014/main" id="{00000000-0008-0000-04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493" name="Check Box 1325" hidden="1">
              <a:extLst>
                <a:ext uri="{63B3BB69-23CF-44E3-9099-C40C66FF867C}">
                  <a14:compatExt spid="_x0000_s8493"/>
                </a:ext>
                <a:ext uri="{FF2B5EF4-FFF2-40B4-BE49-F238E27FC236}">
                  <a16:creationId xmlns:a16="http://schemas.microsoft.com/office/drawing/2014/main" id="{00000000-0008-0000-04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494" name="Check Box 1326" hidden="1">
              <a:extLst>
                <a:ext uri="{63B3BB69-23CF-44E3-9099-C40C66FF867C}">
                  <a14:compatExt spid="_x0000_s8494"/>
                </a:ext>
                <a:ext uri="{FF2B5EF4-FFF2-40B4-BE49-F238E27FC236}">
                  <a16:creationId xmlns:a16="http://schemas.microsoft.com/office/drawing/2014/main" id="{00000000-0008-0000-04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495" name="Check Box 1327" hidden="1">
              <a:extLst>
                <a:ext uri="{63B3BB69-23CF-44E3-9099-C40C66FF867C}">
                  <a14:compatExt spid="_x0000_s8495"/>
                </a:ext>
                <a:ext uri="{FF2B5EF4-FFF2-40B4-BE49-F238E27FC236}">
                  <a16:creationId xmlns:a16="http://schemas.microsoft.com/office/drawing/2014/main" id="{00000000-0008-0000-04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496" name="Check Box 1328" hidden="1">
              <a:extLst>
                <a:ext uri="{63B3BB69-23CF-44E3-9099-C40C66FF867C}">
                  <a14:compatExt spid="_x0000_s8496"/>
                </a:ext>
                <a:ext uri="{FF2B5EF4-FFF2-40B4-BE49-F238E27FC236}">
                  <a16:creationId xmlns:a16="http://schemas.microsoft.com/office/drawing/2014/main" id="{00000000-0008-0000-04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497" name="Check Box 1329" hidden="1">
              <a:extLst>
                <a:ext uri="{63B3BB69-23CF-44E3-9099-C40C66FF867C}">
                  <a14:compatExt spid="_x0000_s8497"/>
                </a:ext>
                <a:ext uri="{FF2B5EF4-FFF2-40B4-BE49-F238E27FC236}">
                  <a16:creationId xmlns:a16="http://schemas.microsoft.com/office/drawing/2014/main" id="{00000000-0008-0000-04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498" name="Check Box 1330" hidden="1">
              <a:extLst>
                <a:ext uri="{63B3BB69-23CF-44E3-9099-C40C66FF867C}">
                  <a14:compatExt spid="_x0000_s8498"/>
                </a:ext>
                <a:ext uri="{FF2B5EF4-FFF2-40B4-BE49-F238E27FC236}">
                  <a16:creationId xmlns:a16="http://schemas.microsoft.com/office/drawing/2014/main" id="{00000000-0008-0000-04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499" name="Check Box 1331" hidden="1">
              <a:extLst>
                <a:ext uri="{63B3BB69-23CF-44E3-9099-C40C66FF867C}">
                  <a14:compatExt spid="_x0000_s8499"/>
                </a:ext>
                <a:ext uri="{FF2B5EF4-FFF2-40B4-BE49-F238E27FC236}">
                  <a16:creationId xmlns:a16="http://schemas.microsoft.com/office/drawing/2014/main" id="{00000000-0008-0000-04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00" name="Check Box 1332" hidden="1">
              <a:extLst>
                <a:ext uri="{63B3BB69-23CF-44E3-9099-C40C66FF867C}">
                  <a14:compatExt spid="_x0000_s8500"/>
                </a:ext>
                <a:ext uri="{FF2B5EF4-FFF2-40B4-BE49-F238E27FC236}">
                  <a16:creationId xmlns:a16="http://schemas.microsoft.com/office/drawing/2014/main" id="{00000000-0008-0000-04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01" name="Check Box 1333" hidden="1">
              <a:extLst>
                <a:ext uri="{63B3BB69-23CF-44E3-9099-C40C66FF867C}">
                  <a14:compatExt spid="_x0000_s8501"/>
                </a:ext>
                <a:ext uri="{FF2B5EF4-FFF2-40B4-BE49-F238E27FC236}">
                  <a16:creationId xmlns:a16="http://schemas.microsoft.com/office/drawing/2014/main" id="{00000000-0008-0000-04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02" name="Check Box 1334" hidden="1">
              <a:extLst>
                <a:ext uri="{63B3BB69-23CF-44E3-9099-C40C66FF867C}">
                  <a14:compatExt spid="_x0000_s8502"/>
                </a:ext>
                <a:ext uri="{FF2B5EF4-FFF2-40B4-BE49-F238E27FC236}">
                  <a16:creationId xmlns:a16="http://schemas.microsoft.com/office/drawing/2014/main" id="{00000000-0008-0000-04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03" name="Check Box 1335" hidden="1">
              <a:extLst>
                <a:ext uri="{63B3BB69-23CF-44E3-9099-C40C66FF867C}">
                  <a14:compatExt spid="_x0000_s8503"/>
                </a:ext>
                <a:ext uri="{FF2B5EF4-FFF2-40B4-BE49-F238E27FC236}">
                  <a16:creationId xmlns:a16="http://schemas.microsoft.com/office/drawing/2014/main" id="{00000000-0008-0000-04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04" name="Check Box 1336" hidden="1">
              <a:extLst>
                <a:ext uri="{63B3BB69-23CF-44E3-9099-C40C66FF867C}">
                  <a14:compatExt spid="_x0000_s8504"/>
                </a:ext>
                <a:ext uri="{FF2B5EF4-FFF2-40B4-BE49-F238E27FC236}">
                  <a16:creationId xmlns:a16="http://schemas.microsoft.com/office/drawing/2014/main" id="{00000000-0008-0000-04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05" name="Check Box 1337" hidden="1">
              <a:extLst>
                <a:ext uri="{63B3BB69-23CF-44E3-9099-C40C66FF867C}">
                  <a14:compatExt spid="_x0000_s8505"/>
                </a:ext>
                <a:ext uri="{FF2B5EF4-FFF2-40B4-BE49-F238E27FC236}">
                  <a16:creationId xmlns:a16="http://schemas.microsoft.com/office/drawing/2014/main" id="{00000000-0008-0000-04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06" name="Check Box 1338" hidden="1">
              <a:extLst>
                <a:ext uri="{63B3BB69-23CF-44E3-9099-C40C66FF867C}">
                  <a14:compatExt spid="_x0000_s8506"/>
                </a:ext>
                <a:ext uri="{FF2B5EF4-FFF2-40B4-BE49-F238E27FC236}">
                  <a16:creationId xmlns:a16="http://schemas.microsoft.com/office/drawing/2014/main" id="{00000000-0008-0000-04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07" name="Check Box 1339" hidden="1">
              <a:extLst>
                <a:ext uri="{63B3BB69-23CF-44E3-9099-C40C66FF867C}">
                  <a14:compatExt spid="_x0000_s8507"/>
                </a:ext>
                <a:ext uri="{FF2B5EF4-FFF2-40B4-BE49-F238E27FC236}">
                  <a16:creationId xmlns:a16="http://schemas.microsoft.com/office/drawing/2014/main" id="{00000000-0008-0000-04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08" name="Check Box 1340" hidden="1">
              <a:extLst>
                <a:ext uri="{63B3BB69-23CF-44E3-9099-C40C66FF867C}">
                  <a14:compatExt spid="_x0000_s8508"/>
                </a:ext>
                <a:ext uri="{FF2B5EF4-FFF2-40B4-BE49-F238E27FC236}">
                  <a16:creationId xmlns:a16="http://schemas.microsoft.com/office/drawing/2014/main" id="{00000000-0008-0000-04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09" name="Check Box 1341" hidden="1">
              <a:extLst>
                <a:ext uri="{63B3BB69-23CF-44E3-9099-C40C66FF867C}">
                  <a14:compatExt spid="_x0000_s8509"/>
                </a:ext>
                <a:ext uri="{FF2B5EF4-FFF2-40B4-BE49-F238E27FC236}">
                  <a16:creationId xmlns:a16="http://schemas.microsoft.com/office/drawing/2014/main" id="{00000000-0008-0000-04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10" name="Check Box 1342" hidden="1">
              <a:extLst>
                <a:ext uri="{63B3BB69-23CF-44E3-9099-C40C66FF867C}">
                  <a14:compatExt spid="_x0000_s8510"/>
                </a:ext>
                <a:ext uri="{FF2B5EF4-FFF2-40B4-BE49-F238E27FC236}">
                  <a16:creationId xmlns:a16="http://schemas.microsoft.com/office/drawing/2014/main" id="{00000000-0008-0000-04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11" name="Check Box 1343" hidden="1">
              <a:extLst>
                <a:ext uri="{63B3BB69-23CF-44E3-9099-C40C66FF867C}">
                  <a14:compatExt spid="_x0000_s8511"/>
                </a:ext>
                <a:ext uri="{FF2B5EF4-FFF2-40B4-BE49-F238E27FC236}">
                  <a16:creationId xmlns:a16="http://schemas.microsoft.com/office/drawing/2014/main" id="{00000000-0008-0000-04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12" name="Check Box 1344" hidden="1">
              <a:extLst>
                <a:ext uri="{63B3BB69-23CF-44E3-9099-C40C66FF867C}">
                  <a14:compatExt spid="_x0000_s8512"/>
                </a:ext>
                <a:ext uri="{FF2B5EF4-FFF2-40B4-BE49-F238E27FC236}">
                  <a16:creationId xmlns:a16="http://schemas.microsoft.com/office/drawing/2014/main" id="{00000000-0008-0000-04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13" name="Check Box 1345" hidden="1">
              <a:extLst>
                <a:ext uri="{63B3BB69-23CF-44E3-9099-C40C66FF867C}">
                  <a14:compatExt spid="_x0000_s8513"/>
                </a:ext>
                <a:ext uri="{FF2B5EF4-FFF2-40B4-BE49-F238E27FC236}">
                  <a16:creationId xmlns:a16="http://schemas.microsoft.com/office/drawing/2014/main" id="{00000000-0008-0000-04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14" name="Check Box 1346" hidden="1">
              <a:extLst>
                <a:ext uri="{63B3BB69-23CF-44E3-9099-C40C66FF867C}">
                  <a14:compatExt spid="_x0000_s8514"/>
                </a:ext>
                <a:ext uri="{FF2B5EF4-FFF2-40B4-BE49-F238E27FC236}">
                  <a16:creationId xmlns:a16="http://schemas.microsoft.com/office/drawing/2014/main" id="{00000000-0008-0000-04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15" name="Check Box 1347" hidden="1">
              <a:extLst>
                <a:ext uri="{63B3BB69-23CF-44E3-9099-C40C66FF867C}">
                  <a14:compatExt spid="_x0000_s8515"/>
                </a:ext>
                <a:ext uri="{FF2B5EF4-FFF2-40B4-BE49-F238E27FC236}">
                  <a16:creationId xmlns:a16="http://schemas.microsoft.com/office/drawing/2014/main" id="{00000000-0008-0000-04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16" name="Check Box 1348" hidden="1">
              <a:extLst>
                <a:ext uri="{63B3BB69-23CF-44E3-9099-C40C66FF867C}">
                  <a14:compatExt spid="_x0000_s8516"/>
                </a:ext>
                <a:ext uri="{FF2B5EF4-FFF2-40B4-BE49-F238E27FC236}">
                  <a16:creationId xmlns:a16="http://schemas.microsoft.com/office/drawing/2014/main" id="{00000000-0008-0000-04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17" name="Check Box 1349" hidden="1">
              <a:extLst>
                <a:ext uri="{63B3BB69-23CF-44E3-9099-C40C66FF867C}">
                  <a14:compatExt spid="_x0000_s8517"/>
                </a:ext>
                <a:ext uri="{FF2B5EF4-FFF2-40B4-BE49-F238E27FC236}">
                  <a16:creationId xmlns:a16="http://schemas.microsoft.com/office/drawing/2014/main" id="{00000000-0008-0000-04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18" name="Check Box 1350" hidden="1">
              <a:extLst>
                <a:ext uri="{63B3BB69-23CF-44E3-9099-C40C66FF867C}">
                  <a14:compatExt spid="_x0000_s8518"/>
                </a:ext>
                <a:ext uri="{FF2B5EF4-FFF2-40B4-BE49-F238E27FC236}">
                  <a16:creationId xmlns:a16="http://schemas.microsoft.com/office/drawing/2014/main" id="{00000000-0008-0000-04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19" name="Check Box 1351" hidden="1">
              <a:extLst>
                <a:ext uri="{63B3BB69-23CF-44E3-9099-C40C66FF867C}">
                  <a14:compatExt spid="_x0000_s8519"/>
                </a:ext>
                <a:ext uri="{FF2B5EF4-FFF2-40B4-BE49-F238E27FC236}">
                  <a16:creationId xmlns:a16="http://schemas.microsoft.com/office/drawing/2014/main" id="{00000000-0008-0000-04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20" name="Check Box 1352" hidden="1">
              <a:extLst>
                <a:ext uri="{63B3BB69-23CF-44E3-9099-C40C66FF867C}">
                  <a14:compatExt spid="_x0000_s8520"/>
                </a:ext>
                <a:ext uri="{FF2B5EF4-FFF2-40B4-BE49-F238E27FC236}">
                  <a16:creationId xmlns:a16="http://schemas.microsoft.com/office/drawing/2014/main" id="{00000000-0008-0000-04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21" name="Check Box 1353" hidden="1">
              <a:extLst>
                <a:ext uri="{63B3BB69-23CF-44E3-9099-C40C66FF867C}">
                  <a14:compatExt spid="_x0000_s8521"/>
                </a:ext>
                <a:ext uri="{FF2B5EF4-FFF2-40B4-BE49-F238E27FC236}">
                  <a16:creationId xmlns:a16="http://schemas.microsoft.com/office/drawing/2014/main" id="{00000000-0008-0000-04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22" name="Check Box 1354" hidden="1">
              <a:extLst>
                <a:ext uri="{63B3BB69-23CF-44E3-9099-C40C66FF867C}">
                  <a14:compatExt spid="_x0000_s8522"/>
                </a:ext>
                <a:ext uri="{FF2B5EF4-FFF2-40B4-BE49-F238E27FC236}">
                  <a16:creationId xmlns:a16="http://schemas.microsoft.com/office/drawing/2014/main" id="{00000000-0008-0000-04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23" name="Check Box 1355" hidden="1">
              <a:extLst>
                <a:ext uri="{63B3BB69-23CF-44E3-9099-C40C66FF867C}">
                  <a14:compatExt spid="_x0000_s8523"/>
                </a:ext>
                <a:ext uri="{FF2B5EF4-FFF2-40B4-BE49-F238E27FC236}">
                  <a16:creationId xmlns:a16="http://schemas.microsoft.com/office/drawing/2014/main" id="{00000000-0008-0000-04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24" name="Check Box 1356" hidden="1">
              <a:extLst>
                <a:ext uri="{63B3BB69-23CF-44E3-9099-C40C66FF867C}">
                  <a14:compatExt spid="_x0000_s8524"/>
                </a:ext>
                <a:ext uri="{FF2B5EF4-FFF2-40B4-BE49-F238E27FC236}">
                  <a16:creationId xmlns:a16="http://schemas.microsoft.com/office/drawing/2014/main" id="{00000000-0008-0000-04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25" name="Check Box 1357" hidden="1">
              <a:extLst>
                <a:ext uri="{63B3BB69-23CF-44E3-9099-C40C66FF867C}">
                  <a14:compatExt spid="_x0000_s8525"/>
                </a:ext>
                <a:ext uri="{FF2B5EF4-FFF2-40B4-BE49-F238E27FC236}">
                  <a16:creationId xmlns:a16="http://schemas.microsoft.com/office/drawing/2014/main" id="{00000000-0008-0000-04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26" name="Check Box 1358" hidden="1">
              <a:extLst>
                <a:ext uri="{63B3BB69-23CF-44E3-9099-C40C66FF867C}">
                  <a14:compatExt spid="_x0000_s8526"/>
                </a:ext>
                <a:ext uri="{FF2B5EF4-FFF2-40B4-BE49-F238E27FC236}">
                  <a16:creationId xmlns:a16="http://schemas.microsoft.com/office/drawing/2014/main" id="{00000000-0008-0000-04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27" name="Check Box 1359" hidden="1">
              <a:extLst>
                <a:ext uri="{63B3BB69-23CF-44E3-9099-C40C66FF867C}">
                  <a14:compatExt spid="_x0000_s8527"/>
                </a:ext>
                <a:ext uri="{FF2B5EF4-FFF2-40B4-BE49-F238E27FC236}">
                  <a16:creationId xmlns:a16="http://schemas.microsoft.com/office/drawing/2014/main" id="{00000000-0008-0000-04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28" name="Check Box 1360" hidden="1">
              <a:extLst>
                <a:ext uri="{63B3BB69-23CF-44E3-9099-C40C66FF867C}">
                  <a14:compatExt spid="_x0000_s8528"/>
                </a:ext>
                <a:ext uri="{FF2B5EF4-FFF2-40B4-BE49-F238E27FC236}">
                  <a16:creationId xmlns:a16="http://schemas.microsoft.com/office/drawing/2014/main" id="{00000000-0008-0000-04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29" name="Check Box 1361" hidden="1">
              <a:extLst>
                <a:ext uri="{63B3BB69-23CF-44E3-9099-C40C66FF867C}">
                  <a14:compatExt spid="_x0000_s8529"/>
                </a:ext>
                <a:ext uri="{FF2B5EF4-FFF2-40B4-BE49-F238E27FC236}">
                  <a16:creationId xmlns:a16="http://schemas.microsoft.com/office/drawing/2014/main" id="{00000000-0008-0000-04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30" name="Check Box 1362" hidden="1">
              <a:extLst>
                <a:ext uri="{63B3BB69-23CF-44E3-9099-C40C66FF867C}">
                  <a14:compatExt spid="_x0000_s8530"/>
                </a:ext>
                <a:ext uri="{FF2B5EF4-FFF2-40B4-BE49-F238E27FC236}">
                  <a16:creationId xmlns:a16="http://schemas.microsoft.com/office/drawing/2014/main" id="{00000000-0008-0000-04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31" name="Check Box 1363" hidden="1">
              <a:extLst>
                <a:ext uri="{63B3BB69-23CF-44E3-9099-C40C66FF867C}">
                  <a14:compatExt spid="_x0000_s8531"/>
                </a:ext>
                <a:ext uri="{FF2B5EF4-FFF2-40B4-BE49-F238E27FC236}">
                  <a16:creationId xmlns:a16="http://schemas.microsoft.com/office/drawing/2014/main" id="{00000000-0008-0000-04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32" name="Check Box 1364" hidden="1">
              <a:extLst>
                <a:ext uri="{63B3BB69-23CF-44E3-9099-C40C66FF867C}">
                  <a14:compatExt spid="_x0000_s8532"/>
                </a:ext>
                <a:ext uri="{FF2B5EF4-FFF2-40B4-BE49-F238E27FC236}">
                  <a16:creationId xmlns:a16="http://schemas.microsoft.com/office/drawing/2014/main" id="{00000000-0008-0000-04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33" name="Check Box 1365" hidden="1">
              <a:extLst>
                <a:ext uri="{63B3BB69-23CF-44E3-9099-C40C66FF867C}">
                  <a14:compatExt spid="_x0000_s8533"/>
                </a:ext>
                <a:ext uri="{FF2B5EF4-FFF2-40B4-BE49-F238E27FC236}">
                  <a16:creationId xmlns:a16="http://schemas.microsoft.com/office/drawing/2014/main" id="{00000000-0008-0000-04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34" name="Check Box 1366" hidden="1">
              <a:extLst>
                <a:ext uri="{63B3BB69-23CF-44E3-9099-C40C66FF867C}">
                  <a14:compatExt spid="_x0000_s8534"/>
                </a:ext>
                <a:ext uri="{FF2B5EF4-FFF2-40B4-BE49-F238E27FC236}">
                  <a16:creationId xmlns:a16="http://schemas.microsoft.com/office/drawing/2014/main" id="{00000000-0008-0000-04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35" name="Check Box 1367" hidden="1">
              <a:extLst>
                <a:ext uri="{63B3BB69-23CF-44E3-9099-C40C66FF867C}">
                  <a14:compatExt spid="_x0000_s8535"/>
                </a:ext>
                <a:ext uri="{FF2B5EF4-FFF2-40B4-BE49-F238E27FC236}">
                  <a16:creationId xmlns:a16="http://schemas.microsoft.com/office/drawing/2014/main" id="{00000000-0008-0000-04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36" name="Check Box 1368" hidden="1">
              <a:extLst>
                <a:ext uri="{63B3BB69-23CF-44E3-9099-C40C66FF867C}">
                  <a14:compatExt spid="_x0000_s8536"/>
                </a:ext>
                <a:ext uri="{FF2B5EF4-FFF2-40B4-BE49-F238E27FC236}">
                  <a16:creationId xmlns:a16="http://schemas.microsoft.com/office/drawing/2014/main" id="{00000000-0008-0000-04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37" name="Check Box 1369" hidden="1">
              <a:extLst>
                <a:ext uri="{63B3BB69-23CF-44E3-9099-C40C66FF867C}">
                  <a14:compatExt spid="_x0000_s8537"/>
                </a:ext>
                <a:ext uri="{FF2B5EF4-FFF2-40B4-BE49-F238E27FC236}">
                  <a16:creationId xmlns:a16="http://schemas.microsoft.com/office/drawing/2014/main" id="{00000000-0008-0000-04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38" name="Check Box 1370" hidden="1">
              <a:extLst>
                <a:ext uri="{63B3BB69-23CF-44E3-9099-C40C66FF867C}">
                  <a14:compatExt spid="_x0000_s8538"/>
                </a:ext>
                <a:ext uri="{FF2B5EF4-FFF2-40B4-BE49-F238E27FC236}">
                  <a16:creationId xmlns:a16="http://schemas.microsoft.com/office/drawing/2014/main" id="{00000000-0008-0000-04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39" name="Check Box 1371" hidden="1">
              <a:extLst>
                <a:ext uri="{63B3BB69-23CF-44E3-9099-C40C66FF867C}">
                  <a14:compatExt spid="_x0000_s8539"/>
                </a:ext>
                <a:ext uri="{FF2B5EF4-FFF2-40B4-BE49-F238E27FC236}">
                  <a16:creationId xmlns:a16="http://schemas.microsoft.com/office/drawing/2014/main" id="{00000000-0008-0000-04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40" name="Check Box 1372" hidden="1">
              <a:extLst>
                <a:ext uri="{63B3BB69-23CF-44E3-9099-C40C66FF867C}">
                  <a14:compatExt spid="_x0000_s8540"/>
                </a:ext>
                <a:ext uri="{FF2B5EF4-FFF2-40B4-BE49-F238E27FC236}">
                  <a16:creationId xmlns:a16="http://schemas.microsoft.com/office/drawing/2014/main" id="{00000000-0008-0000-04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41" name="Check Box 1373" hidden="1">
              <a:extLst>
                <a:ext uri="{63B3BB69-23CF-44E3-9099-C40C66FF867C}">
                  <a14:compatExt spid="_x0000_s8541"/>
                </a:ext>
                <a:ext uri="{FF2B5EF4-FFF2-40B4-BE49-F238E27FC236}">
                  <a16:creationId xmlns:a16="http://schemas.microsoft.com/office/drawing/2014/main" id="{00000000-0008-0000-04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42" name="Check Box 1374" hidden="1">
              <a:extLst>
                <a:ext uri="{63B3BB69-23CF-44E3-9099-C40C66FF867C}">
                  <a14:compatExt spid="_x0000_s8542"/>
                </a:ext>
                <a:ext uri="{FF2B5EF4-FFF2-40B4-BE49-F238E27FC236}">
                  <a16:creationId xmlns:a16="http://schemas.microsoft.com/office/drawing/2014/main" id="{00000000-0008-0000-04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43" name="Check Box 1375" hidden="1">
              <a:extLst>
                <a:ext uri="{63B3BB69-23CF-44E3-9099-C40C66FF867C}">
                  <a14:compatExt spid="_x0000_s8543"/>
                </a:ext>
                <a:ext uri="{FF2B5EF4-FFF2-40B4-BE49-F238E27FC236}">
                  <a16:creationId xmlns:a16="http://schemas.microsoft.com/office/drawing/2014/main" id="{00000000-0008-0000-04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44" name="Check Box 1376" hidden="1">
              <a:extLst>
                <a:ext uri="{63B3BB69-23CF-44E3-9099-C40C66FF867C}">
                  <a14:compatExt spid="_x0000_s8544"/>
                </a:ext>
                <a:ext uri="{FF2B5EF4-FFF2-40B4-BE49-F238E27FC236}">
                  <a16:creationId xmlns:a16="http://schemas.microsoft.com/office/drawing/2014/main" id="{00000000-0008-0000-04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45" name="Check Box 1377" hidden="1">
              <a:extLst>
                <a:ext uri="{63B3BB69-23CF-44E3-9099-C40C66FF867C}">
                  <a14:compatExt spid="_x0000_s8545"/>
                </a:ext>
                <a:ext uri="{FF2B5EF4-FFF2-40B4-BE49-F238E27FC236}">
                  <a16:creationId xmlns:a16="http://schemas.microsoft.com/office/drawing/2014/main" id="{00000000-0008-0000-04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46" name="Check Box 1378" hidden="1">
              <a:extLst>
                <a:ext uri="{63B3BB69-23CF-44E3-9099-C40C66FF867C}">
                  <a14:compatExt spid="_x0000_s8546"/>
                </a:ext>
                <a:ext uri="{FF2B5EF4-FFF2-40B4-BE49-F238E27FC236}">
                  <a16:creationId xmlns:a16="http://schemas.microsoft.com/office/drawing/2014/main" id="{00000000-0008-0000-04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47" name="Check Box 1379" hidden="1">
              <a:extLst>
                <a:ext uri="{63B3BB69-23CF-44E3-9099-C40C66FF867C}">
                  <a14:compatExt spid="_x0000_s8547"/>
                </a:ext>
                <a:ext uri="{FF2B5EF4-FFF2-40B4-BE49-F238E27FC236}">
                  <a16:creationId xmlns:a16="http://schemas.microsoft.com/office/drawing/2014/main" id="{00000000-0008-0000-04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48" name="Check Box 1380" hidden="1">
              <a:extLst>
                <a:ext uri="{63B3BB69-23CF-44E3-9099-C40C66FF867C}">
                  <a14:compatExt spid="_x0000_s8548"/>
                </a:ext>
                <a:ext uri="{FF2B5EF4-FFF2-40B4-BE49-F238E27FC236}">
                  <a16:creationId xmlns:a16="http://schemas.microsoft.com/office/drawing/2014/main" id="{00000000-0008-0000-04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49" name="Check Box 1381" hidden="1">
              <a:extLst>
                <a:ext uri="{63B3BB69-23CF-44E3-9099-C40C66FF867C}">
                  <a14:compatExt spid="_x0000_s8549"/>
                </a:ext>
                <a:ext uri="{FF2B5EF4-FFF2-40B4-BE49-F238E27FC236}">
                  <a16:creationId xmlns:a16="http://schemas.microsoft.com/office/drawing/2014/main" id="{00000000-0008-0000-04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50" name="Check Box 1382" hidden="1">
              <a:extLst>
                <a:ext uri="{63B3BB69-23CF-44E3-9099-C40C66FF867C}">
                  <a14:compatExt spid="_x0000_s8550"/>
                </a:ext>
                <a:ext uri="{FF2B5EF4-FFF2-40B4-BE49-F238E27FC236}">
                  <a16:creationId xmlns:a16="http://schemas.microsoft.com/office/drawing/2014/main" id="{00000000-0008-0000-04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51" name="Check Box 1383" hidden="1">
              <a:extLst>
                <a:ext uri="{63B3BB69-23CF-44E3-9099-C40C66FF867C}">
                  <a14:compatExt spid="_x0000_s8551"/>
                </a:ext>
                <a:ext uri="{FF2B5EF4-FFF2-40B4-BE49-F238E27FC236}">
                  <a16:creationId xmlns:a16="http://schemas.microsoft.com/office/drawing/2014/main" id="{00000000-0008-0000-04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52" name="Check Box 1384" hidden="1">
              <a:extLst>
                <a:ext uri="{63B3BB69-23CF-44E3-9099-C40C66FF867C}">
                  <a14:compatExt spid="_x0000_s8552"/>
                </a:ext>
                <a:ext uri="{FF2B5EF4-FFF2-40B4-BE49-F238E27FC236}">
                  <a16:creationId xmlns:a16="http://schemas.microsoft.com/office/drawing/2014/main" id="{00000000-0008-0000-04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53" name="Check Box 1385" hidden="1">
              <a:extLst>
                <a:ext uri="{63B3BB69-23CF-44E3-9099-C40C66FF867C}">
                  <a14:compatExt spid="_x0000_s8553"/>
                </a:ext>
                <a:ext uri="{FF2B5EF4-FFF2-40B4-BE49-F238E27FC236}">
                  <a16:creationId xmlns:a16="http://schemas.microsoft.com/office/drawing/2014/main" id="{00000000-0008-0000-04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54" name="Check Box 1386" hidden="1">
              <a:extLst>
                <a:ext uri="{63B3BB69-23CF-44E3-9099-C40C66FF867C}">
                  <a14:compatExt spid="_x0000_s8554"/>
                </a:ext>
                <a:ext uri="{FF2B5EF4-FFF2-40B4-BE49-F238E27FC236}">
                  <a16:creationId xmlns:a16="http://schemas.microsoft.com/office/drawing/2014/main" id="{00000000-0008-0000-04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579" name="Check Box 1411" hidden="1">
              <a:extLst>
                <a:ext uri="{63B3BB69-23CF-44E3-9099-C40C66FF867C}">
                  <a14:compatExt spid="_x0000_s8579"/>
                </a:ext>
                <a:ext uri="{FF2B5EF4-FFF2-40B4-BE49-F238E27FC236}">
                  <a16:creationId xmlns:a16="http://schemas.microsoft.com/office/drawing/2014/main" id="{00000000-0008-0000-04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580" name="Check Box 1412" hidden="1">
              <a:extLst>
                <a:ext uri="{63B3BB69-23CF-44E3-9099-C40C66FF867C}">
                  <a14:compatExt spid="_x0000_s8580"/>
                </a:ext>
                <a:ext uri="{FF2B5EF4-FFF2-40B4-BE49-F238E27FC236}">
                  <a16:creationId xmlns:a16="http://schemas.microsoft.com/office/drawing/2014/main" id="{00000000-0008-0000-04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581" name="Check Box 1413" hidden="1">
              <a:extLst>
                <a:ext uri="{63B3BB69-23CF-44E3-9099-C40C66FF867C}">
                  <a14:compatExt spid="_x0000_s8581"/>
                </a:ext>
                <a:ext uri="{FF2B5EF4-FFF2-40B4-BE49-F238E27FC236}">
                  <a16:creationId xmlns:a16="http://schemas.microsoft.com/office/drawing/2014/main" id="{00000000-0008-0000-04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582" name="Check Box 1414" hidden="1">
              <a:extLst>
                <a:ext uri="{63B3BB69-23CF-44E3-9099-C40C66FF867C}">
                  <a14:compatExt spid="_x0000_s8582"/>
                </a:ext>
                <a:ext uri="{FF2B5EF4-FFF2-40B4-BE49-F238E27FC236}">
                  <a16:creationId xmlns:a16="http://schemas.microsoft.com/office/drawing/2014/main" id="{00000000-0008-0000-04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583" name="Check Box 1415" hidden="1">
              <a:extLst>
                <a:ext uri="{63B3BB69-23CF-44E3-9099-C40C66FF867C}">
                  <a14:compatExt spid="_x0000_s8583"/>
                </a:ext>
                <a:ext uri="{FF2B5EF4-FFF2-40B4-BE49-F238E27FC236}">
                  <a16:creationId xmlns:a16="http://schemas.microsoft.com/office/drawing/2014/main" id="{00000000-0008-0000-04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584" name="Check Box 1416" hidden="1">
              <a:extLst>
                <a:ext uri="{63B3BB69-23CF-44E3-9099-C40C66FF867C}">
                  <a14:compatExt spid="_x0000_s8584"/>
                </a:ext>
                <a:ext uri="{FF2B5EF4-FFF2-40B4-BE49-F238E27FC236}">
                  <a16:creationId xmlns:a16="http://schemas.microsoft.com/office/drawing/2014/main" id="{00000000-0008-0000-04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585" name="Check Box 1417" hidden="1">
              <a:extLst>
                <a:ext uri="{63B3BB69-23CF-44E3-9099-C40C66FF867C}">
                  <a14:compatExt spid="_x0000_s8585"/>
                </a:ext>
                <a:ext uri="{FF2B5EF4-FFF2-40B4-BE49-F238E27FC236}">
                  <a16:creationId xmlns:a16="http://schemas.microsoft.com/office/drawing/2014/main" id="{00000000-0008-0000-04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586" name="Check Box 1418" hidden="1">
              <a:extLst>
                <a:ext uri="{63B3BB69-23CF-44E3-9099-C40C66FF867C}">
                  <a14:compatExt spid="_x0000_s8586"/>
                </a:ext>
                <a:ext uri="{FF2B5EF4-FFF2-40B4-BE49-F238E27FC236}">
                  <a16:creationId xmlns:a16="http://schemas.microsoft.com/office/drawing/2014/main" id="{00000000-0008-0000-04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587" name="Check Box 1419" hidden="1">
              <a:extLst>
                <a:ext uri="{63B3BB69-23CF-44E3-9099-C40C66FF867C}">
                  <a14:compatExt spid="_x0000_s8587"/>
                </a:ext>
                <a:ext uri="{FF2B5EF4-FFF2-40B4-BE49-F238E27FC236}">
                  <a16:creationId xmlns:a16="http://schemas.microsoft.com/office/drawing/2014/main" id="{00000000-0008-0000-04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588" name="Check Box 1420" hidden="1">
              <a:extLst>
                <a:ext uri="{63B3BB69-23CF-44E3-9099-C40C66FF867C}">
                  <a14:compatExt spid="_x0000_s8588"/>
                </a:ext>
                <a:ext uri="{FF2B5EF4-FFF2-40B4-BE49-F238E27FC236}">
                  <a16:creationId xmlns:a16="http://schemas.microsoft.com/office/drawing/2014/main" id="{00000000-0008-0000-04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589" name="Check Box 1421" hidden="1">
              <a:extLst>
                <a:ext uri="{63B3BB69-23CF-44E3-9099-C40C66FF867C}">
                  <a14:compatExt spid="_x0000_s8589"/>
                </a:ext>
                <a:ext uri="{FF2B5EF4-FFF2-40B4-BE49-F238E27FC236}">
                  <a16:creationId xmlns:a16="http://schemas.microsoft.com/office/drawing/2014/main" id="{00000000-0008-0000-04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590" name="Check Box 1422" hidden="1">
              <a:extLst>
                <a:ext uri="{63B3BB69-23CF-44E3-9099-C40C66FF867C}">
                  <a14:compatExt spid="_x0000_s8590"/>
                </a:ext>
                <a:ext uri="{FF2B5EF4-FFF2-40B4-BE49-F238E27FC236}">
                  <a16:creationId xmlns:a16="http://schemas.microsoft.com/office/drawing/2014/main" id="{00000000-0008-0000-04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591" name="Check Box 1423" hidden="1">
              <a:extLst>
                <a:ext uri="{63B3BB69-23CF-44E3-9099-C40C66FF867C}">
                  <a14:compatExt spid="_x0000_s8591"/>
                </a:ext>
                <a:ext uri="{FF2B5EF4-FFF2-40B4-BE49-F238E27FC236}">
                  <a16:creationId xmlns:a16="http://schemas.microsoft.com/office/drawing/2014/main" id="{00000000-0008-0000-04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592" name="Check Box 1424" hidden="1">
              <a:extLst>
                <a:ext uri="{63B3BB69-23CF-44E3-9099-C40C66FF867C}">
                  <a14:compatExt spid="_x0000_s8592"/>
                </a:ext>
                <a:ext uri="{FF2B5EF4-FFF2-40B4-BE49-F238E27FC236}">
                  <a16:creationId xmlns:a16="http://schemas.microsoft.com/office/drawing/2014/main" id="{00000000-0008-0000-04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593" name="Check Box 1425" hidden="1">
              <a:extLst>
                <a:ext uri="{63B3BB69-23CF-44E3-9099-C40C66FF867C}">
                  <a14:compatExt spid="_x0000_s8593"/>
                </a:ext>
                <a:ext uri="{FF2B5EF4-FFF2-40B4-BE49-F238E27FC236}">
                  <a16:creationId xmlns:a16="http://schemas.microsoft.com/office/drawing/2014/main" id="{00000000-0008-0000-04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594" name="Check Box 1426" hidden="1">
              <a:extLst>
                <a:ext uri="{63B3BB69-23CF-44E3-9099-C40C66FF867C}">
                  <a14:compatExt spid="_x0000_s8594"/>
                </a:ext>
                <a:ext uri="{FF2B5EF4-FFF2-40B4-BE49-F238E27FC236}">
                  <a16:creationId xmlns:a16="http://schemas.microsoft.com/office/drawing/2014/main" id="{00000000-0008-0000-04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595" name="Check Box 1427" hidden="1">
              <a:extLst>
                <a:ext uri="{63B3BB69-23CF-44E3-9099-C40C66FF867C}">
                  <a14:compatExt spid="_x0000_s8595"/>
                </a:ext>
                <a:ext uri="{FF2B5EF4-FFF2-40B4-BE49-F238E27FC236}">
                  <a16:creationId xmlns:a16="http://schemas.microsoft.com/office/drawing/2014/main" id="{00000000-0008-0000-04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596" name="Check Box 1428" hidden="1">
              <a:extLst>
                <a:ext uri="{63B3BB69-23CF-44E3-9099-C40C66FF867C}">
                  <a14:compatExt spid="_x0000_s8596"/>
                </a:ext>
                <a:ext uri="{FF2B5EF4-FFF2-40B4-BE49-F238E27FC236}">
                  <a16:creationId xmlns:a16="http://schemas.microsoft.com/office/drawing/2014/main" id="{00000000-0008-0000-04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597" name="Check Box 1429" hidden="1">
              <a:extLst>
                <a:ext uri="{63B3BB69-23CF-44E3-9099-C40C66FF867C}">
                  <a14:compatExt spid="_x0000_s8597"/>
                </a:ext>
                <a:ext uri="{FF2B5EF4-FFF2-40B4-BE49-F238E27FC236}">
                  <a16:creationId xmlns:a16="http://schemas.microsoft.com/office/drawing/2014/main" id="{00000000-0008-0000-04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598" name="Check Box 1430" hidden="1">
              <a:extLst>
                <a:ext uri="{63B3BB69-23CF-44E3-9099-C40C66FF867C}">
                  <a14:compatExt spid="_x0000_s8598"/>
                </a:ext>
                <a:ext uri="{FF2B5EF4-FFF2-40B4-BE49-F238E27FC236}">
                  <a16:creationId xmlns:a16="http://schemas.microsoft.com/office/drawing/2014/main" id="{00000000-0008-0000-04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599" name="Check Box 1431" hidden="1">
              <a:extLst>
                <a:ext uri="{63B3BB69-23CF-44E3-9099-C40C66FF867C}">
                  <a14:compatExt spid="_x0000_s8599"/>
                </a:ext>
                <a:ext uri="{FF2B5EF4-FFF2-40B4-BE49-F238E27FC236}">
                  <a16:creationId xmlns:a16="http://schemas.microsoft.com/office/drawing/2014/main" id="{00000000-0008-0000-04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600" name="Check Box 1432" hidden="1">
              <a:extLst>
                <a:ext uri="{63B3BB69-23CF-44E3-9099-C40C66FF867C}">
                  <a14:compatExt spid="_x0000_s8600"/>
                </a:ext>
                <a:ext uri="{FF2B5EF4-FFF2-40B4-BE49-F238E27FC236}">
                  <a16:creationId xmlns:a16="http://schemas.microsoft.com/office/drawing/2014/main" id="{00000000-0008-0000-04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601" name="Check Box 1433" hidden="1">
              <a:extLst>
                <a:ext uri="{63B3BB69-23CF-44E3-9099-C40C66FF867C}">
                  <a14:compatExt spid="_x0000_s8601"/>
                </a:ext>
                <a:ext uri="{FF2B5EF4-FFF2-40B4-BE49-F238E27FC236}">
                  <a16:creationId xmlns:a16="http://schemas.microsoft.com/office/drawing/2014/main" id="{00000000-0008-0000-04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602" name="Check Box 1434" hidden="1">
              <a:extLst>
                <a:ext uri="{63B3BB69-23CF-44E3-9099-C40C66FF867C}">
                  <a14:compatExt spid="_x0000_s8602"/>
                </a:ext>
                <a:ext uri="{FF2B5EF4-FFF2-40B4-BE49-F238E27FC236}">
                  <a16:creationId xmlns:a16="http://schemas.microsoft.com/office/drawing/2014/main" id="{00000000-0008-0000-04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156</xdr:row>
          <xdr:rowOff>85725</xdr:rowOff>
        </xdr:from>
        <xdr:to>
          <xdr:col>2</xdr:col>
          <xdr:colOff>257175</xdr:colOff>
          <xdr:row>156</xdr:row>
          <xdr:rowOff>342900</xdr:rowOff>
        </xdr:to>
        <xdr:sp macro="" textlink="">
          <xdr:nvSpPr>
            <xdr:cNvPr id="8603" name="Check Box 1435" hidden="1">
              <a:extLst>
                <a:ext uri="{63B3BB69-23CF-44E3-9099-C40C66FF867C}">
                  <a14:compatExt spid="_x0000_s8603"/>
                </a:ext>
                <a:ext uri="{FF2B5EF4-FFF2-40B4-BE49-F238E27FC236}">
                  <a16:creationId xmlns:a16="http://schemas.microsoft.com/office/drawing/2014/main" id="{00000000-0008-0000-04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156</xdr:row>
          <xdr:rowOff>85725</xdr:rowOff>
        </xdr:from>
        <xdr:to>
          <xdr:col>3</xdr:col>
          <xdr:colOff>257175</xdr:colOff>
          <xdr:row>156</xdr:row>
          <xdr:rowOff>342900</xdr:rowOff>
        </xdr:to>
        <xdr:sp macro="" textlink="">
          <xdr:nvSpPr>
            <xdr:cNvPr id="8604" name="Check Box 1436" hidden="1">
              <a:extLst>
                <a:ext uri="{63B3BB69-23CF-44E3-9099-C40C66FF867C}">
                  <a14:compatExt spid="_x0000_s8604"/>
                </a:ext>
                <a:ext uri="{FF2B5EF4-FFF2-40B4-BE49-F238E27FC236}">
                  <a16:creationId xmlns:a16="http://schemas.microsoft.com/office/drawing/2014/main" id="{00000000-0008-0000-04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85725</xdr:rowOff>
        </xdr:from>
        <xdr:to>
          <xdr:col>4</xdr:col>
          <xdr:colOff>257175</xdr:colOff>
          <xdr:row>156</xdr:row>
          <xdr:rowOff>342900</xdr:rowOff>
        </xdr:to>
        <xdr:sp macro="" textlink="">
          <xdr:nvSpPr>
            <xdr:cNvPr id="8605" name="Check Box 1437" hidden="1">
              <a:extLst>
                <a:ext uri="{63B3BB69-23CF-44E3-9099-C40C66FF867C}">
                  <a14:compatExt spid="_x0000_s8605"/>
                </a:ext>
                <a:ext uri="{FF2B5EF4-FFF2-40B4-BE49-F238E27FC236}">
                  <a16:creationId xmlns:a16="http://schemas.microsoft.com/office/drawing/2014/main" id="{00000000-0008-0000-04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156</xdr:row>
          <xdr:rowOff>85725</xdr:rowOff>
        </xdr:from>
        <xdr:to>
          <xdr:col>2</xdr:col>
          <xdr:colOff>257175</xdr:colOff>
          <xdr:row>156</xdr:row>
          <xdr:rowOff>342900</xdr:rowOff>
        </xdr:to>
        <xdr:sp macro="" textlink="">
          <xdr:nvSpPr>
            <xdr:cNvPr id="8606" name="Check Box 1438" hidden="1">
              <a:extLst>
                <a:ext uri="{63B3BB69-23CF-44E3-9099-C40C66FF867C}">
                  <a14:compatExt spid="_x0000_s8606"/>
                </a:ext>
                <a:ext uri="{FF2B5EF4-FFF2-40B4-BE49-F238E27FC236}">
                  <a16:creationId xmlns:a16="http://schemas.microsoft.com/office/drawing/2014/main" id="{00000000-0008-0000-04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156</xdr:row>
          <xdr:rowOff>85725</xdr:rowOff>
        </xdr:from>
        <xdr:to>
          <xdr:col>3</xdr:col>
          <xdr:colOff>257175</xdr:colOff>
          <xdr:row>156</xdr:row>
          <xdr:rowOff>342900</xdr:rowOff>
        </xdr:to>
        <xdr:sp macro="" textlink="">
          <xdr:nvSpPr>
            <xdr:cNvPr id="8607" name="Check Box 1439" hidden="1">
              <a:extLst>
                <a:ext uri="{63B3BB69-23CF-44E3-9099-C40C66FF867C}">
                  <a14:compatExt spid="_x0000_s8607"/>
                </a:ext>
                <a:ext uri="{FF2B5EF4-FFF2-40B4-BE49-F238E27FC236}">
                  <a16:creationId xmlns:a16="http://schemas.microsoft.com/office/drawing/2014/main" id="{00000000-0008-0000-04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85725</xdr:rowOff>
        </xdr:from>
        <xdr:to>
          <xdr:col>4</xdr:col>
          <xdr:colOff>257175</xdr:colOff>
          <xdr:row>156</xdr:row>
          <xdr:rowOff>342900</xdr:rowOff>
        </xdr:to>
        <xdr:sp macro="" textlink="">
          <xdr:nvSpPr>
            <xdr:cNvPr id="8608" name="Check Box 1440" hidden="1">
              <a:extLst>
                <a:ext uri="{63B3BB69-23CF-44E3-9099-C40C66FF867C}">
                  <a14:compatExt spid="_x0000_s8608"/>
                </a:ext>
                <a:ext uri="{FF2B5EF4-FFF2-40B4-BE49-F238E27FC236}">
                  <a16:creationId xmlns:a16="http://schemas.microsoft.com/office/drawing/2014/main" id="{00000000-0008-0000-04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156</xdr:row>
          <xdr:rowOff>85725</xdr:rowOff>
        </xdr:from>
        <xdr:to>
          <xdr:col>2</xdr:col>
          <xdr:colOff>257175</xdr:colOff>
          <xdr:row>156</xdr:row>
          <xdr:rowOff>342900</xdr:rowOff>
        </xdr:to>
        <xdr:sp macro="" textlink="">
          <xdr:nvSpPr>
            <xdr:cNvPr id="8609" name="Check Box 1441" hidden="1">
              <a:extLst>
                <a:ext uri="{63B3BB69-23CF-44E3-9099-C40C66FF867C}">
                  <a14:compatExt spid="_x0000_s8609"/>
                </a:ext>
                <a:ext uri="{FF2B5EF4-FFF2-40B4-BE49-F238E27FC236}">
                  <a16:creationId xmlns:a16="http://schemas.microsoft.com/office/drawing/2014/main" id="{00000000-0008-0000-04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156</xdr:row>
          <xdr:rowOff>85725</xdr:rowOff>
        </xdr:from>
        <xdr:to>
          <xdr:col>3</xdr:col>
          <xdr:colOff>257175</xdr:colOff>
          <xdr:row>156</xdr:row>
          <xdr:rowOff>342900</xdr:rowOff>
        </xdr:to>
        <xdr:sp macro="" textlink="">
          <xdr:nvSpPr>
            <xdr:cNvPr id="8610" name="Check Box 1442" hidden="1">
              <a:extLst>
                <a:ext uri="{63B3BB69-23CF-44E3-9099-C40C66FF867C}">
                  <a14:compatExt spid="_x0000_s8610"/>
                </a:ext>
                <a:ext uri="{FF2B5EF4-FFF2-40B4-BE49-F238E27FC236}">
                  <a16:creationId xmlns:a16="http://schemas.microsoft.com/office/drawing/2014/main" id="{00000000-0008-0000-04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85725</xdr:rowOff>
        </xdr:from>
        <xdr:to>
          <xdr:col>4</xdr:col>
          <xdr:colOff>257175</xdr:colOff>
          <xdr:row>156</xdr:row>
          <xdr:rowOff>342900</xdr:rowOff>
        </xdr:to>
        <xdr:sp macro="" textlink="">
          <xdr:nvSpPr>
            <xdr:cNvPr id="8611" name="Check Box 1443" hidden="1">
              <a:extLst>
                <a:ext uri="{63B3BB69-23CF-44E3-9099-C40C66FF867C}">
                  <a14:compatExt spid="_x0000_s8611"/>
                </a:ext>
                <a:ext uri="{FF2B5EF4-FFF2-40B4-BE49-F238E27FC236}">
                  <a16:creationId xmlns:a16="http://schemas.microsoft.com/office/drawing/2014/main" id="{00000000-0008-0000-04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156</xdr:row>
          <xdr:rowOff>85725</xdr:rowOff>
        </xdr:from>
        <xdr:to>
          <xdr:col>2</xdr:col>
          <xdr:colOff>257175</xdr:colOff>
          <xdr:row>156</xdr:row>
          <xdr:rowOff>342900</xdr:rowOff>
        </xdr:to>
        <xdr:sp macro="" textlink="">
          <xdr:nvSpPr>
            <xdr:cNvPr id="8612" name="Check Box 1444" hidden="1">
              <a:extLst>
                <a:ext uri="{63B3BB69-23CF-44E3-9099-C40C66FF867C}">
                  <a14:compatExt spid="_x0000_s8612"/>
                </a:ext>
                <a:ext uri="{FF2B5EF4-FFF2-40B4-BE49-F238E27FC236}">
                  <a16:creationId xmlns:a16="http://schemas.microsoft.com/office/drawing/2014/main" id="{00000000-0008-0000-04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156</xdr:row>
          <xdr:rowOff>85725</xdr:rowOff>
        </xdr:from>
        <xdr:to>
          <xdr:col>3</xdr:col>
          <xdr:colOff>257175</xdr:colOff>
          <xdr:row>156</xdr:row>
          <xdr:rowOff>342900</xdr:rowOff>
        </xdr:to>
        <xdr:sp macro="" textlink="">
          <xdr:nvSpPr>
            <xdr:cNvPr id="8613" name="Check Box 1445" hidden="1">
              <a:extLst>
                <a:ext uri="{63B3BB69-23CF-44E3-9099-C40C66FF867C}">
                  <a14:compatExt spid="_x0000_s8613"/>
                </a:ext>
                <a:ext uri="{FF2B5EF4-FFF2-40B4-BE49-F238E27FC236}">
                  <a16:creationId xmlns:a16="http://schemas.microsoft.com/office/drawing/2014/main" id="{00000000-0008-0000-04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85725</xdr:rowOff>
        </xdr:from>
        <xdr:to>
          <xdr:col>4</xdr:col>
          <xdr:colOff>257175</xdr:colOff>
          <xdr:row>156</xdr:row>
          <xdr:rowOff>342900</xdr:rowOff>
        </xdr:to>
        <xdr:sp macro="" textlink="">
          <xdr:nvSpPr>
            <xdr:cNvPr id="8614" name="Check Box 1446" hidden="1">
              <a:extLst>
                <a:ext uri="{63B3BB69-23CF-44E3-9099-C40C66FF867C}">
                  <a14:compatExt spid="_x0000_s8614"/>
                </a:ext>
                <a:ext uri="{FF2B5EF4-FFF2-40B4-BE49-F238E27FC236}">
                  <a16:creationId xmlns:a16="http://schemas.microsoft.com/office/drawing/2014/main" id="{00000000-0008-0000-04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157</xdr:row>
          <xdr:rowOff>85725</xdr:rowOff>
        </xdr:from>
        <xdr:to>
          <xdr:col>2</xdr:col>
          <xdr:colOff>257175</xdr:colOff>
          <xdr:row>157</xdr:row>
          <xdr:rowOff>342900</xdr:rowOff>
        </xdr:to>
        <xdr:sp macro="" textlink="">
          <xdr:nvSpPr>
            <xdr:cNvPr id="8615" name="Check Box 1447" hidden="1">
              <a:extLst>
                <a:ext uri="{63B3BB69-23CF-44E3-9099-C40C66FF867C}">
                  <a14:compatExt spid="_x0000_s8615"/>
                </a:ext>
                <a:ext uri="{FF2B5EF4-FFF2-40B4-BE49-F238E27FC236}">
                  <a16:creationId xmlns:a16="http://schemas.microsoft.com/office/drawing/2014/main" id="{00000000-0008-0000-04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85725</xdr:rowOff>
        </xdr:from>
        <xdr:to>
          <xdr:col>3</xdr:col>
          <xdr:colOff>257175</xdr:colOff>
          <xdr:row>157</xdr:row>
          <xdr:rowOff>342900</xdr:rowOff>
        </xdr:to>
        <xdr:sp macro="" textlink="">
          <xdr:nvSpPr>
            <xdr:cNvPr id="8616" name="Check Box 1448" hidden="1">
              <a:extLst>
                <a:ext uri="{63B3BB69-23CF-44E3-9099-C40C66FF867C}">
                  <a14:compatExt spid="_x0000_s8616"/>
                </a:ext>
                <a:ext uri="{FF2B5EF4-FFF2-40B4-BE49-F238E27FC236}">
                  <a16:creationId xmlns:a16="http://schemas.microsoft.com/office/drawing/2014/main" id="{00000000-0008-0000-04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85725</xdr:rowOff>
        </xdr:from>
        <xdr:to>
          <xdr:col>4</xdr:col>
          <xdr:colOff>257175</xdr:colOff>
          <xdr:row>157</xdr:row>
          <xdr:rowOff>342900</xdr:rowOff>
        </xdr:to>
        <xdr:sp macro="" textlink="">
          <xdr:nvSpPr>
            <xdr:cNvPr id="8617" name="Check Box 1449" hidden="1">
              <a:extLst>
                <a:ext uri="{63B3BB69-23CF-44E3-9099-C40C66FF867C}">
                  <a14:compatExt spid="_x0000_s8617"/>
                </a:ext>
                <a:ext uri="{FF2B5EF4-FFF2-40B4-BE49-F238E27FC236}">
                  <a16:creationId xmlns:a16="http://schemas.microsoft.com/office/drawing/2014/main" id="{00000000-0008-0000-04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157</xdr:row>
          <xdr:rowOff>85725</xdr:rowOff>
        </xdr:from>
        <xdr:to>
          <xdr:col>2</xdr:col>
          <xdr:colOff>257175</xdr:colOff>
          <xdr:row>157</xdr:row>
          <xdr:rowOff>342900</xdr:rowOff>
        </xdr:to>
        <xdr:sp macro="" textlink="">
          <xdr:nvSpPr>
            <xdr:cNvPr id="8618" name="Check Box 1450" hidden="1">
              <a:extLst>
                <a:ext uri="{63B3BB69-23CF-44E3-9099-C40C66FF867C}">
                  <a14:compatExt spid="_x0000_s8618"/>
                </a:ext>
                <a:ext uri="{FF2B5EF4-FFF2-40B4-BE49-F238E27FC236}">
                  <a16:creationId xmlns:a16="http://schemas.microsoft.com/office/drawing/2014/main" id="{00000000-0008-0000-04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85725</xdr:rowOff>
        </xdr:from>
        <xdr:to>
          <xdr:col>3</xdr:col>
          <xdr:colOff>257175</xdr:colOff>
          <xdr:row>157</xdr:row>
          <xdr:rowOff>342900</xdr:rowOff>
        </xdr:to>
        <xdr:sp macro="" textlink="">
          <xdr:nvSpPr>
            <xdr:cNvPr id="8619" name="Check Box 1451" hidden="1">
              <a:extLst>
                <a:ext uri="{63B3BB69-23CF-44E3-9099-C40C66FF867C}">
                  <a14:compatExt spid="_x0000_s8619"/>
                </a:ext>
                <a:ext uri="{FF2B5EF4-FFF2-40B4-BE49-F238E27FC236}">
                  <a16:creationId xmlns:a16="http://schemas.microsoft.com/office/drawing/2014/main" id="{00000000-0008-0000-04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85725</xdr:rowOff>
        </xdr:from>
        <xdr:to>
          <xdr:col>4</xdr:col>
          <xdr:colOff>257175</xdr:colOff>
          <xdr:row>157</xdr:row>
          <xdr:rowOff>342900</xdr:rowOff>
        </xdr:to>
        <xdr:sp macro="" textlink="">
          <xdr:nvSpPr>
            <xdr:cNvPr id="8620" name="Check Box 1452" hidden="1">
              <a:extLst>
                <a:ext uri="{63B3BB69-23CF-44E3-9099-C40C66FF867C}">
                  <a14:compatExt spid="_x0000_s8620"/>
                </a:ext>
                <a:ext uri="{FF2B5EF4-FFF2-40B4-BE49-F238E27FC236}">
                  <a16:creationId xmlns:a16="http://schemas.microsoft.com/office/drawing/2014/main" id="{00000000-0008-0000-04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157</xdr:row>
          <xdr:rowOff>85725</xdr:rowOff>
        </xdr:from>
        <xdr:to>
          <xdr:col>2</xdr:col>
          <xdr:colOff>257175</xdr:colOff>
          <xdr:row>157</xdr:row>
          <xdr:rowOff>342900</xdr:rowOff>
        </xdr:to>
        <xdr:sp macro="" textlink="">
          <xdr:nvSpPr>
            <xdr:cNvPr id="8621" name="Check Box 1453" hidden="1">
              <a:extLst>
                <a:ext uri="{63B3BB69-23CF-44E3-9099-C40C66FF867C}">
                  <a14:compatExt spid="_x0000_s8621"/>
                </a:ext>
                <a:ext uri="{FF2B5EF4-FFF2-40B4-BE49-F238E27FC236}">
                  <a16:creationId xmlns:a16="http://schemas.microsoft.com/office/drawing/2014/main" id="{00000000-0008-0000-04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85725</xdr:rowOff>
        </xdr:from>
        <xdr:to>
          <xdr:col>3</xdr:col>
          <xdr:colOff>257175</xdr:colOff>
          <xdr:row>157</xdr:row>
          <xdr:rowOff>342900</xdr:rowOff>
        </xdr:to>
        <xdr:sp macro="" textlink="">
          <xdr:nvSpPr>
            <xdr:cNvPr id="8622" name="Check Box 1454" hidden="1">
              <a:extLst>
                <a:ext uri="{63B3BB69-23CF-44E3-9099-C40C66FF867C}">
                  <a14:compatExt spid="_x0000_s8622"/>
                </a:ext>
                <a:ext uri="{FF2B5EF4-FFF2-40B4-BE49-F238E27FC236}">
                  <a16:creationId xmlns:a16="http://schemas.microsoft.com/office/drawing/2014/main" id="{00000000-0008-0000-04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85725</xdr:rowOff>
        </xdr:from>
        <xdr:to>
          <xdr:col>4</xdr:col>
          <xdr:colOff>257175</xdr:colOff>
          <xdr:row>157</xdr:row>
          <xdr:rowOff>342900</xdr:rowOff>
        </xdr:to>
        <xdr:sp macro="" textlink="">
          <xdr:nvSpPr>
            <xdr:cNvPr id="8623" name="Check Box 1455" hidden="1">
              <a:extLst>
                <a:ext uri="{63B3BB69-23CF-44E3-9099-C40C66FF867C}">
                  <a14:compatExt spid="_x0000_s8623"/>
                </a:ext>
                <a:ext uri="{FF2B5EF4-FFF2-40B4-BE49-F238E27FC236}">
                  <a16:creationId xmlns:a16="http://schemas.microsoft.com/office/drawing/2014/main" id="{00000000-0008-0000-04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157</xdr:row>
          <xdr:rowOff>85725</xdr:rowOff>
        </xdr:from>
        <xdr:to>
          <xdr:col>2</xdr:col>
          <xdr:colOff>257175</xdr:colOff>
          <xdr:row>157</xdr:row>
          <xdr:rowOff>342900</xdr:rowOff>
        </xdr:to>
        <xdr:sp macro="" textlink="">
          <xdr:nvSpPr>
            <xdr:cNvPr id="8624" name="Check Box 1456" hidden="1">
              <a:extLst>
                <a:ext uri="{63B3BB69-23CF-44E3-9099-C40C66FF867C}">
                  <a14:compatExt spid="_x0000_s8624"/>
                </a:ext>
                <a:ext uri="{FF2B5EF4-FFF2-40B4-BE49-F238E27FC236}">
                  <a16:creationId xmlns:a16="http://schemas.microsoft.com/office/drawing/2014/main" id="{00000000-0008-0000-04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85725</xdr:rowOff>
        </xdr:from>
        <xdr:to>
          <xdr:col>3</xdr:col>
          <xdr:colOff>257175</xdr:colOff>
          <xdr:row>157</xdr:row>
          <xdr:rowOff>342900</xdr:rowOff>
        </xdr:to>
        <xdr:sp macro="" textlink="">
          <xdr:nvSpPr>
            <xdr:cNvPr id="8625" name="Check Box 1457" hidden="1">
              <a:extLst>
                <a:ext uri="{63B3BB69-23CF-44E3-9099-C40C66FF867C}">
                  <a14:compatExt spid="_x0000_s8625"/>
                </a:ext>
                <a:ext uri="{FF2B5EF4-FFF2-40B4-BE49-F238E27FC236}">
                  <a16:creationId xmlns:a16="http://schemas.microsoft.com/office/drawing/2014/main" id="{00000000-0008-0000-04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85725</xdr:rowOff>
        </xdr:from>
        <xdr:to>
          <xdr:col>4</xdr:col>
          <xdr:colOff>257175</xdr:colOff>
          <xdr:row>157</xdr:row>
          <xdr:rowOff>342900</xdr:rowOff>
        </xdr:to>
        <xdr:sp macro="" textlink="">
          <xdr:nvSpPr>
            <xdr:cNvPr id="8626" name="Check Box 1458" hidden="1">
              <a:extLst>
                <a:ext uri="{63B3BB69-23CF-44E3-9099-C40C66FF867C}">
                  <a14:compatExt spid="_x0000_s8626"/>
                </a:ext>
                <a:ext uri="{FF2B5EF4-FFF2-40B4-BE49-F238E27FC236}">
                  <a16:creationId xmlns:a16="http://schemas.microsoft.com/office/drawing/2014/main" id="{00000000-0008-0000-04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63" name="Check Box 1495" hidden="1">
              <a:extLst>
                <a:ext uri="{63B3BB69-23CF-44E3-9099-C40C66FF867C}">
                  <a14:compatExt spid="_x0000_s8663"/>
                </a:ext>
                <a:ext uri="{FF2B5EF4-FFF2-40B4-BE49-F238E27FC236}">
                  <a16:creationId xmlns:a16="http://schemas.microsoft.com/office/drawing/2014/main" id="{00000000-0008-0000-0400-0000D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64" name="Check Box 1496" hidden="1">
              <a:extLst>
                <a:ext uri="{63B3BB69-23CF-44E3-9099-C40C66FF867C}">
                  <a14:compatExt spid="_x0000_s8664"/>
                </a:ext>
                <a:ext uri="{FF2B5EF4-FFF2-40B4-BE49-F238E27FC236}">
                  <a16:creationId xmlns:a16="http://schemas.microsoft.com/office/drawing/2014/main" id="{00000000-0008-0000-04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65" name="Check Box 1497" hidden="1">
              <a:extLst>
                <a:ext uri="{63B3BB69-23CF-44E3-9099-C40C66FF867C}">
                  <a14:compatExt spid="_x0000_s8665"/>
                </a:ext>
                <a:ext uri="{FF2B5EF4-FFF2-40B4-BE49-F238E27FC236}">
                  <a16:creationId xmlns:a16="http://schemas.microsoft.com/office/drawing/2014/main" id="{00000000-0008-0000-0400-0000D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66" name="Check Box 1498" hidden="1">
              <a:extLst>
                <a:ext uri="{63B3BB69-23CF-44E3-9099-C40C66FF867C}">
                  <a14:compatExt spid="_x0000_s8666"/>
                </a:ext>
                <a:ext uri="{FF2B5EF4-FFF2-40B4-BE49-F238E27FC236}">
                  <a16:creationId xmlns:a16="http://schemas.microsoft.com/office/drawing/2014/main" id="{00000000-0008-0000-0400-0000D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67" name="Check Box 1499" hidden="1">
              <a:extLst>
                <a:ext uri="{63B3BB69-23CF-44E3-9099-C40C66FF867C}">
                  <a14:compatExt spid="_x0000_s8667"/>
                </a:ext>
                <a:ext uri="{FF2B5EF4-FFF2-40B4-BE49-F238E27FC236}">
                  <a16:creationId xmlns:a16="http://schemas.microsoft.com/office/drawing/2014/main" id="{00000000-0008-0000-0400-0000D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68" name="Check Box 1500" hidden="1">
              <a:extLst>
                <a:ext uri="{63B3BB69-23CF-44E3-9099-C40C66FF867C}">
                  <a14:compatExt spid="_x0000_s8668"/>
                </a:ext>
                <a:ext uri="{FF2B5EF4-FFF2-40B4-BE49-F238E27FC236}">
                  <a16:creationId xmlns:a16="http://schemas.microsoft.com/office/drawing/2014/main" id="{00000000-0008-0000-0400-0000D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69" name="Check Box 1501" hidden="1">
              <a:extLst>
                <a:ext uri="{63B3BB69-23CF-44E3-9099-C40C66FF867C}">
                  <a14:compatExt spid="_x0000_s8669"/>
                </a:ext>
                <a:ext uri="{FF2B5EF4-FFF2-40B4-BE49-F238E27FC236}">
                  <a16:creationId xmlns:a16="http://schemas.microsoft.com/office/drawing/2014/main" id="{00000000-0008-0000-0400-0000D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70" name="Check Box 1502" hidden="1">
              <a:extLst>
                <a:ext uri="{63B3BB69-23CF-44E3-9099-C40C66FF867C}">
                  <a14:compatExt spid="_x0000_s8670"/>
                </a:ext>
                <a:ext uri="{FF2B5EF4-FFF2-40B4-BE49-F238E27FC236}">
                  <a16:creationId xmlns:a16="http://schemas.microsoft.com/office/drawing/2014/main" id="{00000000-0008-0000-04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71" name="Check Box 1503" hidden="1">
              <a:extLst>
                <a:ext uri="{63B3BB69-23CF-44E3-9099-C40C66FF867C}">
                  <a14:compatExt spid="_x0000_s8671"/>
                </a:ext>
                <a:ext uri="{FF2B5EF4-FFF2-40B4-BE49-F238E27FC236}">
                  <a16:creationId xmlns:a16="http://schemas.microsoft.com/office/drawing/2014/main" id="{00000000-0008-0000-04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72" name="Check Box 1504" hidden="1">
              <a:extLst>
                <a:ext uri="{63B3BB69-23CF-44E3-9099-C40C66FF867C}">
                  <a14:compatExt spid="_x0000_s8672"/>
                </a:ext>
                <a:ext uri="{FF2B5EF4-FFF2-40B4-BE49-F238E27FC236}">
                  <a16:creationId xmlns:a16="http://schemas.microsoft.com/office/drawing/2014/main" id="{00000000-0008-0000-04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73" name="Check Box 1505" hidden="1">
              <a:extLst>
                <a:ext uri="{63B3BB69-23CF-44E3-9099-C40C66FF867C}">
                  <a14:compatExt spid="_x0000_s8673"/>
                </a:ext>
                <a:ext uri="{FF2B5EF4-FFF2-40B4-BE49-F238E27FC236}">
                  <a16:creationId xmlns:a16="http://schemas.microsoft.com/office/drawing/2014/main" id="{00000000-0008-0000-04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74" name="Check Box 1506" hidden="1">
              <a:extLst>
                <a:ext uri="{63B3BB69-23CF-44E3-9099-C40C66FF867C}">
                  <a14:compatExt spid="_x0000_s8674"/>
                </a:ext>
                <a:ext uri="{FF2B5EF4-FFF2-40B4-BE49-F238E27FC236}">
                  <a16:creationId xmlns:a16="http://schemas.microsoft.com/office/drawing/2014/main" id="{00000000-0008-0000-0400-0000E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675" name="Check Box 1507" hidden="1">
              <a:extLst>
                <a:ext uri="{63B3BB69-23CF-44E3-9099-C40C66FF867C}">
                  <a14:compatExt spid="_x0000_s8675"/>
                </a:ext>
                <a:ext uri="{FF2B5EF4-FFF2-40B4-BE49-F238E27FC236}">
                  <a16:creationId xmlns:a16="http://schemas.microsoft.com/office/drawing/2014/main" id="{00000000-0008-0000-04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676" name="Check Box 1508" hidden="1">
              <a:extLst>
                <a:ext uri="{63B3BB69-23CF-44E3-9099-C40C66FF867C}">
                  <a14:compatExt spid="_x0000_s8676"/>
                </a:ext>
                <a:ext uri="{FF2B5EF4-FFF2-40B4-BE49-F238E27FC236}">
                  <a16:creationId xmlns:a16="http://schemas.microsoft.com/office/drawing/2014/main" id="{00000000-0008-0000-0400-0000E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677" name="Check Box 1509" hidden="1">
              <a:extLst>
                <a:ext uri="{63B3BB69-23CF-44E3-9099-C40C66FF867C}">
                  <a14:compatExt spid="_x0000_s8677"/>
                </a:ext>
                <a:ext uri="{FF2B5EF4-FFF2-40B4-BE49-F238E27FC236}">
                  <a16:creationId xmlns:a16="http://schemas.microsoft.com/office/drawing/2014/main" id="{00000000-0008-0000-04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678" name="Check Box 1510" hidden="1">
              <a:extLst>
                <a:ext uri="{63B3BB69-23CF-44E3-9099-C40C66FF867C}">
                  <a14:compatExt spid="_x0000_s8678"/>
                </a:ext>
                <a:ext uri="{FF2B5EF4-FFF2-40B4-BE49-F238E27FC236}">
                  <a16:creationId xmlns:a16="http://schemas.microsoft.com/office/drawing/2014/main" id="{00000000-0008-0000-04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679" name="Check Box 1511" hidden="1">
              <a:extLst>
                <a:ext uri="{63B3BB69-23CF-44E3-9099-C40C66FF867C}">
                  <a14:compatExt spid="_x0000_s8679"/>
                </a:ext>
                <a:ext uri="{FF2B5EF4-FFF2-40B4-BE49-F238E27FC236}">
                  <a16:creationId xmlns:a16="http://schemas.microsoft.com/office/drawing/2014/main" id="{00000000-0008-0000-04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680" name="Check Box 1512" hidden="1">
              <a:extLst>
                <a:ext uri="{63B3BB69-23CF-44E3-9099-C40C66FF867C}">
                  <a14:compatExt spid="_x0000_s8680"/>
                </a:ext>
                <a:ext uri="{FF2B5EF4-FFF2-40B4-BE49-F238E27FC236}">
                  <a16:creationId xmlns:a16="http://schemas.microsoft.com/office/drawing/2014/main" id="{00000000-0008-0000-0400-0000E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681" name="Check Box 1513" hidden="1">
              <a:extLst>
                <a:ext uri="{63B3BB69-23CF-44E3-9099-C40C66FF867C}">
                  <a14:compatExt spid="_x0000_s8681"/>
                </a:ext>
                <a:ext uri="{FF2B5EF4-FFF2-40B4-BE49-F238E27FC236}">
                  <a16:creationId xmlns:a16="http://schemas.microsoft.com/office/drawing/2014/main" id="{00000000-0008-0000-04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682" name="Check Box 1514" hidden="1">
              <a:extLst>
                <a:ext uri="{63B3BB69-23CF-44E3-9099-C40C66FF867C}">
                  <a14:compatExt spid="_x0000_s8682"/>
                </a:ext>
                <a:ext uri="{FF2B5EF4-FFF2-40B4-BE49-F238E27FC236}">
                  <a16:creationId xmlns:a16="http://schemas.microsoft.com/office/drawing/2014/main" id="{00000000-0008-0000-04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683" name="Check Box 1515" hidden="1">
              <a:extLst>
                <a:ext uri="{63B3BB69-23CF-44E3-9099-C40C66FF867C}">
                  <a14:compatExt spid="_x0000_s8683"/>
                </a:ext>
                <a:ext uri="{FF2B5EF4-FFF2-40B4-BE49-F238E27FC236}">
                  <a16:creationId xmlns:a16="http://schemas.microsoft.com/office/drawing/2014/main" id="{00000000-0008-0000-04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684" name="Check Box 1516" hidden="1">
              <a:extLst>
                <a:ext uri="{63B3BB69-23CF-44E3-9099-C40C66FF867C}">
                  <a14:compatExt spid="_x0000_s8684"/>
                </a:ext>
                <a:ext uri="{FF2B5EF4-FFF2-40B4-BE49-F238E27FC236}">
                  <a16:creationId xmlns:a16="http://schemas.microsoft.com/office/drawing/2014/main" id="{00000000-0008-0000-04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685" name="Check Box 1517" hidden="1">
              <a:extLst>
                <a:ext uri="{63B3BB69-23CF-44E3-9099-C40C66FF867C}">
                  <a14:compatExt spid="_x0000_s8685"/>
                </a:ext>
                <a:ext uri="{FF2B5EF4-FFF2-40B4-BE49-F238E27FC236}">
                  <a16:creationId xmlns:a16="http://schemas.microsoft.com/office/drawing/2014/main" id="{00000000-0008-0000-04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686" name="Check Box 1518" hidden="1">
              <a:extLst>
                <a:ext uri="{63B3BB69-23CF-44E3-9099-C40C66FF867C}">
                  <a14:compatExt spid="_x0000_s8686"/>
                </a:ext>
                <a:ext uri="{FF2B5EF4-FFF2-40B4-BE49-F238E27FC236}">
                  <a16:creationId xmlns:a16="http://schemas.microsoft.com/office/drawing/2014/main" id="{00000000-0008-0000-04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142</xdr:row>
          <xdr:rowOff>85725</xdr:rowOff>
        </xdr:from>
        <xdr:to>
          <xdr:col>2</xdr:col>
          <xdr:colOff>257175</xdr:colOff>
          <xdr:row>142</xdr:row>
          <xdr:rowOff>342900</xdr:rowOff>
        </xdr:to>
        <xdr:sp macro="" textlink="">
          <xdr:nvSpPr>
            <xdr:cNvPr id="8699" name="Check Box 1531" hidden="1">
              <a:extLst>
                <a:ext uri="{63B3BB69-23CF-44E3-9099-C40C66FF867C}">
                  <a14:compatExt spid="_x0000_s8699"/>
                </a:ext>
                <a:ext uri="{FF2B5EF4-FFF2-40B4-BE49-F238E27FC236}">
                  <a16:creationId xmlns:a16="http://schemas.microsoft.com/office/drawing/2014/main" id="{00000000-0008-0000-04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142</xdr:row>
          <xdr:rowOff>85725</xdr:rowOff>
        </xdr:from>
        <xdr:to>
          <xdr:col>3</xdr:col>
          <xdr:colOff>257175</xdr:colOff>
          <xdr:row>142</xdr:row>
          <xdr:rowOff>342900</xdr:rowOff>
        </xdr:to>
        <xdr:sp macro="" textlink="">
          <xdr:nvSpPr>
            <xdr:cNvPr id="8700" name="Check Box 1532" hidden="1">
              <a:extLst>
                <a:ext uri="{63B3BB69-23CF-44E3-9099-C40C66FF867C}">
                  <a14:compatExt spid="_x0000_s8700"/>
                </a:ext>
                <a:ext uri="{FF2B5EF4-FFF2-40B4-BE49-F238E27FC236}">
                  <a16:creationId xmlns:a16="http://schemas.microsoft.com/office/drawing/2014/main" id="{00000000-0008-0000-0400-0000F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142</xdr:row>
          <xdr:rowOff>85725</xdr:rowOff>
        </xdr:from>
        <xdr:to>
          <xdr:col>4</xdr:col>
          <xdr:colOff>257175</xdr:colOff>
          <xdr:row>142</xdr:row>
          <xdr:rowOff>342900</xdr:rowOff>
        </xdr:to>
        <xdr:sp macro="" textlink="">
          <xdr:nvSpPr>
            <xdr:cNvPr id="8701" name="Check Box 1533" hidden="1">
              <a:extLst>
                <a:ext uri="{63B3BB69-23CF-44E3-9099-C40C66FF867C}">
                  <a14:compatExt spid="_x0000_s8701"/>
                </a:ext>
                <a:ext uri="{FF2B5EF4-FFF2-40B4-BE49-F238E27FC236}">
                  <a16:creationId xmlns:a16="http://schemas.microsoft.com/office/drawing/2014/main" id="{00000000-0008-0000-04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142</xdr:row>
          <xdr:rowOff>85725</xdr:rowOff>
        </xdr:from>
        <xdr:to>
          <xdr:col>2</xdr:col>
          <xdr:colOff>257175</xdr:colOff>
          <xdr:row>142</xdr:row>
          <xdr:rowOff>342900</xdr:rowOff>
        </xdr:to>
        <xdr:sp macro="" textlink="">
          <xdr:nvSpPr>
            <xdr:cNvPr id="8702" name="Check Box 1534" hidden="1">
              <a:extLst>
                <a:ext uri="{63B3BB69-23CF-44E3-9099-C40C66FF867C}">
                  <a14:compatExt spid="_x0000_s8702"/>
                </a:ext>
                <a:ext uri="{FF2B5EF4-FFF2-40B4-BE49-F238E27FC236}">
                  <a16:creationId xmlns:a16="http://schemas.microsoft.com/office/drawing/2014/main" id="{00000000-0008-0000-04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142</xdr:row>
          <xdr:rowOff>85725</xdr:rowOff>
        </xdr:from>
        <xdr:to>
          <xdr:col>3</xdr:col>
          <xdr:colOff>257175</xdr:colOff>
          <xdr:row>142</xdr:row>
          <xdr:rowOff>342900</xdr:rowOff>
        </xdr:to>
        <xdr:sp macro="" textlink="">
          <xdr:nvSpPr>
            <xdr:cNvPr id="8703" name="Check Box 1535" hidden="1">
              <a:extLst>
                <a:ext uri="{63B3BB69-23CF-44E3-9099-C40C66FF867C}">
                  <a14:compatExt spid="_x0000_s8703"/>
                </a:ext>
                <a:ext uri="{FF2B5EF4-FFF2-40B4-BE49-F238E27FC236}">
                  <a16:creationId xmlns:a16="http://schemas.microsoft.com/office/drawing/2014/main" id="{00000000-0008-0000-0400-0000F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142</xdr:row>
          <xdr:rowOff>85725</xdr:rowOff>
        </xdr:from>
        <xdr:to>
          <xdr:col>4</xdr:col>
          <xdr:colOff>257175</xdr:colOff>
          <xdr:row>142</xdr:row>
          <xdr:rowOff>342900</xdr:rowOff>
        </xdr:to>
        <xdr:sp macro="" textlink="">
          <xdr:nvSpPr>
            <xdr:cNvPr id="8704" name="Check Box 1536" hidden="1">
              <a:extLst>
                <a:ext uri="{63B3BB69-23CF-44E3-9099-C40C66FF867C}">
                  <a14:compatExt spid="_x0000_s8704"/>
                </a:ext>
                <a:ext uri="{FF2B5EF4-FFF2-40B4-BE49-F238E27FC236}">
                  <a16:creationId xmlns:a16="http://schemas.microsoft.com/office/drawing/2014/main" id="{00000000-0008-0000-0400-00000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142</xdr:row>
          <xdr:rowOff>85725</xdr:rowOff>
        </xdr:from>
        <xdr:to>
          <xdr:col>2</xdr:col>
          <xdr:colOff>257175</xdr:colOff>
          <xdr:row>142</xdr:row>
          <xdr:rowOff>342900</xdr:rowOff>
        </xdr:to>
        <xdr:sp macro="" textlink="">
          <xdr:nvSpPr>
            <xdr:cNvPr id="8705" name="Check Box 1537" hidden="1">
              <a:extLst>
                <a:ext uri="{63B3BB69-23CF-44E3-9099-C40C66FF867C}">
                  <a14:compatExt spid="_x0000_s8705"/>
                </a:ext>
                <a:ext uri="{FF2B5EF4-FFF2-40B4-BE49-F238E27FC236}">
                  <a16:creationId xmlns:a16="http://schemas.microsoft.com/office/drawing/2014/main" id="{00000000-0008-0000-0400-00000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142</xdr:row>
          <xdr:rowOff>85725</xdr:rowOff>
        </xdr:from>
        <xdr:to>
          <xdr:col>3</xdr:col>
          <xdr:colOff>257175</xdr:colOff>
          <xdr:row>142</xdr:row>
          <xdr:rowOff>342900</xdr:rowOff>
        </xdr:to>
        <xdr:sp macro="" textlink="">
          <xdr:nvSpPr>
            <xdr:cNvPr id="8706" name="Check Box 1538" hidden="1">
              <a:extLst>
                <a:ext uri="{63B3BB69-23CF-44E3-9099-C40C66FF867C}">
                  <a14:compatExt spid="_x0000_s8706"/>
                </a:ext>
                <a:ext uri="{FF2B5EF4-FFF2-40B4-BE49-F238E27FC236}">
                  <a16:creationId xmlns:a16="http://schemas.microsoft.com/office/drawing/2014/main" id="{00000000-0008-0000-0400-00000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142</xdr:row>
          <xdr:rowOff>85725</xdr:rowOff>
        </xdr:from>
        <xdr:to>
          <xdr:col>4</xdr:col>
          <xdr:colOff>257175</xdr:colOff>
          <xdr:row>142</xdr:row>
          <xdr:rowOff>342900</xdr:rowOff>
        </xdr:to>
        <xdr:sp macro="" textlink="">
          <xdr:nvSpPr>
            <xdr:cNvPr id="8707" name="Check Box 1539" hidden="1">
              <a:extLst>
                <a:ext uri="{63B3BB69-23CF-44E3-9099-C40C66FF867C}">
                  <a14:compatExt spid="_x0000_s8707"/>
                </a:ext>
                <a:ext uri="{FF2B5EF4-FFF2-40B4-BE49-F238E27FC236}">
                  <a16:creationId xmlns:a16="http://schemas.microsoft.com/office/drawing/2014/main" id="{00000000-0008-0000-04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142</xdr:row>
          <xdr:rowOff>85725</xdr:rowOff>
        </xdr:from>
        <xdr:to>
          <xdr:col>2</xdr:col>
          <xdr:colOff>257175</xdr:colOff>
          <xdr:row>142</xdr:row>
          <xdr:rowOff>342900</xdr:rowOff>
        </xdr:to>
        <xdr:sp macro="" textlink="">
          <xdr:nvSpPr>
            <xdr:cNvPr id="8708" name="Check Box 1540" hidden="1">
              <a:extLst>
                <a:ext uri="{63B3BB69-23CF-44E3-9099-C40C66FF867C}">
                  <a14:compatExt spid="_x0000_s8708"/>
                </a:ext>
                <a:ext uri="{FF2B5EF4-FFF2-40B4-BE49-F238E27FC236}">
                  <a16:creationId xmlns:a16="http://schemas.microsoft.com/office/drawing/2014/main" id="{00000000-0008-0000-04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142</xdr:row>
          <xdr:rowOff>85725</xdr:rowOff>
        </xdr:from>
        <xdr:to>
          <xdr:col>3</xdr:col>
          <xdr:colOff>257175</xdr:colOff>
          <xdr:row>142</xdr:row>
          <xdr:rowOff>342900</xdr:rowOff>
        </xdr:to>
        <xdr:sp macro="" textlink="">
          <xdr:nvSpPr>
            <xdr:cNvPr id="8709" name="Check Box 1541" hidden="1">
              <a:extLst>
                <a:ext uri="{63B3BB69-23CF-44E3-9099-C40C66FF867C}">
                  <a14:compatExt spid="_x0000_s8709"/>
                </a:ext>
                <a:ext uri="{FF2B5EF4-FFF2-40B4-BE49-F238E27FC236}">
                  <a16:creationId xmlns:a16="http://schemas.microsoft.com/office/drawing/2014/main" id="{00000000-0008-0000-04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142</xdr:row>
          <xdr:rowOff>85725</xdr:rowOff>
        </xdr:from>
        <xdr:to>
          <xdr:col>4</xdr:col>
          <xdr:colOff>257175</xdr:colOff>
          <xdr:row>142</xdr:row>
          <xdr:rowOff>342900</xdr:rowOff>
        </xdr:to>
        <xdr:sp macro="" textlink="">
          <xdr:nvSpPr>
            <xdr:cNvPr id="8710" name="Check Box 1542" hidden="1">
              <a:extLst>
                <a:ext uri="{63B3BB69-23CF-44E3-9099-C40C66FF867C}">
                  <a14:compatExt spid="_x0000_s8710"/>
                </a:ext>
                <a:ext uri="{FF2B5EF4-FFF2-40B4-BE49-F238E27FC236}">
                  <a16:creationId xmlns:a16="http://schemas.microsoft.com/office/drawing/2014/main" id="{00000000-0008-0000-04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711" name="Check Box 1543" hidden="1">
              <a:extLst>
                <a:ext uri="{63B3BB69-23CF-44E3-9099-C40C66FF867C}">
                  <a14:compatExt spid="_x0000_s8711"/>
                </a:ext>
                <a:ext uri="{FF2B5EF4-FFF2-40B4-BE49-F238E27FC236}">
                  <a16:creationId xmlns:a16="http://schemas.microsoft.com/office/drawing/2014/main" id="{00000000-0008-0000-0400-00000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712" name="Check Box 1544" hidden="1">
              <a:extLst>
                <a:ext uri="{63B3BB69-23CF-44E3-9099-C40C66FF867C}">
                  <a14:compatExt spid="_x0000_s8712"/>
                </a:ext>
                <a:ext uri="{FF2B5EF4-FFF2-40B4-BE49-F238E27FC236}">
                  <a16:creationId xmlns:a16="http://schemas.microsoft.com/office/drawing/2014/main" id="{00000000-0008-0000-0400-00000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713" name="Check Box 1545" hidden="1">
              <a:extLst>
                <a:ext uri="{63B3BB69-23CF-44E3-9099-C40C66FF867C}">
                  <a14:compatExt spid="_x0000_s8713"/>
                </a:ext>
                <a:ext uri="{FF2B5EF4-FFF2-40B4-BE49-F238E27FC236}">
                  <a16:creationId xmlns:a16="http://schemas.microsoft.com/office/drawing/2014/main" id="{00000000-0008-0000-0400-00000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714" name="Check Box 1546" hidden="1">
              <a:extLst>
                <a:ext uri="{63B3BB69-23CF-44E3-9099-C40C66FF867C}">
                  <a14:compatExt spid="_x0000_s8714"/>
                </a:ext>
                <a:ext uri="{FF2B5EF4-FFF2-40B4-BE49-F238E27FC236}">
                  <a16:creationId xmlns:a16="http://schemas.microsoft.com/office/drawing/2014/main" id="{00000000-0008-0000-0400-00000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715" name="Check Box 1547" hidden="1">
              <a:extLst>
                <a:ext uri="{63B3BB69-23CF-44E3-9099-C40C66FF867C}">
                  <a14:compatExt spid="_x0000_s8715"/>
                </a:ext>
                <a:ext uri="{FF2B5EF4-FFF2-40B4-BE49-F238E27FC236}">
                  <a16:creationId xmlns:a16="http://schemas.microsoft.com/office/drawing/2014/main" id="{00000000-0008-0000-04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716" name="Check Box 1548" hidden="1">
              <a:extLst>
                <a:ext uri="{63B3BB69-23CF-44E3-9099-C40C66FF867C}">
                  <a14:compatExt spid="_x0000_s8716"/>
                </a:ext>
                <a:ext uri="{FF2B5EF4-FFF2-40B4-BE49-F238E27FC236}">
                  <a16:creationId xmlns:a16="http://schemas.microsoft.com/office/drawing/2014/main" id="{00000000-0008-0000-04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717" name="Check Box 1549" hidden="1">
              <a:extLst>
                <a:ext uri="{63B3BB69-23CF-44E3-9099-C40C66FF867C}">
                  <a14:compatExt spid="_x0000_s8717"/>
                </a:ext>
                <a:ext uri="{FF2B5EF4-FFF2-40B4-BE49-F238E27FC236}">
                  <a16:creationId xmlns:a16="http://schemas.microsoft.com/office/drawing/2014/main" id="{00000000-0008-0000-04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718" name="Check Box 1550" hidden="1">
              <a:extLst>
                <a:ext uri="{63B3BB69-23CF-44E3-9099-C40C66FF867C}">
                  <a14:compatExt spid="_x0000_s8718"/>
                </a:ext>
                <a:ext uri="{FF2B5EF4-FFF2-40B4-BE49-F238E27FC236}">
                  <a16:creationId xmlns:a16="http://schemas.microsoft.com/office/drawing/2014/main" id="{00000000-0008-0000-04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719" name="Check Box 1551" hidden="1">
              <a:extLst>
                <a:ext uri="{63B3BB69-23CF-44E3-9099-C40C66FF867C}">
                  <a14:compatExt spid="_x0000_s8719"/>
                </a:ext>
                <a:ext uri="{FF2B5EF4-FFF2-40B4-BE49-F238E27FC236}">
                  <a16:creationId xmlns:a16="http://schemas.microsoft.com/office/drawing/2014/main" id="{00000000-0008-0000-04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720" name="Check Box 1552" hidden="1">
              <a:extLst>
                <a:ext uri="{63B3BB69-23CF-44E3-9099-C40C66FF867C}">
                  <a14:compatExt spid="_x0000_s8720"/>
                </a:ext>
                <a:ext uri="{FF2B5EF4-FFF2-40B4-BE49-F238E27FC236}">
                  <a16:creationId xmlns:a16="http://schemas.microsoft.com/office/drawing/2014/main" id="{00000000-0008-0000-04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721" name="Check Box 1553" hidden="1">
              <a:extLst>
                <a:ext uri="{63B3BB69-23CF-44E3-9099-C40C66FF867C}">
                  <a14:compatExt spid="_x0000_s8721"/>
                </a:ext>
                <a:ext uri="{FF2B5EF4-FFF2-40B4-BE49-F238E27FC236}">
                  <a16:creationId xmlns:a16="http://schemas.microsoft.com/office/drawing/2014/main" id="{00000000-0008-0000-04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722" name="Check Box 1554" hidden="1">
              <a:extLst>
                <a:ext uri="{63B3BB69-23CF-44E3-9099-C40C66FF867C}">
                  <a14:compatExt spid="_x0000_s8722"/>
                </a:ext>
                <a:ext uri="{FF2B5EF4-FFF2-40B4-BE49-F238E27FC236}">
                  <a16:creationId xmlns:a16="http://schemas.microsoft.com/office/drawing/2014/main" id="{00000000-0008-0000-04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47247</xdr:colOff>
      <xdr:row>26</xdr:row>
      <xdr:rowOff>797718</xdr:rowOff>
    </xdr:from>
    <xdr:to>
      <xdr:col>0</xdr:col>
      <xdr:colOff>166310</xdr:colOff>
      <xdr:row>26</xdr:row>
      <xdr:rowOff>1666875</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a:xfrm>
          <a:off x="47247" y="25954301"/>
          <a:ext cx="119063" cy="869157"/>
        </a:xfrm>
        <a:prstGeom prst="lef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6191250</xdr:colOff>
      <xdr:row>26</xdr:row>
      <xdr:rowOff>714375</xdr:rowOff>
    </xdr:from>
    <xdr:to>
      <xdr:col>0</xdr:col>
      <xdr:colOff>6360583</xdr:colOff>
      <xdr:row>26</xdr:row>
      <xdr:rowOff>1640417</xdr:rowOff>
    </xdr:to>
    <xdr:sp macro="" textlink="">
      <xdr:nvSpPr>
        <xdr:cNvPr id="4" name="右大かっこ 3">
          <a:extLst>
            <a:ext uri="{FF2B5EF4-FFF2-40B4-BE49-F238E27FC236}">
              <a16:creationId xmlns:a16="http://schemas.microsoft.com/office/drawing/2014/main" id="{00000000-0008-0000-0400-000004000000}"/>
            </a:ext>
          </a:extLst>
        </xdr:cNvPr>
        <xdr:cNvSpPr/>
      </xdr:nvSpPr>
      <xdr:spPr>
        <a:xfrm>
          <a:off x="6191250" y="25870958"/>
          <a:ext cx="169333" cy="926042"/>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6215063</xdr:colOff>
      <xdr:row>24</xdr:row>
      <xdr:rowOff>1738312</xdr:rowOff>
    </xdr:from>
    <xdr:to>
      <xdr:col>0</xdr:col>
      <xdr:colOff>6384396</xdr:colOff>
      <xdr:row>24</xdr:row>
      <xdr:rowOff>2664354</xdr:rowOff>
    </xdr:to>
    <xdr:sp macro="" textlink="">
      <xdr:nvSpPr>
        <xdr:cNvPr id="1087" name="右大かっこ 1086">
          <a:extLst>
            <a:ext uri="{FF2B5EF4-FFF2-40B4-BE49-F238E27FC236}">
              <a16:creationId xmlns:a16="http://schemas.microsoft.com/office/drawing/2014/main" id="{00000000-0008-0000-0400-00003F040000}"/>
            </a:ext>
          </a:extLst>
        </xdr:cNvPr>
        <xdr:cNvSpPr/>
      </xdr:nvSpPr>
      <xdr:spPr>
        <a:xfrm>
          <a:off x="6215063" y="23681531"/>
          <a:ext cx="169333" cy="926042"/>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24</xdr:row>
      <xdr:rowOff>1785938</xdr:rowOff>
    </xdr:from>
    <xdr:to>
      <xdr:col>0</xdr:col>
      <xdr:colOff>166689</xdr:colOff>
      <xdr:row>24</xdr:row>
      <xdr:rowOff>2655095</xdr:rowOff>
    </xdr:to>
    <xdr:sp macro="" textlink="">
      <xdr:nvSpPr>
        <xdr:cNvPr id="1089" name="左大かっこ 1088">
          <a:extLst>
            <a:ext uri="{FF2B5EF4-FFF2-40B4-BE49-F238E27FC236}">
              <a16:creationId xmlns:a16="http://schemas.microsoft.com/office/drawing/2014/main" id="{00000000-0008-0000-0400-000041040000}"/>
            </a:ext>
          </a:extLst>
        </xdr:cNvPr>
        <xdr:cNvSpPr/>
      </xdr:nvSpPr>
      <xdr:spPr>
        <a:xfrm>
          <a:off x="47626" y="23729157"/>
          <a:ext cx="119063" cy="869157"/>
        </a:xfrm>
        <a:prstGeom prst="lef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882" name="Check Box 1714" hidden="1">
              <a:extLst>
                <a:ext uri="{63B3BB69-23CF-44E3-9099-C40C66FF867C}">
                  <a14:compatExt spid="_x0000_s8882"/>
                </a:ext>
                <a:ext uri="{FF2B5EF4-FFF2-40B4-BE49-F238E27FC236}">
                  <a16:creationId xmlns:a16="http://schemas.microsoft.com/office/drawing/2014/main" id="{00000000-0008-0000-0400-0000B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883" name="Check Box 1715" hidden="1">
              <a:extLst>
                <a:ext uri="{63B3BB69-23CF-44E3-9099-C40C66FF867C}">
                  <a14:compatExt spid="_x0000_s8883"/>
                </a:ext>
                <a:ext uri="{FF2B5EF4-FFF2-40B4-BE49-F238E27FC236}">
                  <a16:creationId xmlns:a16="http://schemas.microsoft.com/office/drawing/2014/main" id="{00000000-0008-0000-0400-0000B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884" name="Check Box 1716" hidden="1">
              <a:extLst>
                <a:ext uri="{63B3BB69-23CF-44E3-9099-C40C66FF867C}">
                  <a14:compatExt spid="_x0000_s8884"/>
                </a:ext>
                <a:ext uri="{FF2B5EF4-FFF2-40B4-BE49-F238E27FC236}">
                  <a16:creationId xmlns:a16="http://schemas.microsoft.com/office/drawing/2014/main" id="{00000000-0008-0000-0400-0000B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885" name="Check Box 1717" hidden="1">
              <a:extLst>
                <a:ext uri="{63B3BB69-23CF-44E3-9099-C40C66FF867C}">
                  <a14:compatExt spid="_x0000_s8885"/>
                </a:ext>
                <a:ext uri="{FF2B5EF4-FFF2-40B4-BE49-F238E27FC236}">
                  <a16:creationId xmlns:a16="http://schemas.microsoft.com/office/drawing/2014/main" id="{00000000-0008-0000-0400-0000B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886" name="Check Box 1718" hidden="1">
              <a:extLst>
                <a:ext uri="{63B3BB69-23CF-44E3-9099-C40C66FF867C}">
                  <a14:compatExt spid="_x0000_s8886"/>
                </a:ext>
                <a:ext uri="{FF2B5EF4-FFF2-40B4-BE49-F238E27FC236}">
                  <a16:creationId xmlns:a16="http://schemas.microsoft.com/office/drawing/2014/main" id="{00000000-0008-0000-0400-0000B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887" name="Check Box 1719" hidden="1">
              <a:extLst>
                <a:ext uri="{63B3BB69-23CF-44E3-9099-C40C66FF867C}">
                  <a14:compatExt spid="_x0000_s8887"/>
                </a:ext>
                <a:ext uri="{FF2B5EF4-FFF2-40B4-BE49-F238E27FC236}">
                  <a16:creationId xmlns:a16="http://schemas.microsoft.com/office/drawing/2014/main" id="{00000000-0008-0000-0400-0000B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888" name="Check Box 1720" hidden="1">
              <a:extLst>
                <a:ext uri="{63B3BB69-23CF-44E3-9099-C40C66FF867C}">
                  <a14:compatExt spid="_x0000_s8888"/>
                </a:ext>
                <a:ext uri="{FF2B5EF4-FFF2-40B4-BE49-F238E27FC236}">
                  <a16:creationId xmlns:a16="http://schemas.microsoft.com/office/drawing/2014/main" id="{00000000-0008-0000-0400-0000B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889" name="Check Box 1721" hidden="1">
              <a:extLst>
                <a:ext uri="{63B3BB69-23CF-44E3-9099-C40C66FF867C}">
                  <a14:compatExt spid="_x0000_s8889"/>
                </a:ext>
                <a:ext uri="{FF2B5EF4-FFF2-40B4-BE49-F238E27FC236}">
                  <a16:creationId xmlns:a16="http://schemas.microsoft.com/office/drawing/2014/main" id="{00000000-0008-0000-0400-0000B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890" name="Check Box 1722" hidden="1">
              <a:extLst>
                <a:ext uri="{63B3BB69-23CF-44E3-9099-C40C66FF867C}">
                  <a14:compatExt spid="_x0000_s8890"/>
                </a:ext>
                <a:ext uri="{FF2B5EF4-FFF2-40B4-BE49-F238E27FC236}">
                  <a16:creationId xmlns:a16="http://schemas.microsoft.com/office/drawing/2014/main" id="{00000000-0008-0000-0400-0000B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891" name="Check Box 1723" hidden="1">
              <a:extLst>
                <a:ext uri="{63B3BB69-23CF-44E3-9099-C40C66FF867C}">
                  <a14:compatExt spid="_x0000_s8891"/>
                </a:ext>
                <a:ext uri="{FF2B5EF4-FFF2-40B4-BE49-F238E27FC236}">
                  <a16:creationId xmlns:a16="http://schemas.microsoft.com/office/drawing/2014/main" id="{00000000-0008-0000-0400-0000B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892" name="Check Box 1724" hidden="1">
              <a:extLst>
                <a:ext uri="{63B3BB69-23CF-44E3-9099-C40C66FF867C}">
                  <a14:compatExt spid="_x0000_s8892"/>
                </a:ext>
                <a:ext uri="{FF2B5EF4-FFF2-40B4-BE49-F238E27FC236}">
                  <a16:creationId xmlns:a16="http://schemas.microsoft.com/office/drawing/2014/main" id="{00000000-0008-0000-0400-0000B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893" name="Check Box 1725" hidden="1">
              <a:extLst>
                <a:ext uri="{63B3BB69-23CF-44E3-9099-C40C66FF867C}">
                  <a14:compatExt spid="_x0000_s8893"/>
                </a:ext>
                <a:ext uri="{FF2B5EF4-FFF2-40B4-BE49-F238E27FC236}">
                  <a16:creationId xmlns:a16="http://schemas.microsoft.com/office/drawing/2014/main" id="{00000000-0008-0000-0400-0000B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894" name="Check Box 1726" hidden="1">
              <a:extLst>
                <a:ext uri="{63B3BB69-23CF-44E3-9099-C40C66FF867C}">
                  <a14:compatExt spid="_x0000_s8894"/>
                </a:ext>
                <a:ext uri="{FF2B5EF4-FFF2-40B4-BE49-F238E27FC236}">
                  <a16:creationId xmlns:a16="http://schemas.microsoft.com/office/drawing/2014/main" id="{00000000-0008-0000-0400-0000B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895" name="Check Box 1727" hidden="1">
              <a:extLst>
                <a:ext uri="{63B3BB69-23CF-44E3-9099-C40C66FF867C}">
                  <a14:compatExt spid="_x0000_s8895"/>
                </a:ext>
                <a:ext uri="{FF2B5EF4-FFF2-40B4-BE49-F238E27FC236}">
                  <a16:creationId xmlns:a16="http://schemas.microsoft.com/office/drawing/2014/main" id="{00000000-0008-0000-0400-0000B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896" name="Check Box 1728" hidden="1">
              <a:extLst>
                <a:ext uri="{63B3BB69-23CF-44E3-9099-C40C66FF867C}">
                  <a14:compatExt spid="_x0000_s8896"/>
                </a:ext>
                <a:ext uri="{FF2B5EF4-FFF2-40B4-BE49-F238E27FC236}">
                  <a16:creationId xmlns:a16="http://schemas.microsoft.com/office/drawing/2014/main" id="{00000000-0008-0000-0400-0000C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897" name="Check Box 1729" hidden="1">
              <a:extLst>
                <a:ext uri="{63B3BB69-23CF-44E3-9099-C40C66FF867C}">
                  <a14:compatExt spid="_x0000_s8897"/>
                </a:ext>
                <a:ext uri="{FF2B5EF4-FFF2-40B4-BE49-F238E27FC236}">
                  <a16:creationId xmlns:a16="http://schemas.microsoft.com/office/drawing/2014/main" id="{00000000-0008-0000-0400-0000C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898" name="Check Box 1730" hidden="1">
              <a:extLst>
                <a:ext uri="{63B3BB69-23CF-44E3-9099-C40C66FF867C}">
                  <a14:compatExt spid="_x0000_s8898"/>
                </a:ext>
                <a:ext uri="{FF2B5EF4-FFF2-40B4-BE49-F238E27FC236}">
                  <a16:creationId xmlns:a16="http://schemas.microsoft.com/office/drawing/2014/main" id="{00000000-0008-0000-0400-0000C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899" name="Check Box 1731" hidden="1">
              <a:extLst>
                <a:ext uri="{63B3BB69-23CF-44E3-9099-C40C66FF867C}">
                  <a14:compatExt spid="_x0000_s8899"/>
                </a:ext>
                <a:ext uri="{FF2B5EF4-FFF2-40B4-BE49-F238E27FC236}">
                  <a16:creationId xmlns:a16="http://schemas.microsoft.com/office/drawing/2014/main" id="{00000000-0008-0000-0400-0000C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900" name="Check Box 1732" hidden="1">
              <a:extLst>
                <a:ext uri="{63B3BB69-23CF-44E3-9099-C40C66FF867C}">
                  <a14:compatExt spid="_x0000_s8900"/>
                </a:ext>
                <a:ext uri="{FF2B5EF4-FFF2-40B4-BE49-F238E27FC236}">
                  <a16:creationId xmlns:a16="http://schemas.microsoft.com/office/drawing/2014/main" id="{00000000-0008-0000-0400-0000C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901" name="Check Box 1733" hidden="1">
              <a:extLst>
                <a:ext uri="{63B3BB69-23CF-44E3-9099-C40C66FF867C}">
                  <a14:compatExt spid="_x0000_s8901"/>
                </a:ext>
                <a:ext uri="{FF2B5EF4-FFF2-40B4-BE49-F238E27FC236}">
                  <a16:creationId xmlns:a16="http://schemas.microsoft.com/office/drawing/2014/main" id="{00000000-0008-0000-0400-0000C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902" name="Check Box 1734" hidden="1">
              <a:extLst>
                <a:ext uri="{63B3BB69-23CF-44E3-9099-C40C66FF867C}">
                  <a14:compatExt spid="_x0000_s8902"/>
                </a:ext>
                <a:ext uri="{FF2B5EF4-FFF2-40B4-BE49-F238E27FC236}">
                  <a16:creationId xmlns:a16="http://schemas.microsoft.com/office/drawing/2014/main" id="{00000000-0008-0000-0400-0000C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903" name="Check Box 1735" hidden="1">
              <a:extLst>
                <a:ext uri="{63B3BB69-23CF-44E3-9099-C40C66FF867C}">
                  <a14:compatExt spid="_x0000_s8903"/>
                </a:ext>
                <a:ext uri="{FF2B5EF4-FFF2-40B4-BE49-F238E27FC236}">
                  <a16:creationId xmlns:a16="http://schemas.microsoft.com/office/drawing/2014/main" id="{00000000-0008-0000-0400-0000C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904" name="Check Box 1736" hidden="1">
              <a:extLst>
                <a:ext uri="{63B3BB69-23CF-44E3-9099-C40C66FF867C}">
                  <a14:compatExt spid="_x0000_s8904"/>
                </a:ext>
                <a:ext uri="{FF2B5EF4-FFF2-40B4-BE49-F238E27FC236}">
                  <a16:creationId xmlns:a16="http://schemas.microsoft.com/office/drawing/2014/main" id="{00000000-0008-0000-0400-0000C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905" name="Check Box 1737" hidden="1">
              <a:extLst>
                <a:ext uri="{63B3BB69-23CF-44E3-9099-C40C66FF867C}">
                  <a14:compatExt spid="_x0000_s8905"/>
                </a:ext>
                <a:ext uri="{FF2B5EF4-FFF2-40B4-BE49-F238E27FC236}">
                  <a16:creationId xmlns:a16="http://schemas.microsoft.com/office/drawing/2014/main" id="{00000000-0008-0000-0400-0000C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906" name="Check Box 1738" hidden="1">
              <a:extLst>
                <a:ext uri="{63B3BB69-23CF-44E3-9099-C40C66FF867C}">
                  <a14:compatExt spid="_x0000_s8906"/>
                </a:ext>
                <a:ext uri="{FF2B5EF4-FFF2-40B4-BE49-F238E27FC236}">
                  <a16:creationId xmlns:a16="http://schemas.microsoft.com/office/drawing/2014/main" id="{00000000-0008-0000-0400-0000C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907" name="Check Box 1739" hidden="1">
              <a:extLst>
                <a:ext uri="{63B3BB69-23CF-44E3-9099-C40C66FF867C}">
                  <a14:compatExt spid="_x0000_s8907"/>
                </a:ext>
                <a:ext uri="{FF2B5EF4-FFF2-40B4-BE49-F238E27FC236}">
                  <a16:creationId xmlns:a16="http://schemas.microsoft.com/office/drawing/2014/main" id="{00000000-0008-0000-0400-0000C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908" name="Check Box 1740" hidden="1">
              <a:extLst>
                <a:ext uri="{63B3BB69-23CF-44E3-9099-C40C66FF867C}">
                  <a14:compatExt spid="_x0000_s8908"/>
                </a:ext>
                <a:ext uri="{FF2B5EF4-FFF2-40B4-BE49-F238E27FC236}">
                  <a16:creationId xmlns:a16="http://schemas.microsoft.com/office/drawing/2014/main" id="{00000000-0008-0000-0400-0000C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909" name="Check Box 1741" hidden="1">
              <a:extLst>
                <a:ext uri="{63B3BB69-23CF-44E3-9099-C40C66FF867C}">
                  <a14:compatExt spid="_x0000_s8909"/>
                </a:ext>
                <a:ext uri="{FF2B5EF4-FFF2-40B4-BE49-F238E27FC236}">
                  <a16:creationId xmlns:a16="http://schemas.microsoft.com/office/drawing/2014/main" id="{00000000-0008-0000-0400-0000C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910" name="Check Box 1742" hidden="1">
              <a:extLst>
                <a:ext uri="{63B3BB69-23CF-44E3-9099-C40C66FF867C}">
                  <a14:compatExt spid="_x0000_s8910"/>
                </a:ext>
                <a:ext uri="{FF2B5EF4-FFF2-40B4-BE49-F238E27FC236}">
                  <a16:creationId xmlns:a16="http://schemas.microsoft.com/office/drawing/2014/main" id="{00000000-0008-0000-0400-0000C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911" name="Check Box 1743" hidden="1">
              <a:extLst>
                <a:ext uri="{63B3BB69-23CF-44E3-9099-C40C66FF867C}">
                  <a14:compatExt spid="_x0000_s8911"/>
                </a:ext>
                <a:ext uri="{FF2B5EF4-FFF2-40B4-BE49-F238E27FC236}">
                  <a16:creationId xmlns:a16="http://schemas.microsoft.com/office/drawing/2014/main" id="{00000000-0008-0000-0400-0000C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912" name="Check Box 1744" hidden="1">
              <a:extLst>
                <a:ext uri="{63B3BB69-23CF-44E3-9099-C40C66FF867C}">
                  <a14:compatExt spid="_x0000_s8912"/>
                </a:ext>
                <a:ext uri="{FF2B5EF4-FFF2-40B4-BE49-F238E27FC236}">
                  <a16:creationId xmlns:a16="http://schemas.microsoft.com/office/drawing/2014/main" id="{00000000-0008-0000-0400-0000D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913" name="Check Box 1745" hidden="1">
              <a:extLst>
                <a:ext uri="{63B3BB69-23CF-44E3-9099-C40C66FF867C}">
                  <a14:compatExt spid="_x0000_s8913"/>
                </a:ext>
                <a:ext uri="{FF2B5EF4-FFF2-40B4-BE49-F238E27FC236}">
                  <a16:creationId xmlns:a16="http://schemas.microsoft.com/office/drawing/2014/main" id="{00000000-0008-0000-0400-0000D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914" name="Check Box 1746" hidden="1">
              <a:extLst>
                <a:ext uri="{63B3BB69-23CF-44E3-9099-C40C66FF867C}">
                  <a14:compatExt spid="_x0000_s8914"/>
                </a:ext>
                <a:ext uri="{FF2B5EF4-FFF2-40B4-BE49-F238E27FC236}">
                  <a16:creationId xmlns:a16="http://schemas.microsoft.com/office/drawing/2014/main" id="{00000000-0008-0000-0400-0000D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915" name="Check Box 1747" hidden="1">
              <a:extLst>
                <a:ext uri="{63B3BB69-23CF-44E3-9099-C40C66FF867C}">
                  <a14:compatExt spid="_x0000_s8915"/>
                </a:ext>
                <a:ext uri="{FF2B5EF4-FFF2-40B4-BE49-F238E27FC236}">
                  <a16:creationId xmlns:a16="http://schemas.microsoft.com/office/drawing/2014/main" id="{00000000-0008-0000-0400-0000D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916" name="Check Box 1748" hidden="1">
              <a:extLst>
                <a:ext uri="{63B3BB69-23CF-44E3-9099-C40C66FF867C}">
                  <a14:compatExt spid="_x0000_s8916"/>
                </a:ext>
                <a:ext uri="{FF2B5EF4-FFF2-40B4-BE49-F238E27FC236}">
                  <a16:creationId xmlns:a16="http://schemas.microsoft.com/office/drawing/2014/main" id="{00000000-0008-0000-0400-0000D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917" name="Check Box 1749" hidden="1">
              <a:extLst>
                <a:ext uri="{63B3BB69-23CF-44E3-9099-C40C66FF867C}">
                  <a14:compatExt spid="_x0000_s8917"/>
                </a:ext>
                <a:ext uri="{FF2B5EF4-FFF2-40B4-BE49-F238E27FC236}">
                  <a16:creationId xmlns:a16="http://schemas.microsoft.com/office/drawing/2014/main" id="{00000000-0008-0000-0400-0000D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ctrlProp" Target="../ctrlProps/ctrlProp797.xml"/><Relationship Id="rId842" Type="http://schemas.openxmlformats.org/officeDocument/2006/relationships/ctrlProp" Target="../ctrlProps/ctrlProp839.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ctrlProp" Target="../ctrlProps/ctrlProp88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ctrlProp" Target="../ctrlProps/ctrlProp850.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20" Type="http://schemas.openxmlformats.org/officeDocument/2006/relationships/ctrlProp" Target="../ctrlProps/ctrlProp917.xml"/><Relationship Id="rId962" Type="http://schemas.openxmlformats.org/officeDocument/2006/relationships/ctrlProp" Target="../ctrlProps/ctrlProp95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ctrlProp" Target="../ctrlProps/ctrlProp86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973" Type="http://schemas.openxmlformats.org/officeDocument/2006/relationships/ctrlProp" Target="../ctrlProps/ctrlProp970.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ctrlProp" Target="../ctrlProps/ctrlProp830.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984" Type="http://schemas.openxmlformats.org/officeDocument/2006/relationships/ctrlProp" Target="../ctrlProps/ctrlProp981.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3.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5.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53"/>
  <sheetViews>
    <sheetView showGridLines="0" tabSelected="1" view="pageBreakPreview" zoomScale="90" zoomScaleNormal="90" zoomScaleSheetLayoutView="90" workbookViewId="0"/>
  </sheetViews>
  <sheetFormatPr defaultColWidth="9" defaultRowHeight="13.5" x14ac:dyDescent="0.15"/>
  <cols>
    <col min="1" max="1" width="4.375" style="2" customWidth="1"/>
    <col min="2" max="3" width="11" style="2" customWidth="1"/>
    <col min="4" max="24" width="4.375" style="2" customWidth="1"/>
    <col min="25" max="49" width="4.25" style="2" customWidth="1"/>
    <col min="50" max="16384" width="9" style="2"/>
  </cols>
  <sheetData>
    <row r="1" spans="1:28" ht="21" customHeight="1" x14ac:dyDescent="0.15">
      <c r="A1" s="1" t="s">
        <v>383</v>
      </c>
      <c r="X1" s="3"/>
    </row>
    <row r="2" spans="1:28" ht="21" customHeight="1" x14ac:dyDescent="0.15">
      <c r="Z2" s="3"/>
      <c r="AA2" s="3"/>
      <c r="AB2" s="4"/>
    </row>
    <row r="3" spans="1:28" ht="21" customHeight="1" x14ac:dyDescent="0.2">
      <c r="A3" s="5" t="s">
        <v>73</v>
      </c>
      <c r="B3" s="5"/>
      <c r="C3" s="5"/>
      <c r="D3" s="5"/>
      <c r="E3" s="6"/>
      <c r="F3" s="7"/>
      <c r="G3" s="7"/>
      <c r="H3" s="7"/>
      <c r="I3" s="7"/>
      <c r="J3" s="7"/>
      <c r="P3" s="8" t="s">
        <v>28</v>
      </c>
      <c r="Q3" s="270">
        <v>8</v>
      </c>
      <c r="R3" s="270"/>
      <c r="S3" s="8" t="s">
        <v>95</v>
      </c>
      <c r="T3" s="271">
        <f>IF(Q3=0,"",YEAR(DATE(2018+Q3,1,1)))</f>
        <v>2026</v>
      </c>
      <c r="U3" s="271"/>
      <c r="V3" s="9" t="s">
        <v>96</v>
      </c>
      <c r="W3" s="9" t="s">
        <v>27</v>
      </c>
      <c r="X3" s="270">
        <v>8</v>
      </c>
      <c r="Y3" s="270"/>
      <c r="Z3" s="9" t="s">
        <v>26</v>
      </c>
    </row>
    <row r="4" spans="1:28" ht="21" customHeight="1" x14ac:dyDescent="0.25">
      <c r="A4" s="5"/>
      <c r="B4" s="10"/>
      <c r="C4" s="10"/>
      <c r="F4" s="7"/>
      <c r="G4" s="7"/>
      <c r="H4" s="7"/>
      <c r="I4" s="7"/>
      <c r="J4" s="7"/>
      <c r="P4" s="1" t="s">
        <v>385</v>
      </c>
      <c r="Q4" s="11"/>
      <c r="R4" s="11"/>
      <c r="S4" s="8"/>
      <c r="T4" s="12"/>
      <c r="U4" s="12"/>
      <c r="V4" s="9"/>
      <c r="W4" s="9"/>
      <c r="X4" s="11"/>
      <c r="Y4" s="11"/>
      <c r="Z4" s="9"/>
    </row>
    <row r="5" spans="1:28" ht="21" customHeight="1" x14ac:dyDescent="0.2">
      <c r="A5" s="5"/>
      <c r="B5" s="13"/>
      <c r="C5" s="13"/>
      <c r="F5" s="7"/>
      <c r="G5" s="7"/>
      <c r="H5" s="7"/>
      <c r="I5" s="7"/>
      <c r="J5" s="7"/>
      <c r="P5" s="1"/>
      <c r="Q5" s="11"/>
      <c r="R5" s="11"/>
      <c r="S5" s="8"/>
      <c r="T5" s="12"/>
      <c r="U5" s="12"/>
      <c r="V5" s="9"/>
      <c r="W5" s="9"/>
      <c r="X5" s="11"/>
      <c r="Y5" s="11"/>
      <c r="Z5" s="9"/>
    </row>
    <row r="6" spans="1:28" ht="21" customHeight="1" x14ac:dyDescent="0.15">
      <c r="F6" s="8" t="s">
        <v>3</v>
      </c>
      <c r="G6" s="8" t="s">
        <v>93</v>
      </c>
      <c r="H6" s="270" t="s">
        <v>97</v>
      </c>
      <c r="I6" s="270"/>
      <c r="J6" s="270"/>
      <c r="K6" s="270"/>
      <c r="L6" s="270"/>
      <c r="M6" s="270"/>
      <c r="N6" s="270"/>
      <c r="O6" s="270"/>
      <c r="P6" s="270"/>
      <c r="Q6" s="270"/>
      <c r="R6" s="270"/>
      <c r="S6" s="270"/>
      <c r="T6" s="270"/>
      <c r="U6" s="270"/>
      <c r="V6" s="270"/>
      <c r="W6" s="270"/>
      <c r="X6" s="270"/>
      <c r="Y6" s="270"/>
      <c r="Z6" s="270"/>
      <c r="AA6" s="14" t="s">
        <v>94</v>
      </c>
    </row>
    <row r="7" spans="1:28" ht="21" customHeight="1" x14ac:dyDescent="0.15">
      <c r="Y7" s="15"/>
    </row>
    <row r="8" spans="1:28" ht="21" customHeight="1" x14ac:dyDescent="0.15">
      <c r="A8" s="16" t="s">
        <v>9</v>
      </c>
      <c r="B8" s="17" t="s">
        <v>10</v>
      </c>
      <c r="C8" s="17"/>
      <c r="D8" s="17"/>
      <c r="E8" s="17"/>
      <c r="F8" s="17"/>
      <c r="G8" s="17"/>
      <c r="H8" s="18"/>
      <c r="I8" s="18"/>
      <c r="J8" s="18"/>
      <c r="N8" s="18"/>
      <c r="O8" s="18"/>
      <c r="P8" s="18"/>
      <c r="Q8" s="18"/>
      <c r="R8" s="18"/>
      <c r="S8" s="18"/>
      <c r="T8" s="18"/>
      <c r="U8" s="18"/>
      <c r="V8" s="18"/>
      <c r="W8" s="18"/>
      <c r="X8" s="18"/>
      <c r="Y8" s="15"/>
    </row>
    <row r="9" spans="1:28" ht="21" customHeight="1" x14ac:dyDescent="0.15">
      <c r="B9" s="274" t="s">
        <v>67</v>
      </c>
      <c r="C9" s="274"/>
      <c r="D9" s="274"/>
      <c r="E9" s="274"/>
      <c r="F9" s="274"/>
      <c r="G9" s="274"/>
      <c r="H9" s="274"/>
      <c r="I9" s="274"/>
      <c r="J9" s="274"/>
      <c r="K9" s="274"/>
      <c r="L9" s="274"/>
      <c r="M9" s="274"/>
      <c r="N9" s="274"/>
      <c r="O9" s="274"/>
      <c r="P9" s="274"/>
      <c r="Q9" s="274"/>
      <c r="R9" s="274"/>
      <c r="S9" s="274"/>
      <c r="T9" s="274"/>
      <c r="U9" s="274"/>
      <c r="V9" s="274"/>
      <c r="W9" s="274"/>
      <c r="X9" s="274"/>
    </row>
    <row r="10" spans="1:28" ht="21" customHeight="1" x14ac:dyDescent="0.15">
      <c r="B10" s="19" t="s">
        <v>66</v>
      </c>
      <c r="C10" s="19"/>
      <c r="D10" s="19"/>
      <c r="E10" s="19"/>
      <c r="F10" s="19"/>
      <c r="G10" s="19"/>
      <c r="H10" s="19"/>
      <c r="I10" s="19"/>
      <c r="J10" s="19"/>
      <c r="K10" s="19"/>
      <c r="L10" s="19"/>
      <c r="M10" s="19"/>
      <c r="N10" s="19"/>
      <c r="O10" s="19"/>
      <c r="P10" s="19"/>
      <c r="Q10" s="19"/>
      <c r="R10" s="19"/>
      <c r="S10" s="19"/>
      <c r="T10" s="19"/>
      <c r="U10" s="19"/>
      <c r="V10" s="19"/>
      <c r="W10" s="19"/>
      <c r="X10" s="19"/>
    </row>
    <row r="11" spans="1:28" ht="21" customHeight="1" x14ac:dyDescent="0.15">
      <c r="B11" s="19"/>
      <c r="C11" s="19"/>
      <c r="D11" s="19"/>
      <c r="E11" s="19"/>
      <c r="F11" s="19"/>
      <c r="G11" s="19"/>
      <c r="H11" s="19"/>
      <c r="I11" s="19"/>
      <c r="J11" s="19"/>
      <c r="K11" s="19"/>
      <c r="L11" s="19"/>
      <c r="M11" s="19"/>
      <c r="N11" s="19"/>
      <c r="O11" s="19"/>
      <c r="P11" s="19"/>
      <c r="Q11" s="19"/>
      <c r="R11" s="19"/>
      <c r="S11" s="19"/>
      <c r="T11" s="19"/>
      <c r="U11" s="19"/>
      <c r="V11" s="19"/>
      <c r="W11" s="19"/>
      <c r="X11" s="19"/>
    </row>
    <row r="12" spans="1:28" ht="28.5" customHeight="1" x14ac:dyDescent="0.15">
      <c r="A12" s="253" t="s">
        <v>11</v>
      </c>
      <c r="B12" s="275" t="s">
        <v>0</v>
      </c>
      <c r="C12" s="277"/>
      <c r="D12" s="275" t="s">
        <v>13</v>
      </c>
      <c r="E12" s="276"/>
      <c r="F12" s="276"/>
      <c r="G12" s="277"/>
      <c r="H12" s="275" t="s">
        <v>104</v>
      </c>
      <c r="I12" s="276"/>
      <c r="J12" s="276"/>
      <c r="K12" s="276"/>
      <c r="L12" s="277"/>
      <c r="M12" s="275" t="s">
        <v>72</v>
      </c>
      <c r="N12" s="276"/>
      <c r="O12" s="276"/>
      <c r="P12" s="276"/>
      <c r="Q12" s="276"/>
      <c r="R12" s="277"/>
      <c r="S12" s="275" t="s">
        <v>14</v>
      </c>
      <c r="T12" s="276"/>
      <c r="U12" s="276"/>
      <c r="V12" s="276"/>
      <c r="W12" s="276"/>
      <c r="X12" s="281" t="s">
        <v>65</v>
      </c>
      <c r="Y12" s="281"/>
      <c r="Z12" s="281"/>
      <c r="AA12" s="281"/>
    </row>
    <row r="13" spans="1:28" ht="28.5" customHeight="1" x14ac:dyDescent="0.15">
      <c r="A13" s="254"/>
      <c r="B13" s="278"/>
      <c r="C13" s="280"/>
      <c r="D13" s="278"/>
      <c r="E13" s="279"/>
      <c r="F13" s="279"/>
      <c r="G13" s="280"/>
      <c r="H13" s="278"/>
      <c r="I13" s="279"/>
      <c r="J13" s="279"/>
      <c r="K13" s="279"/>
      <c r="L13" s="280"/>
      <c r="M13" s="278"/>
      <c r="N13" s="279"/>
      <c r="O13" s="279"/>
      <c r="P13" s="279"/>
      <c r="Q13" s="279"/>
      <c r="R13" s="280"/>
      <c r="S13" s="278"/>
      <c r="T13" s="279"/>
      <c r="U13" s="279"/>
      <c r="V13" s="279"/>
      <c r="W13" s="279"/>
      <c r="X13" s="281"/>
      <c r="Y13" s="281"/>
      <c r="Z13" s="281"/>
      <c r="AA13" s="281"/>
    </row>
    <row r="14" spans="1:28" ht="15" customHeight="1" x14ac:dyDescent="0.15">
      <c r="A14" s="272">
        <v>1</v>
      </c>
      <c r="B14" s="255" t="s">
        <v>16</v>
      </c>
      <c r="C14" s="256"/>
      <c r="D14" s="259" t="s">
        <v>33</v>
      </c>
      <c r="E14" s="260"/>
      <c r="F14" s="260"/>
      <c r="G14" s="261"/>
      <c r="H14" s="259" t="s">
        <v>83</v>
      </c>
      <c r="I14" s="260"/>
      <c r="J14" s="260"/>
      <c r="K14" s="260"/>
      <c r="L14" s="261"/>
      <c r="M14" s="255" t="s">
        <v>31</v>
      </c>
      <c r="N14" s="265"/>
      <c r="O14" s="265"/>
      <c r="P14" s="265"/>
      <c r="Q14" s="265"/>
      <c r="R14" s="256"/>
      <c r="S14" s="259" t="s">
        <v>86</v>
      </c>
      <c r="T14" s="260"/>
      <c r="U14" s="260"/>
      <c r="V14" s="260"/>
      <c r="W14" s="260"/>
      <c r="X14" s="266" t="s">
        <v>12</v>
      </c>
      <c r="Y14" s="266"/>
      <c r="Z14" s="266"/>
      <c r="AA14" s="266"/>
    </row>
    <row r="15" spans="1:28" ht="15" customHeight="1" x14ac:dyDescent="0.15">
      <c r="A15" s="273"/>
      <c r="B15" s="257"/>
      <c r="C15" s="258"/>
      <c r="D15" s="262"/>
      <c r="E15" s="263"/>
      <c r="F15" s="263"/>
      <c r="G15" s="264"/>
      <c r="H15" s="262"/>
      <c r="I15" s="263"/>
      <c r="J15" s="263"/>
      <c r="K15" s="263"/>
      <c r="L15" s="264"/>
      <c r="M15" s="267"/>
      <c r="N15" s="268"/>
      <c r="O15" s="268"/>
      <c r="P15" s="268"/>
      <c r="Q15" s="268"/>
      <c r="R15" s="269"/>
      <c r="S15" s="262"/>
      <c r="T15" s="263"/>
      <c r="U15" s="263"/>
      <c r="V15" s="263"/>
      <c r="W15" s="263"/>
      <c r="X15" s="266"/>
      <c r="Y15" s="266"/>
      <c r="Z15" s="266"/>
      <c r="AA15" s="266"/>
    </row>
    <row r="16" spans="1:28" ht="15" customHeight="1" x14ac:dyDescent="0.15">
      <c r="A16" s="272">
        <v>2</v>
      </c>
      <c r="B16" s="255" t="s">
        <v>15</v>
      </c>
      <c r="C16" s="256"/>
      <c r="D16" s="259" t="s">
        <v>35</v>
      </c>
      <c r="E16" s="260"/>
      <c r="F16" s="260"/>
      <c r="G16" s="261"/>
      <c r="H16" s="259" t="s">
        <v>83</v>
      </c>
      <c r="I16" s="260"/>
      <c r="J16" s="260"/>
      <c r="K16" s="260"/>
      <c r="L16" s="261"/>
      <c r="M16" s="255" t="s">
        <v>17</v>
      </c>
      <c r="N16" s="265"/>
      <c r="O16" s="265"/>
      <c r="P16" s="265"/>
      <c r="Q16" s="265"/>
      <c r="R16" s="256"/>
      <c r="S16" s="259" t="s">
        <v>85</v>
      </c>
      <c r="T16" s="260"/>
      <c r="U16" s="260"/>
      <c r="V16" s="260"/>
      <c r="W16" s="260"/>
      <c r="X16" s="266" t="s">
        <v>12</v>
      </c>
      <c r="Y16" s="266"/>
      <c r="Z16" s="266"/>
      <c r="AA16" s="266"/>
    </row>
    <row r="17" spans="1:48" ht="15" customHeight="1" x14ac:dyDescent="0.15">
      <c r="A17" s="273"/>
      <c r="B17" s="257"/>
      <c r="C17" s="258"/>
      <c r="D17" s="262"/>
      <c r="E17" s="263"/>
      <c r="F17" s="263"/>
      <c r="G17" s="264"/>
      <c r="H17" s="262"/>
      <c r="I17" s="263"/>
      <c r="J17" s="263"/>
      <c r="K17" s="263"/>
      <c r="L17" s="264"/>
      <c r="M17" s="267"/>
      <c r="N17" s="268"/>
      <c r="O17" s="268"/>
      <c r="P17" s="268"/>
      <c r="Q17" s="268"/>
      <c r="R17" s="269"/>
      <c r="S17" s="262"/>
      <c r="T17" s="263"/>
      <c r="U17" s="263"/>
      <c r="V17" s="263"/>
      <c r="W17" s="263"/>
      <c r="X17" s="266"/>
      <c r="Y17" s="266"/>
      <c r="Z17" s="266"/>
      <c r="AA17" s="266"/>
    </row>
    <row r="18" spans="1:48" ht="15" customHeight="1" x14ac:dyDescent="0.15">
      <c r="A18" s="272">
        <v>3</v>
      </c>
      <c r="B18" s="255" t="s">
        <v>15</v>
      </c>
      <c r="C18" s="256"/>
      <c r="D18" s="259" t="s">
        <v>37</v>
      </c>
      <c r="E18" s="260"/>
      <c r="F18" s="260"/>
      <c r="G18" s="261"/>
      <c r="H18" s="259" t="s">
        <v>83</v>
      </c>
      <c r="I18" s="260"/>
      <c r="J18" s="260"/>
      <c r="K18" s="260"/>
      <c r="L18" s="261"/>
      <c r="M18" s="255" t="s">
        <v>18</v>
      </c>
      <c r="N18" s="265"/>
      <c r="O18" s="265"/>
      <c r="P18" s="265"/>
      <c r="Q18" s="265"/>
      <c r="R18" s="256"/>
      <c r="S18" s="259" t="s">
        <v>87</v>
      </c>
      <c r="T18" s="260"/>
      <c r="U18" s="260"/>
      <c r="V18" s="260"/>
      <c r="W18" s="260"/>
      <c r="X18" s="266" t="s">
        <v>12</v>
      </c>
      <c r="Y18" s="266"/>
      <c r="Z18" s="266"/>
      <c r="AA18" s="266"/>
    </row>
    <row r="19" spans="1:48" ht="15" customHeight="1" x14ac:dyDescent="0.15">
      <c r="A19" s="273"/>
      <c r="B19" s="257"/>
      <c r="C19" s="258"/>
      <c r="D19" s="262"/>
      <c r="E19" s="263"/>
      <c r="F19" s="263"/>
      <c r="G19" s="264"/>
      <c r="H19" s="262"/>
      <c r="I19" s="263"/>
      <c r="J19" s="263"/>
      <c r="K19" s="263"/>
      <c r="L19" s="264"/>
      <c r="M19" s="267"/>
      <c r="N19" s="268"/>
      <c r="O19" s="268"/>
      <c r="P19" s="268"/>
      <c r="Q19" s="268"/>
      <c r="R19" s="269"/>
      <c r="S19" s="262"/>
      <c r="T19" s="263"/>
      <c r="U19" s="263"/>
      <c r="V19" s="263"/>
      <c r="W19" s="263"/>
      <c r="X19" s="266"/>
      <c r="Y19" s="266"/>
      <c r="Z19" s="266"/>
      <c r="AA19" s="266"/>
    </row>
    <row r="20" spans="1:48" ht="15" customHeight="1" x14ac:dyDescent="0.15">
      <c r="A20" s="272">
        <v>4</v>
      </c>
      <c r="B20" s="255" t="s">
        <v>47</v>
      </c>
      <c r="C20" s="256"/>
      <c r="D20" s="259" t="s">
        <v>38</v>
      </c>
      <c r="E20" s="260"/>
      <c r="F20" s="260"/>
      <c r="G20" s="261"/>
      <c r="H20" s="259" t="s">
        <v>83</v>
      </c>
      <c r="I20" s="260"/>
      <c r="J20" s="260"/>
      <c r="K20" s="260"/>
      <c r="L20" s="261"/>
      <c r="M20" s="255" t="s">
        <v>31</v>
      </c>
      <c r="N20" s="265"/>
      <c r="O20" s="265"/>
      <c r="P20" s="265"/>
      <c r="Q20" s="265"/>
      <c r="R20" s="256"/>
      <c r="S20" s="259" t="s">
        <v>86</v>
      </c>
      <c r="T20" s="260"/>
      <c r="U20" s="260"/>
      <c r="V20" s="260"/>
      <c r="W20" s="260"/>
      <c r="X20" s="266" t="s">
        <v>12</v>
      </c>
      <c r="Y20" s="266"/>
      <c r="Z20" s="266"/>
      <c r="AA20" s="266"/>
    </row>
    <row r="21" spans="1:48" ht="15" customHeight="1" x14ac:dyDescent="0.15">
      <c r="A21" s="273"/>
      <c r="B21" s="257"/>
      <c r="C21" s="258"/>
      <c r="D21" s="262"/>
      <c r="E21" s="263"/>
      <c r="F21" s="263"/>
      <c r="G21" s="264"/>
      <c r="H21" s="262"/>
      <c r="I21" s="263"/>
      <c r="J21" s="263"/>
      <c r="K21" s="263"/>
      <c r="L21" s="264"/>
      <c r="M21" s="267"/>
      <c r="N21" s="268"/>
      <c r="O21" s="268"/>
      <c r="P21" s="268"/>
      <c r="Q21" s="268"/>
      <c r="R21" s="269"/>
      <c r="S21" s="262"/>
      <c r="T21" s="263"/>
      <c r="U21" s="263"/>
      <c r="V21" s="263"/>
      <c r="W21" s="263"/>
      <c r="X21" s="266"/>
      <c r="Y21" s="266"/>
      <c r="Z21" s="266"/>
      <c r="AA21" s="266"/>
    </row>
    <row r="22" spans="1:48" ht="15" customHeight="1" x14ac:dyDescent="0.15">
      <c r="A22" s="272">
        <v>5</v>
      </c>
      <c r="B22" s="255" t="s">
        <v>47</v>
      </c>
      <c r="C22" s="256"/>
      <c r="D22" s="259" t="s">
        <v>39</v>
      </c>
      <c r="E22" s="260"/>
      <c r="F22" s="260"/>
      <c r="G22" s="261"/>
      <c r="H22" s="259" t="s">
        <v>83</v>
      </c>
      <c r="I22" s="260"/>
      <c r="J22" s="260"/>
      <c r="K22" s="260"/>
      <c r="L22" s="261"/>
      <c r="M22" s="255" t="s">
        <v>31</v>
      </c>
      <c r="N22" s="265"/>
      <c r="O22" s="265"/>
      <c r="P22" s="265"/>
      <c r="Q22" s="265"/>
      <c r="R22" s="256"/>
      <c r="S22" s="259" t="s">
        <v>85</v>
      </c>
      <c r="T22" s="260"/>
      <c r="U22" s="260"/>
      <c r="V22" s="260"/>
      <c r="W22" s="260"/>
      <c r="X22" s="266" t="s">
        <v>12</v>
      </c>
      <c r="Y22" s="266"/>
      <c r="Z22" s="266"/>
      <c r="AA22" s="266"/>
    </row>
    <row r="23" spans="1:48" ht="15" customHeight="1" x14ac:dyDescent="0.15">
      <c r="A23" s="273"/>
      <c r="B23" s="257"/>
      <c r="C23" s="258"/>
      <c r="D23" s="262"/>
      <c r="E23" s="263"/>
      <c r="F23" s="263"/>
      <c r="G23" s="264"/>
      <c r="H23" s="262"/>
      <c r="I23" s="263"/>
      <c r="J23" s="263"/>
      <c r="K23" s="263"/>
      <c r="L23" s="264"/>
      <c r="M23" s="267"/>
      <c r="N23" s="268"/>
      <c r="O23" s="268"/>
      <c r="P23" s="268"/>
      <c r="Q23" s="268"/>
      <c r="R23" s="269"/>
      <c r="S23" s="262"/>
      <c r="T23" s="263"/>
      <c r="U23" s="263"/>
      <c r="V23" s="263"/>
      <c r="W23" s="263"/>
      <c r="X23" s="266"/>
      <c r="Y23" s="266"/>
      <c r="Z23" s="266"/>
      <c r="AA23" s="266"/>
    </row>
    <row r="24" spans="1:48" ht="15" customHeight="1" x14ac:dyDescent="0.15">
      <c r="A24" s="272">
        <v>6</v>
      </c>
      <c r="B24" s="255" t="s">
        <v>47</v>
      </c>
      <c r="C24" s="256"/>
      <c r="D24" s="259" t="s">
        <v>41</v>
      </c>
      <c r="E24" s="260"/>
      <c r="F24" s="260"/>
      <c r="G24" s="261"/>
      <c r="H24" s="259" t="s">
        <v>83</v>
      </c>
      <c r="I24" s="260"/>
      <c r="J24" s="260"/>
      <c r="K24" s="260"/>
      <c r="L24" s="261"/>
      <c r="M24" s="255" t="s">
        <v>31</v>
      </c>
      <c r="N24" s="265"/>
      <c r="O24" s="265"/>
      <c r="P24" s="265"/>
      <c r="Q24" s="265"/>
      <c r="R24" s="256"/>
      <c r="S24" s="259" t="s">
        <v>87</v>
      </c>
      <c r="T24" s="260"/>
      <c r="U24" s="260"/>
      <c r="V24" s="260"/>
      <c r="W24" s="260"/>
      <c r="X24" s="266" t="s">
        <v>12</v>
      </c>
      <c r="Y24" s="266"/>
      <c r="Z24" s="266"/>
      <c r="AA24" s="266"/>
    </row>
    <row r="25" spans="1:48" ht="15" customHeight="1" x14ac:dyDescent="0.15">
      <c r="A25" s="273"/>
      <c r="B25" s="257"/>
      <c r="C25" s="258"/>
      <c r="D25" s="262"/>
      <c r="E25" s="263"/>
      <c r="F25" s="263"/>
      <c r="G25" s="264"/>
      <c r="H25" s="262"/>
      <c r="I25" s="263"/>
      <c r="J25" s="263"/>
      <c r="K25" s="263"/>
      <c r="L25" s="264"/>
      <c r="M25" s="267"/>
      <c r="N25" s="268"/>
      <c r="O25" s="268"/>
      <c r="P25" s="268"/>
      <c r="Q25" s="268"/>
      <c r="R25" s="269"/>
      <c r="S25" s="262"/>
      <c r="T25" s="263"/>
      <c r="U25" s="263"/>
      <c r="V25" s="263"/>
      <c r="W25" s="263"/>
      <c r="X25" s="266"/>
      <c r="Y25" s="266"/>
      <c r="Z25" s="266"/>
      <c r="AA25" s="266"/>
    </row>
    <row r="26" spans="1:48" ht="15" customHeight="1" x14ac:dyDescent="0.15">
      <c r="A26" s="272">
        <v>7</v>
      </c>
      <c r="B26" s="255" t="s">
        <v>48</v>
      </c>
      <c r="C26" s="256"/>
      <c r="D26" s="259" t="s">
        <v>43</v>
      </c>
      <c r="E26" s="260"/>
      <c r="F26" s="260"/>
      <c r="G26" s="261"/>
      <c r="H26" s="259" t="s">
        <v>83</v>
      </c>
      <c r="I26" s="260"/>
      <c r="J26" s="260"/>
      <c r="K26" s="260"/>
      <c r="L26" s="261"/>
      <c r="M26" s="255" t="s">
        <v>31</v>
      </c>
      <c r="N26" s="265"/>
      <c r="O26" s="265"/>
      <c r="P26" s="265"/>
      <c r="Q26" s="265"/>
      <c r="R26" s="256"/>
      <c r="S26" s="259" t="s">
        <v>86</v>
      </c>
      <c r="T26" s="260"/>
      <c r="U26" s="260"/>
      <c r="V26" s="260"/>
      <c r="W26" s="260"/>
      <c r="X26" s="266" t="s">
        <v>12</v>
      </c>
      <c r="Y26" s="266"/>
      <c r="Z26" s="266"/>
      <c r="AA26" s="266"/>
    </row>
    <row r="27" spans="1:48" ht="15" customHeight="1" x14ac:dyDescent="0.15">
      <c r="A27" s="273"/>
      <c r="B27" s="257"/>
      <c r="C27" s="258"/>
      <c r="D27" s="262"/>
      <c r="E27" s="263"/>
      <c r="F27" s="263"/>
      <c r="G27" s="264"/>
      <c r="H27" s="262"/>
      <c r="I27" s="263"/>
      <c r="J27" s="263"/>
      <c r="K27" s="263"/>
      <c r="L27" s="264"/>
      <c r="M27" s="267"/>
      <c r="N27" s="268"/>
      <c r="O27" s="268"/>
      <c r="P27" s="268"/>
      <c r="Q27" s="268"/>
      <c r="R27" s="269"/>
      <c r="S27" s="262"/>
      <c r="T27" s="263"/>
      <c r="U27" s="263"/>
      <c r="V27" s="263"/>
      <c r="W27" s="263"/>
      <c r="X27" s="266"/>
      <c r="Y27" s="266"/>
      <c r="Z27" s="266"/>
      <c r="AA27" s="266"/>
    </row>
    <row r="28" spans="1:48" ht="15" customHeight="1" x14ac:dyDescent="0.15">
      <c r="A28" s="272">
        <v>8</v>
      </c>
      <c r="B28" s="255" t="s">
        <v>48</v>
      </c>
      <c r="C28" s="256"/>
      <c r="D28" s="259" t="s">
        <v>45</v>
      </c>
      <c r="E28" s="260"/>
      <c r="F28" s="260"/>
      <c r="G28" s="261"/>
      <c r="H28" s="259" t="s">
        <v>83</v>
      </c>
      <c r="I28" s="260"/>
      <c r="J28" s="260"/>
      <c r="K28" s="260"/>
      <c r="L28" s="261"/>
      <c r="M28" s="255" t="s">
        <v>31</v>
      </c>
      <c r="N28" s="265"/>
      <c r="O28" s="265"/>
      <c r="P28" s="265"/>
      <c r="Q28" s="265"/>
      <c r="R28" s="256"/>
      <c r="S28" s="259" t="s">
        <v>85</v>
      </c>
      <c r="T28" s="260"/>
      <c r="U28" s="260"/>
      <c r="V28" s="260"/>
      <c r="W28" s="260"/>
      <c r="X28" s="266" t="s">
        <v>12</v>
      </c>
      <c r="Y28" s="266"/>
      <c r="Z28" s="266"/>
      <c r="AA28" s="266"/>
    </row>
    <row r="29" spans="1:48" ht="15" customHeight="1" x14ac:dyDescent="0.15">
      <c r="A29" s="273"/>
      <c r="B29" s="257"/>
      <c r="C29" s="258"/>
      <c r="D29" s="262"/>
      <c r="E29" s="263"/>
      <c r="F29" s="263"/>
      <c r="G29" s="264"/>
      <c r="H29" s="262"/>
      <c r="I29" s="263"/>
      <c r="J29" s="263"/>
      <c r="K29" s="263"/>
      <c r="L29" s="264"/>
      <c r="M29" s="267"/>
      <c r="N29" s="268"/>
      <c r="O29" s="268"/>
      <c r="P29" s="268"/>
      <c r="Q29" s="268"/>
      <c r="R29" s="269"/>
      <c r="S29" s="262"/>
      <c r="T29" s="263"/>
      <c r="U29" s="263"/>
      <c r="V29" s="263"/>
      <c r="W29" s="263"/>
      <c r="X29" s="266"/>
      <c r="Y29" s="266"/>
      <c r="Z29" s="266"/>
      <c r="AA29" s="266"/>
    </row>
    <row r="30" spans="1:48" ht="15" customHeight="1" x14ac:dyDescent="0.15">
      <c r="A30" s="272">
        <v>9</v>
      </c>
      <c r="B30" s="255" t="s">
        <v>48</v>
      </c>
      <c r="C30" s="256"/>
      <c r="D30" s="259" t="s">
        <v>46</v>
      </c>
      <c r="E30" s="260"/>
      <c r="F30" s="260"/>
      <c r="G30" s="261"/>
      <c r="H30" s="259" t="s">
        <v>83</v>
      </c>
      <c r="I30" s="260"/>
      <c r="J30" s="260"/>
      <c r="K30" s="260"/>
      <c r="L30" s="261"/>
      <c r="M30" s="255" t="s">
        <v>31</v>
      </c>
      <c r="N30" s="265"/>
      <c r="O30" s="265"/>
      <c r="P30" s="265"/>
      <c r="Q30" s="265"/>
      <c r="R30" s="256"/>
      <c r="S30" s="259" t="s">
        <v>87</v>
      </c>
      <c r="T30" s="260"/>
      <c r="U30" s="260"/>
      <c r="V30" s="260"/>
      <c r="W30" s="260"/>
      <c r="X30" s="266" t="s">
        <v>12</v>
      </c>
      <c r="Y30" s="266"/>
      <c r="Z30" s="266"/>
      <c r="AA30" s="266"/>
    </row>
    <row r="31" spans="1:48" ht="15" customHeight="1" x14ac:dyDescent="0.15">
      <c r="A31" s="273"/>
      <c r="B31" s="257"/>
      <c r="C31" s="258"/>
      <c r="D31" s="262"/>
      <c r="E31" s="263"/>
      <c r="F31" s="263"/>
      <c r="G31" s="264"/>
      <c r="H31" s="262"/>
      <c r="I31" s="263"/>
      <c r="J31" s="263"/>
      <c r="K31" s="263"/>
      <c r="L31" s="264"/>
      <c r="M31" s="267"/>
      <c r="N31" s="268"/>
      <c r="O31" s="268"/>
      <c r="P31" s="268"/>
      <c r="Q31" s="268"/>
      <c r="R31" s="269"/>
      <c r="S31" s="262"/>
      <c r="T31" s="263"/>
      <c r="U31" s="263"/>
      <c r="V31" s="263"/>
      <c r="W31" s="263"/>
      <c r="X31" s="266"/>
      <c r="Y31" s="266"/>
      <c r="Z31" s="266"/>
      <c r="AA31" s="266"/>
    </row>
    <row r="32" spans="1:48" ht="15" customHeight="1" x14ac:dyDescent="0.15">
      <c r="A32" s="272">
        <v>10</v>
      </c>
      <c r="B32" s="255"/>
      <c r="C32" s="256"/>
      <c r="D32" s="259"/>
      <c r="E32" s="260"/>
      <c r="F32" s="260"/>
      <c r="G32" s="261"/>
      <c r="H32" s="259" t="s">
        <v>84</v>
      </c>
      <c r="I32" s="260"/>
      <c r="J32" s="260"/>
      <c r="K32" s="260"/>
      <c r="L32" s="261"/>
      <c r="M32" s="255"/>
      <c r="N32" s="265"/>
      <c r="O32" s="265"/>
      <c r="P32" s="265"/>
      <c r="Q32" s="265"/>
      <c r="R32" s="256"/>
      <c r="S32" s="259" t="s">
        <v>84</v>
      </c>
      <c r="T32" s="260"/>
      <c r="U32" s="260"/>
      <c r="V32" s="260"/>
      <c r="W32" s="260"/>
      <c r="X32" s="266" t="s">
        <v>12</v>
      </c>
      <c r="Y32" s="266"/>
      <c r="Z32" s="266"/>
      <c r="AA32" s="266"/>
      <c r="AB32" s="20"/>
      <c r="AC32" s="20"/>
      <c r="AD32" s="20"/>
      <c r="AE32" s="20"/>
      <c r="AF32" s="20"/>
      <c r="AG32" s="20"/>
      <c r="AH32" s="20"/>
      <c r="AI32" s="20"/>
      <c r="AJ32" s="20"/>
      <c r="AK32" s="20"/>
      <c r="AL32" s="20"/>
      <c r="AM32" s="20"/>
      <c r="AN32" s="20"/>
      <c r="AO32" s="20"/>
      <c r="AP32" s="20"/>
      <c r="AQ32" s="20"/>
      <c r="AR32" s="20"/>
      <c r="AS32" s="20"/>
      <c r="AT32" s="20"/>
      <c r="AU32" s="20"/>
      <c r="AV32" s="20"/>
    </row>
    <row r="33" spans="1:51" s="23" customFormat="1" ht="15" customHeight="1" x14ac:dyDescent="0.15">
      <c r="A33" s="273"/>
      <c r="B33" s="257"/>
      <c r="C33" s="258"/>
      <c r="D33" s="262"/>
      <c r="E33" s="263"/>
      <c r="F33" s="263"/>
      <c r="G33" s="264"/>
      <c r="H33" s="262"/>
      <c r="I33" s="263"/>
      <c r="J33" s="263"/>
      <c r="K33" s="263"/>
      <c r="L33" s="264"/>
      <c r="M33" s="267"/>
      <c r="N33" s="268"/>
      <c r="O33" s="268"/>
      <c r="P33" s="268"/>
      <c r="Q33" s="268"/>
      <c r="R33" s="269"/>
      <c r="S33" s="262"/>
      <c r="T33" s="263"/>
      <c r="U33" s="263"/>
      <c r="V33" s="263"/>
      <c r="W33" s="263"/>
      <c r="X33" s="266"/>
      <c r="Y33" s="266"/>
      <c r="Z33" s="266"/>
      <c r="AA33" s="266"/>
      <c r="AB33" s="21"/>
      <c r="AC33" s="21"/>
      <c r="AD33" s="21"/>
      <c r="AE33" s="21"/>
      <c r="AF33" s="21"/>
      <c r="AG33" s="21"/>
      <c r="AH33" s="21"/>
      <c r="AI33" s="21"/>
      <c r="AJ33" s="21"/>
      <c r="AK33" s="21"/>
      <c r="AL33" s="21"/>
      <c r="AM33" s="21"/>
      <c r="AN33" s="21"/>
      <c r="AO33" s="21"/>
      <c r="AP33" s="21"/>
      <c r="AQ33" s="21"/>
      <c r="AR33" s="21"/>
      <c r="AS33" s="21"/>
      <c r="AT33" s="21"/>
      <c r="AU33" s="21"/>
      <c r="AV33" s="21"/>
      <c r="AW33" s="22"/>
      <c r="AX33" s="22"/>
      <c r="AY33" s="22"/>
    </row>
    <row r="34" spans="1:51" ht="15" customHeight="1" x14ac:dyDescent="0.15">
      <c r="A34" s="272">
        <v>11</v>
      </c>
      <c r="B34" s="255"/>
      <c r="C34" s="256"/>
      <c r="D34" s="259"/>
      <c r="E34" s="260"/>
      <c r="F34" s="260"/>
      <c r="G34" s="261"/>
      <c r="H34" s="259" t="s">
        <v>84</v>
      </c>
      <c r="I34" s="260"/>
      <c r="J34" s="260"/>
      <c r="K34" s="260"/>
      <c r="L34" s="261"/>
      <c r="M34" s="255"/>
      <c r="N34" s="265"/>
      <c r="O34" s="265"/>
      <c r="P34" s="265"/>
      <c r="Q34" s="265"/>
      <c r="R34" s="256"/>
      <c r="S34" s="259" t="s">
        <v>84</v>
      </c>
      <c r="T34" s="260"/>
      <c r="U34" s="260"/>
      <c r="V34" s="260"/>
      <c r="W34" s="260"/>
      <c r="X34" s="266" t="s">
        <v>12</v>
      </c>
      <c r="Y34" s="266"/>
      <c r="Z34" s="266"/>
      <c r="AA34" s="266"/>
    </row>
    <row r="35" spans="1:51" ht="15" customHeight="1" x14ac:dyDescent="0.15">
      <c r="A35" s="273"/>
      <c r="B35" s="257"/>
      <c r="C35" s="258"/>
      <c r="D35" s="262"/>
      <c r="E35" s="263"/>
      <c r="F35" s="263"/>
      <c r="G35" s="264"/>
      <c r="H35" s="262"/>
      <c r="I35" s="263"/>
      <c r="J35" s="263"/>
      <c r="K35" s="263"/>
      <c r="L35" s="264"/>
      <c r="M35" s="267"/>
      <c r="N35" s="268"/>
      <c r="O35" s="268"/>
      <c r="P35" s="268"/>
      <c r="Q35" s="268"/>
      <c r="R35" s="269"/>
      <c r="S35" s="262"/>
      <c r="T35" s="263"/>
      <c r="U35" s="263"/>
      <c r="V35" s="263"/>
      <c r="W35" s="263"/>
      <c r="X35" s="266"/>
      <c r="Y35" s="266"/>
      <c r="Z35" s="266"/>
      <c r="AA35" s="266"/>
    </row>
    <row r="36" spans="1:51" ht="15" customHeight="1" x14ac:dyDescent="0.15">
      <c r="A36" s="272">
        <v>12</v>
      </c>
      <c r="B36" s="255"/>
      <c r="C36" s="256"/>
      <c r="D36" s="259"/>
      <c r="E36" s="260"/>
      <c r="F36" s="260"/>
      <c r="G36" s="261"/>
      <c r="H36" s="259" t="s">
        <v>84</v>
      </c>
      <c r="I36" s="260"/>
      <c r="J36" s="260"/>
      <c r="K36" s="260"/>
      <c r="L36" s="261"/>
      <c r="M36" s="255"/>
      <c r="N36" s="265"/>
      <c r="O36" s="265"/>
      <c r="P36" s="265"/>
      <c r="Q36" s="265"/>
      <c r="R36" s="256"/>
      <c r="S36" s="259" t="s">
        <v>84</v>
      </c>
      <c r="T36" s="260"/>
      <c r="U36" s="260"/>
      <c r="V36" s="260"/>
      <c r="W36" s="260"/>
      <c r="X36" s="266" t="s">
        <v>12</v>
      </c>
      <c r="Y36" s="266"/>
      <c r="Z36" s="266"/>
      <c r="AA36" s="266"/>
    </row>
    <row r="37" spans="1:51" ht="15" customHeight="1" x14ac:dyDescent="0.15">
      <c r="A37" s="273"/>
      <c r="B37" s="257"/>
      <c r="C37" s="258"/>
      <c r="D37" s="262"/>
      <c r="E37" s="263"/>
      <c r="F37" s="263"/>
      <c r="G37" s="264"/>
      <c r="H37" s="262"/>
      <c r="I37" s="263"/>
      <c r="J37" s="263"/>
      <c r="K37" s="263"/>
      <c r="L37" s="264"/>
      <c r="M37" s="267"/>
      <c r="N37" s="268"/>
      <c r="O37" s="268"/>
      <c r="P37" s="268"/>
      <c r="Q37" s="268"/>
      <c r="R37" s="269"/>
      <c r="S37" s="262"/>
      <c r="T37" s="263"/>
      <c r="U37" s="263"/>
      <c r="V37" s="263"/>
      <c r="W37" s="263"/>
      <c r="X37" s="266"/>
      <c r="Y37" s="266"/>
      <c r="Z37" s="266"/>
      <c r="AA37" s="266"/>
    </row>
    <row r="38" spans="1:51" ht="15" customHeight="1" x14ac:dyDescent="0.15">
      <c r="A38" s="272">
        <v>13</v>
      </c>
      <c r="B38" s="255"/>
      <c r="C38" s="256"/>
      <c r="D38" s="259"/>
      <c r="E38" s="260"/>
      <c r="F38" s="260"/>
      <c r="G38" s="261"/>
      <c r="H38" s="259" t="s">
        <v>84</v>
      </c>
      <c r="I38" s="260"/>
      <c r="J38" s="260"/>
      <c r="K38" s="260"/>
      <c r="L38" s="261"/>
      <c r="M38" s="255"/>
      <c r="N38" s="265"/>
      <c r="O38" s="265"/>
      <c r="P38" s="265"/>
      <c r="Q38" s="265"/>
      <c r="R38" s="256"/>
      <c r="S38" s="259" t="s">
        <v>84</v>
      </c>
      <c r="T38" s="260"/>
      <c r="U38" s="260"/>
      <c r="V38" s="260"/>
      <c r="W38" s="260"/>
      <c r="X38" s="266" t="s">
        <v>12</v>
      </c>
      <c r="Y38" s="266"/>
      <c r="Z38" s="266"/>
      <c r="AA38" s="266"/>
    </row>
    <row r="39" spans="1:51" ht="15" customHeight="1" x14ac:dyDescent="0.15">
      <c r="A39" s="273"/>
      <c r="B39" s="257"/>
      <c r="C39" s="258"/>
      <c r="D39" s="262"/>
      <c r="E39" s="263"/>
      <c r="F39" s="263"/>
      <c r="G39" s="264"/>
      <c r="H39" s="262"/>
      <c r="I39" s="263"/>
      <c r="J39" s="263"/>
      <c r="K39" s="263"/>
      <c r="L39" s="264"/>
      <c r="M39" s="267"/>
      <c r="N39" s="268"/>
      <c r="O39" s="268"/>
      <c r="P39" s="268"/>
      <c r="Q39" s="268"/>
      <c r="R39" s="269"/>
      <c r="S39" s="262"/>
      <c r="T39" s="263"/>
      <c r="U39" s="263"/>
      <c r="V39" s="263"/>
      <c r="W39" s="263"/>
      <c r="X39" s="266"/>
      <c r="Y39" s="266"/>
      <c r="Z39" s="266"/>
      <c r="AA39" s="266"/>
    </row>
    <row r="40" spans="1:51" ht="15" customHeight="1" x14ac:dyDescent="0.15">
      <c r="A40" s="272">
        <v>14</v>
      </c>
      <c r="B40" s="255"/>
      <c r="C40" s="256"/>
      <c r="D40" s="259"/>
      <c r="E40" s="260"/>
      <c r="F40" s="260"/>
      <c r="G40" s="261"/>
      <c r="H40" s="259" t="s">
        <v>84</v>
      </c>
      <c r="I40" s="260"/>
      <c r="J40" s="260"/>
      <c r="K40" s="260"/>
      <c r="L40" s="261"/>
      <c r="M40" s="255"/>
      <c r="N40" s="265"/>
      <c r="O40" s="265"/>
      <c r="P40" s="265"/>
      <c r="Q40" s="265"/>
      <c r="R40" s="256"/>
      <c r="S40" s="259" t="s">
        <v>84</v>
      </c>
      <c r="T40" s="260"/>
      <c r="U40" s="260"/>
      <c r="V40" s="260"/>
      <c r="W40" s="260"/>
      <c r="X40" s="266" t="s">
        <v>12</v>
      </c>
      <c r="Y40" s="266"/>
      <c r="Z40" s="266"/>
      <c r="AA40" s="266"/>
    </row>
    <row r="41" spans="1:51" ht="15" customHeight="1" x14ac:dyDescent="0.15">
      <c r="A41" s="273"/>
      <c r="B41" s="257"/>
      <c r="C41" s="258"/>
      <c r="D41" s="262"/>
      <c r="E41" s="263"/>
      <c r="F41" s="263"/>
      <c r="G41" s="264"/>
      <c r="H41" s="262"/>
      <c r="I41" s="263"/>
      <c r="J41" s="263"/>
      <c r="K41" s="263"/>
      <c r="L41" s="264"/>
      <c r="M41" s="267"/>
      <c r="N41" s="268"/>
      <c r="O41" s="268"/>
      <c r="P41" s="268"/>
      <c r="Q41" s="268"/>
      <c r="R41" s="269"/>
      <c r="S41" s="262"/>
      <c r="T41" s="263"/>
      <c r="U41" s="263"/>
      <c r="V41" s="263"/>
      <c r="W41" s="263"/>
      <c r="X41" s="266"/>
      <c r="Y41" s="266"/>
      <c r="Z41" s="266"/>
      <c r="AA41" s="266"/>
    </row>
    <row r="42" spans="1:51" ht="15" customHeight="1" x14ac:dyDescent="0.15">
      <c r="A42" s="272">
        <v>15</v>
      </c>
      <c r="B42" s="255"/>
      <c r="C42" s="256"/>
      <c r="D42" s="259"/>
      <c r="E42" s="260"/>
      <c r="F42" s="260"/>
      <c r="G42" s="261"/>
      <c r="H42" s="259" t="s">
        <v>84</v>
      </c>
      <c r="I42" s="260"/>
      <c r="J42" s="260"/>
      <c r="K42" s="260"/>
      <c r="L42" s="261"/>
      <c r="M42" s="255"/>
      <c r="N42" s="265"/>
      <c r="O42" s="265"/>
      <c r="P42" s="265"/>
      <c r="Q42" s="265"/>
      <c r="R42" s="256"/>
      <c r="S42" s="259" t="s">
        <v>84</v>
      </c>
      <c r="T42" s="260"/>
      <c r="U42" s="260"/>
      <c r="V42" s="260"/>
      <c r="W42" s="260"/>
      <c r="X42" s="266" t="s">
        <v>12</v>
      </c>
      <c r="Y42" s="266"/>
      <c r="Z42" s="266"/>
      <c r="AA42" s="266"/>
    </row>
    <row r="43" spans="1:51" ht="15" customHeight="1" x14ac:dyDescent="0.15">
      <c r="A43" s="273"/>
      <c r="B43" s="257"/>
      <c r="C43" s="258"/>
      <c r="D43" s="262"/>
      <c r="E43" s="263"/>
      <c r="F43" s="263"/>
      <c r="G43" s="264"/>
      <c r="H43" s="262"/>
      <c r="I43" s="263"/>
      <c r="J43" s="263"/>
      <c r="K43" s="263"/>
      <c r="L43" s="264"/>
      <c r="M43" s="267"/>
      <c r="N43" s="268"/>
      <c r="O43" s="268"/>
      <c r="P43" s="268"/>
      <c r="Q43" s="268"/>
      <c r="R43" s="269"/>
      <c r="S43" s="262"/>
      <c r="T43" s="263"/>
      <c r="U43" s="263"/>
      <c r="V43" s="263"/>
      <c r="W43" s="263"/>
      <c r="X43" s="266"/>
      <c r="Y43" s="266"/>
      <c r="Z43" s="266"/>
      <c r="AA43" s="266"/>
    </row>
    <row r="44" spans="1:51" ht="15" customHeight="1" x14ac:dyDescent="0.15">
      <c r="A44" s="272">
        <v>16</v>
      </c>
      <c r="B44" s="255"/>
      <c r="C44" s="256"/>
      <c r="D44" s="259"/>
      <c r="E44" s="260"/>
      <c r="F44" s="260"/>
      <c r="G44" s="261"/>
      <c r="H44" s="259" t="s">
        <v>84</v>
      </c>
      <c r="I44" s="260"/>
      <c r="J44" s="260"/>
      <c r="K44" s="260"/>
      <c r="L44" s="261"/>
      <c r="M44" s="255"/>
      <c r="N44" s="265"/>
      <c r="O44" s="265"/>
      <c r="P44" s="265"/>
      <c r="Q44" s="265"/>
      <c r="R44" s="256"/>
      <c r="S44" s="259" t="s">
        <v>84</v>
      </c>
      <c r="T44" s="260"/>
      <c r="U44" s="260"/>
      <c r="V44" s="260"/>
      <c r="W44" s="260"/>
      <c r="X44" s="266" t="s">
        <v>12</v>
      </c>
      <c r="Y44" s="266"/>
      <c r="Z44" s="266"/>
      <c r="AA44" s="266"/>
    </row>
    <row r="45" spans="1:51" ht="15" customHeight="1" x14ac:dyDescent="0.15">
      <c r="A45" s="273"/>
      <c r="B45" s="257"/>
      <c r="C45" s="258"/>
      <c r="D45" s="262"/>
      <c r="E45" s="263"/>
      <c r="F45" s="263"/>
      <c r="G45" s="264"/>
      <c r="H45" s="262"/>
      <c r="I45" s="263"/>
      <c r="J45" s="263"/>
      <c r="K45" s="263"/>
      <c r="L45" s="264"/>
      <c r="M45" s="267"/>
      <c r="N45" s="268"/>
      <c r="O45" s="268"/>
      <c r="P45" s="268"/>
      <c r="Q45" s="268"/>
      <c r="R45" s="269"/>
      <c r="S45" s="262"/>
      <c r="T45" s="263"/>
      <c r="U45" s="263"/>
      <c r="V45" s="263"/>
      <c r="W45" s="263"/>
      <c r="X45" s="266"/>
      <c r="Y45" s="266"/>
      <c r="Z45" s="266"/>
      <c r="AA45" s="266"/>
    </row>
    <row r="46" spans="1:51" ht="15" customHeight="1" x14ac:dyDescent="0.15">
      <c r="A46" s="272">
        <v>17</v>
      </c>
      <c r="B46" s="255"/>
      <c r="C46" s="256"/>
      <c r="D46" s="259"/>
      <c r="E46" s="260"/>
      <c r="F46" s="260"/>
      <c r="G46" s="261"/>
      <c r="H46" s="259" t="s">
        <v>84</v>
      </c>
      <c r="I46" s="260"/>
      <c r="J46" s="260"/>
      <c r="K46" s="260"/>
      <c r="L46" s="261"/>
      <c r="M46" s="255"/>
      <c r="N46" s="265"/>
      <c r="O46" s="265"/>
      <c r="P46" s="265"/>
      <c r="Q46" s="265"/>
      <c r="R46" s="256"/>
      <c r="S46" s="259" t="s">
        <v>84</v>
      </c>
      <c r="T46" s="260"/>
      <c r="U46" s="260"/>
      <c r="V46" s="260"/>
      <c r="W46" s="260"/>
      <c r="X46" s="266" t="s">
        <v>12</v>
      </c>
      <c r="Y46" s="266"/>
      <c r="Z46" s="266"/>
      <c r="AA46" s="266"/>
    </row>
    <row r="47" spans="1:51" ht="15" customHeight="1" x14ac:dyDescent="0.15">
      <c r="A47" s="273"/>
      <c r="B47" s="257"/>
      <c r="C47" s="258"/>
      <c r="D47" s="262"/>
      <c r="E47" s="263"/>
      <c r="F47" s="263"/>
      <c r="G47" s="264"/>
      <c r="H47" s="262"/>
      <c r="I47" s="263"/>
      <c r="J47" s="263"/>
      <c r="K47" s="263"/>
      <c r="L47" s="264"/>
      <c r="M47" s="267"/>
      <c r="N47" s="268"/>
      <c r="O47" s="268"/>
      <c r="P47" s="268"/>
      <c r="Q47" s="268"/>
      <c r="R47" s="269"/>
      <c r="S47" s="262"/>
      <c r="T47" s="263"/>
      <c r="U47" s="263"/>
      <c r="V47" s="263"/>
      <c r="W47" s="263"/>
      <c r="X47" s="266"/>
      <c r="Y47" s="266"/>
      <c r="Z47" s="266"/>
      <c r="AA47" s="266"/>
    </row>
    <row r="48" spans="1:51" ht="15" customHeight="1" x14ac:dyDescent="0.15">
      <c r="A48" s="272">
        <v>18</v>
      </c>
      <c r="B48" s="255"/>
      <c r="C48" s="256"/>
      <c r="D48" s="259"/>
      <c r="E48" s="260"/>
      <c r="F48" s="260"/>
      <c r="G48" s="261"/>
      <c r="H48" s="259" t="s">
        <v>84</v>
      </c>
      <c r="I48" s="260"/>
      <c r="J48" s="260"/>
      <c r="K48" s="260"/>
      <c r="L48" s="261"/>
      <c r="M48" s="255"/>
      <c r="N48" s="265"/>
      <c r="O48" s="265"/>
      <c r="P48" s="265"/>
      <c r="Q48" s="265"/>
      <c r="R48" s="256"/>
      <c r="S48" s="259" t="s">
        <v>84</v>
      </c>
      <c r="T48" s="260"/>
      <c r="U48" s="260"/>
      <c r="V48" s="260"/>
      <c r="W48" s="260"/>
      <c r="X48" s="266" t="s">
        <v>12</v>
      </c>
      <c r="Y48" s="266"/>
      <c r="Z48" s="266"/>
      <c r="AA48" s="266"/>
    </row>
    <row r="49" spans="1:48" ht="15" customHeight="1" x14ac:dyDescent="0.15">
      <c r="A49" s="273"/>
      <c r="B49" s="257"/>
      <c r="C49" s="258"/>
      <c r="D49" s="262"/>
      <c r="E49" s="263"/>
      <c r="F49" s="263"/>
      <c r="G49" s="264"/>
      <c r="H49" s="262"/>
      <c r="I49" s="263"/>
      <c r="J49" s="263"/>
      <c r="K49" s="263"/>
      <c r="L49" s="264"/>
      <c r="M49" s="267"/>
      <c r="N49" s="268"/>
      <c r="O49" s="268"/>
      <c r="P49" s="268"/>
      <c r="Q49" s="268"/>
      <c r="R49" s="269"/>
      <c r="S49" s="262"/>
      <c r="T49" s="263"/>
      <c r="U49" s="263"/>
      <c r="V49" s="263"/>
      <c r="W49" s="263"/>
      <c r="X49" s="266"/>
      <c r="Y49" s="266"/>
      <c r="Z49" s="266"/>
      <c r="AA49" s="266"/>
    </row>
    <row r="50" spans="1:48" ht="15" customHeight="1" x14ac:dyDescent="0.15">
      <c r="A50" s="272">
        <v>19</v>
      </c>
      <c r="B50" s="255"/>
      <c r="C50" s="256"/>
      <c r="D50" s="259"/>
      <c r="E50" s="260"/>
      <c r="F50" s="260"/>
      <c r="G50" s="261"/>
      <c r="H50" s="259" t="s">
        <v>84</v>
      </c>
      <c r="I50" s="260"/>
      <c r="J50" s="260"/>
      <c r="K50" s="260"/>
      <c r="L50" s="261"/>
      <c r="M50" s="255"/>
      <c r="N50" s="265"/>
      <c r="O50" s="265"/>
      <c r="P50" s="265"/>
      <c r="Q50" s="265"/>
      <c r="R50" s="256"/>
      <c r="S50" s="259" t="s">
        <v>84</v>
      </c>
      <c r="T50" s="260"/>
      <c r="U50" s="260"/>
      <c r="V50" s="260"/>
      <c r="W50" s="260"/>
      <c r="X50" s="266" t="s">
        <v>12</v>
      </c>
      <c r="Y50" s="266"/>
      <c r="Z50" s="266"/>
      <c r="AA50" s="266"/>
    </row>
    <row r="51" spans="1:48" ht="15" customHeight="1" x14ac:dyDescent="0.15">
      <c r="A51" s="273"/>
      <c r="B51" s="257"/>
      <c r="C51" s="258"/>
      <c r="D51" s="262"/>
      <c r="E51" s="263"/>
      <c r="F51" s="263"/>
      <c r="G51" s="264"/>
      <c r="H51" s="262"/>
      <c r="I51" s="263"/>
      <c r="J51" s="263"/>
      <c r="K51" s="263"/>
      <c r="L51" s="264"/>
      <c r="M51" s="267"/>
      <c r="N51" s="268"/>
      <c r="O51" s="268"/>
      <c r="P51" s="268"/>
      <c r="Q51" s="268"/>
      <c r="R51" s="269"/>
      <c r="S51" s="262"/>
      <c r="T51" s="263"/>
      <c r="U51" s="263"/>
      <c r="V51" s="263"/>
      <c r="W51" s="263"/>
      <c r="X51" s="266"/>
      <c r="Y51" s="266"/>
      <c r="Z51" s="266"/>
      <c r="AA51" s="266"/>
    </row>
    <row r="52" spans="1:48" ht="15" customHeight="1" x14ac:dyDescent="0.15">
      <c r="A52" s="272">
        <v>20</v>
      </c>
      <c r="B52" s="255"/>
      <c r="C52" s="256"/>
      <c r="D52" s="259"/>
      <c r="E52" s="260"/>
      <c r="F52" s="260"/>
      <c r="G52" s="261"/>
      <c r="H52" s="259" t="s">
        <v>84</v>
      </c>
      <c r="I52" s="260"/>
      <c r="J52" s="260"/>
      <c r="K52" s="260"/>
      <c r="L52" s="261"/>
      <c r="M52" s="255"/>
      <c r="N52" s="265"/>
      <c r="O52" s="265"/>
      <c r="P52" s="265"/>
      <c r="Q52" s="265"/>
      <c r="R52" s="256"/>
      <c r="S52" s="259" t="s">
        <v>84</v>
      </c>
      <c r="T52" s="260"/>
      <c r="U52" s="260"/>
      <c r="V52" s="260"/>
      <c r="W52" s="260"/>
      <c r="X52" s="266" t="s">
        <v>12</v>
      </c>
      <c r="Y52" s="266"/>
      <c r="Z52" s="266"/>
      <c r="AA52" s="266"/>
    </row>
    <row r="53" spans="1:48" ht="15" customHeight="1" x14ac:dyDescent="0.15">
      <c r="A53" s="273"/>
      <c r="B53" s="257"/>
      <c r="C53" s="258"/>
      <c r="D53" s="262"/>
      <c r="E53" s="263"/>
      <c r="F53" s="263"/>
      <c r="G53" s="264"/>
      <c r="H53" s="262"/>
      <c r="I53" s="263"/>
      <c r="J53" s="263"/>
      <c r="K53" s="263"/>
      <c r="L53" s="264"/>
      <c r="M53" s="267"/>
      <c r="N53" s="268"/>
      <c r="O53" s="268"/>
      <c r="P53" s="268"/>
      <c r="Q53" s="268"/>
      <c r="R53" s="269"/>
      <c r="S53" s="262"/>
      <c r="T53" s="263"/>
      <c r="U53" s="263"/>
      <c r="V53" s="263"/>
      <c r="W53" s="263"/>
      <c r="X53" s="266"/>
      <c r="Y53" s="266"/>
      <c r="Z53" s="266"/>
      <c r="AA53" s="266"/>
    </row>
    <row r="54" spans="1:48" ht="15" customHeight="1" x14ac:dyDescent="0.15">
      <c r="A54" s="272">
        <v>21</v>
      </c>
      <c r="B54" s="255"/>
      <c r="C54" s="256"/>
      <c r="D54" s="259"/>
      <c r="E54" s="260"/>
      <c r="F54" s="260"/>
      <c r="G54" s="261"/>
      <c r="H54" s="259" t="s">
        <v>84</v>
      </c>
      <c r="I54" s="260"/>
      <c r="J54" s="260"/>
      <c r="K54" s="260"/>
      <c r="L54" s="261"/>
      <c r="M54" s="255"/>
      <c r="N54" s="265"/>
      <c r="O54" s="265"/>
      <c r="P54" s="265"/>
      <c r="Q54" s="265"/>
      <c r="R54" s="256"/>
      <c r="S54" s="259" t="s">
        <v>84</v>
      </c>
      <c r="T54" s="260"/>
      <c r="U54" s="260"/>
      <c r="V54" s="260"/>
      <c r="W54" s="260"/>
      <c r="X54" s="266" t="s">
        <v>12</v>
      </c>
      <c r="Y54" s="266"/>
      <c r="Z54" s="266"/>
      <c r="AA54" s="266"/>
    </row>
    <row r="55" spans="1:48" ht="15" customHeight="1" x14ac:dyDescent="0.15">
      <c r="A55" s="273"/>
      <c r="B55" s="257"/>
      <c r="C55" s="258"/>
      <c r="D55" s="262"/>
      <c r="E55" s="263"/>
      <c r="F55" s="263"/>
      <c r="G55" s="264"/>
      <c r="H55" s="262"/>
      <c r="I55" s="263"/>
      <c r="J55" s="263"/>
      <c r="K55" s="263"/>
      <c r="L55" s="264"/>
      <c r="M55" s="267"/>
      <c r="N55" s="268"/>
      <c r="O55" s="268"/>
      <c r="P55" s="268"/>
      <c r="Q55" s="268"/>
      <c r="R55" s="269"/>
      <c r="S55" s="262"/>
      <c r="T55" s="263"/>
      <c r="U55" s="263"/>
      <c r="V55" s="263"/>
      <c r="W55" s="263"/>
      <c r="X55" s="266"/>
      <c r="Y55" s="266"/>
      <c r="Z55" s="266"/>
      <c r="AA55" s="266"/>
      <c r="AB55" s="20"/>
      <c r="AC55" s="20"/>
      <c r="AD55" s="20"/>
      <c r="AE55" s="20"/>
      <c r="AF55" s="20"/>
      <c r="AG55" s="20"/>
      <c r="AH55" s="20"/>
      <c r="AI55" s="20"/>
      <c r="AJ55" s="20"/>
      <c r="AK55" s="20"/>
      <c r="AL55" s="20"/>
      <c r="AM55" s="20"/>
      <c r="AN55" s="20"/>
      <c r="AO55" s="20"/>
      <c r="AP55" s="20"/>
      <c r="AQ55" s="20"/>
      <c r="AR55" s="20"/>
      <c r="AS55" s="20"/>
      <c r="AT55" s="20"/>
      <c r="AU55" s="20"/>
      <c r="AV55" s="20"/>
    </row>
    <row r="56" spans="1:48" ht="15" customHeight="1" x14ac:dyDescent="0.15">
      <c r="A56" s="272">
        <v>22</v>
      </c>
      <c r="B56" s="255"/>
      <c r="C56" s="256"/>
      <c r="D56" s="259"/>
      <c r="E56" s="260"/>
      <c r="F56" s="260"/>
      <c r="G56" s="261"/>
      <c r="H56" s="259" t="s">
        <v>84</v>
      </c>
      <c r="I56" s="260"/>
      <c r="J56" s="260"/>
      <c r="K56" s="260"/>
      <c r="L56" s="261"/>
      <c r="M56" s="255"/>
      <c r="N56" s="265"/>
      <c r="O56" s="265"/>
      <c r="P56" s="265"/>
      <c r="Q56" s="265"/>
      <c r="R56" s="256"/>
      <c r="S56" s="259" t="s">
        <v>84</v>
      </c>
      <c r="T56" s="260"/>
      <c r="U56" s="260"/>
      <c r="V56" s="260"/>
      <c r="W56" s="260"/>
      <c r="X56" s="266" t="s">
        <v>12</v>
      </c>
      <c r="Y56" s="266"/>
      <c r="Z56" s="266"/>
      <c r="AA56" s="266"/>
    </row>
    <row r="57" spans="1:48" ht="15" customHeight="1" x14ac:dyDescent="0.15">
      <c r="A57" s="273"/>
      <c r="B57" s="257"/>
      <c r="C57" s="258"/>
      <c r="D57" s="262"/>
      <c r="E57" s="263"/>
      <c r="F57" s="263"/>
      <c r="G57" s="264"/>
      <c r="H57" s="262"/>
      <c r="I57" s="263"/>
      <c r="J57" s="263"/>
      <c r="K57" s="263"/>
      <c r="L57" s="264"/>
      <c r="M57" s="267"/>
      <c r="N57" s="268"/>
      <c r="O57" s="268"/>
      <c r="P57" s="268"/>
      <c r="Q57" s="268"/>
      <c r="R57" s="269"/>
      <c r="S57" s="262"/>
      <c r="T57" s="263"/>
      <c r="U57" s="263"/>
      <c r="V57" s="263"/>
      <c r="W57" s="263"/>
      <c r="X57" s="266"/>
      <c r="Y57" s="266"/>
      <c r="Z57" s="266"/>
      <c r="AA57" s="266"/>
    </row>
    <row r="58" spans="1:48" ht="15" customHeight="1" x14ac:dyDescent="0.15">
      <c r="A58" s="272">
        <v>23</v>
      </c>
      <c r="B58" s="255"/>
      <c r="C58" s="256"/>
      <c r="D58" s="259"/>
      <c r="E58" s="260"/>
      <c r="F58" s="260"/>
      <c r="G58" s="261"/>
      <c r="H58" s="259" t="s">
        <v>84</v>
      </c>
      <c r="I58" s="260"/>
      <c r="J58" s="260"/>
      <c r="K58" s="260"/>
      <c r="L58" s="261"/>
      <c r="M58" s="255"/>
      <c r="N58" s="265"/>
      <c r="O58" s="265"/>
      <c r="P58" s="265"/>
      <c r="Q58" s="265"/>
      <c r="R58" s="256"/>
      <c r="S58" s="259" t="s">
        <v>84</v>
      </c>
      <c r="T58" s="260"/>
      <c r="U58" s="260"/>
      <c r="V58" s="260"/>
      <c r="W58" s="260"/>
      <c r="X58" s="266" t="s">
        <v>12</v>
      </c>
      <c r="Y58" s="266"/>
      <c r="Z58" s="266"/>
      <c r="AA58" s="266"/>
    </row>
    <row r="59" spans="1:48" ht="15" customHeight="1" x14ac:dyDescent="0.15">
      <c r="A59" s="273"/>
      <c r="B59" s="257"/>
      <c r="C59" s="258"/>
      <c r="D59" s="262"/>
      <c r="E59" s="263"/>
      <c r="F59" s="263"/>
      <c r="G59" s="264"/>
      <c r="H59" s="262"/>
      <c r="I59" s="263"/>
      <c r="J59" s="263"/>
      <c r="K59" s="263"/>
      <c r="L59" s="264"/>
      <c r="M59" s="267"/>
      <c r="N59" s="268"/>
      <c r="O59" s="268"/>
      <c r="P59" s="268"/>
      <c r="Q59" s="268"/>
      <c r="R59" s="269"/>
      <c r="S59" s="262"/>
      <c r="T59" s="263"/>
      <c r="U59" s="263"/>
      <c r="V59" s="263"/>
      <c r="W59" s="263"/>
      <c r="X59" s="266"/>
      <c r="Y59" s="266"/>
      <c r="Z59" s="266"/>
      <c r="AA59" s="266"/>
    </row>
    <row r="60" spans="1:48" ht="15" customHeight="1" x14ac:dyDescent="0.15">
      <c r="A60" s="272">
        <v>24</v>
      </c>
      <c r="B60" s="255"/>
      <c r="C60" s="256"/>
      <c r="D60" s="259"/>
      <c r="E60" s="260"/>
      <c r="F60" s="260"/>
      <c r="G60" s="261"/>
      <c r="H60" s="259" t="s">
        <v>84</v>
      </c>
      <c r="I60" s="260"/>
      <c r="J60" s="260"/>
      <c r="K60" s="260"/>
      <c r="L60" s="261"/>
      <c r="M60" s="255"/>
      <c r="N60" s="265"/>
      <c r="O60" s="265"/>
      <c r="P60" s="265"/>
      <c r="Q60" s="265"/>
      <c r="R60" s="256"/>
      <c r="S60" s="259" t="s">
        <v>84</v>
      </c>
      <c r="T60" s="260"/>
      <c r="U60" s="260"/>
      <c r="V60" s="260"/>
      <c r="W60" s="260"/>
      <c r="X60" s="266" t="s">
        <v>12</v>
      </c>
      <c r="Y60" s="266"/>
      <c r="Z60" s="266"/>
      <c r="AA60" s="266"/>
    </row>
    <row r="61" spans="1:48" ht="15" customHeight="1" x14ac:dyDescent="0.15">
      <c r="A61" s="273"/>
      <c r="B61" s="257"/>
      <c r="C61" s="258"/>
      <c r="D61" s="262"/>
      <c r="E61" s="263"/>
      <c r="F61" s="263"/>
      <c r="G61" s="264"/>
      <c r="H61" s="262"/>
      <c r="I61" s="263"/>
      <c r="J61" s="263"/>
      <c r="K61" s="263"/>
      <c r="L61" s="264"/>
      <c r="M61" s="267"/>
      <c r="N61" s="268"/>
      <c r="O61" s="268"/>
      <c r="P61" s="268"/>
      <c r="Q61" s="268"/>
      <c r="R61" s="269"/>
      <c r="S61" s="262"/>
      <c r="T61" s="263"/>
      <c r="U61" s="263"/>
      <c r="V61" s="263"/>
      <c r="W61" s="263"/>
      <c r="X61" s="266"/>
      <c r="Y61" s="266"/>
      <c r="Z61" s="266"/>
      <c r="AA61" s="266"/>
    </row>
    <row r="62" spans="1:48" ht="15" customHeight="1" x14ac:dyDescent="0.15">
      <c r="A62" s="272">
        <v>25</v>
      </c>
      <c r="B62" s="255"/>
      <c r="C62" s="256"/>
      <c r="D62" s="259"/>
      <c r="E62" s="260"/>
      <c r="F62" s="260"/>
      <c r="G62" s="261"/>
      <c r="H62" s="259" t="s">
        <v>84</v>
      </c>
      <c r="I62" s="260"/>
      <c r="J62" s="260"/>
      <c r="K62" s="260"/>
      <c r="L62" s="261"/>
      <c r="M62" s="255"/>
      <c r="N62" s="265"/>
      <c r="O62" s="265"/>
      <c r="P62" s="265"/>
      <c r="Q62" s="265"/>
      <c r="R62" s="256"/>
      <c r="S62" s="259" t="s">
        <v>84</v>
      </c>
      <c r="T62" s="260"/>
      <c r="U62" s="260"/>
      <c r="V62" s="260"/>
      <c r="W62" s="260"/>
      <c r="X62" s="266" t="s">
        <v>12</v>
      </c>
      <c r="Y62" s="266"/>
      <c r="Z62" s="266"/>
      <c r="AA62" s="266"/>
    </row>
    <row r="63" spans="1:48" ht="15" customHeight="1" x14ac:dyDescent="0.15">
      <c r="A63" s="273"/>
      <c r="B63" s="257"/>
      <c r="C63" s="258"/>
      <c r="D63" s="262"/>
      <c r="E63" s="263"/>
      <c r="F63" s="263"/>
      <c r="G63" s="264"/>
      <c r="H63" s="262"/>
      <c r="I63" s="263"/>
      <c r="J63" s="263"/>
      <c r="K63" s="263"/>
      <c r="L63" s="264"/>
      <c r="M63" s="267"/>
      <c r="N63" s="268"/>
      <c r="O63" s="268"/>
      <c r="P63" s="268"/>
      <c r="Q63" s="268"/>
      <c r="R63" s="269"/>
      <c r="S63" s="262"/>
      <c r="T63" s="263"/>
      <c r="U63" s="263"/>
      <c r="V63" s="263"/>
      <c r="W63" s="263"/>
      <c r="X63" s="266"/>
      <c r="Y63" s="266"/>
      <c r="Z63" s="266"/>
      <c r="AA63" s="266"/>
    </row>
    <row r="64" spans="1:48" ht="15" customHeight="1" x14ac:dyDescent="0.15">
      <c r="A64" s="272">
        <v>26</v>
      </c>
      <c r="B64" s="255"/>
      <c r="C64" s="256"/>
      <c r="D64" s="259"/>
      <c r="E64" s="260"/>
      <c r="F64" s="260"/>
      <c r="G64" s="261"/>
      <c r="H64" s="259" t="s">
        <v>84</v>
      </c>
      <c r="I64" s="260"/>
      <c r="J64" s="260"/>
      <c r="K64" s="260"/>
      <c r="L64" s="261"/>
      <c r="M64" s="255"/>
      <c r="N64" s="265"/>
      <c r="O64" s="265"/>
      <c r="P64" s="265"/>
      <c r="Q64" s="265"/>
      <c r="R64" s="256"/>
      <c r="S64" s="259" t="s">
        <v>84</v>
      </c>
      <c r="T64" s="260"/>
      <c r="U64" s="260"/>
      <c r="V64" s="260"/>
      <c r="W64" s="260"/>
      <c r="X64" s="266" t="s">
        <v>12</v>
      </c>
      <c r="Y64" s="266"/>
      <c r="Z64" s="266"/>
      <c r="AA64" s="266"/>
    </row>
    <row r="65" spans="1:27" ht="15" customHeight="1" x14ac:dyDescent="0.15">
      <c r="A65" s="273"/>
      <c r="B65" s="257"/>
      <c r="C65" s="258"/>
      <c r="D65" s="262"/>
      <c r="E65" s="263"/>
      <c r="F65" s="263"/>
      <c r="G65" s="264"/>
      <c r="H65" s="262"/>
      <c r="I65" s="263"/>
      <c r="J65" s="263"/>
      <c r="K65" s="263"/>
      <c r="L65" s="264"/>
      <c r="M65" s="267"/>
      <c r="N65" s="268"/>
      <c r="O65" s="268"/>
      <c r="P65" s="268"/>
      <c r="Q65" s="268"/>
      <c r="R65" s="269"/>
      <c r="S65" s="262"/>
      <c r="T65" s="263"/>
      <c r="U65" s="263"/>
      <c r="V65" s="263"/>
      <c r="W65" s="263"/>
      <c r="X65" s="266"/>
      <c r="Y65" s="266"/>
      <c r="Z65" s="266"/>
      <c r="AA65" s="266"/>
    </row>
    <row r="66" spans="1:27" ht="15" customHeight="1" x14ac:dyDescent="0.15">
      <c r="A66" s="272">
        <v>27</v>
      </c>
      <c r="B66" s="255"/>
      <c r="C66" s="256"/>
      <c r="D66" s="259"/>
      <c r="E66" s="260"/>
      <c r="F66" s="260"/>
      <c r="G66" s="261"/>
      <c r="H66" s="259" t="s">
        <v>84</v>
      </c>
      <c r="I66" s="260"/>
      <c r="J66" s="260"/>
      <c r="K66" s="260"/>
      <c r="L66" s="261"/>
      <c r="M66" s="255"/>
      <c r="N66" s="265"/>
      <c r="O66" s="265"/>
      <c r="P66" s="265"/>
      <c r="Q66" s="265"/>
      <c r="R66" s="256"/>
      <c r="S66" s="259" t="s">
        <v>84</v>
      </c>
      <c r="T66" s="260"/>
      <c r="U66" s="260"/>
      <c r="V66" s="260"/>
      <c r="W66" s="260"/>
      <c r="X66" s="266" t="s">
        <v>12</v>
      </c>
      <c r="Y66" s="266"/>
      <c r="Z66" s="266"/>
      <c r="AA66" s="266"/>
    </row>
    <row r="67" spans="1:27" ht="15" customHeight="1" x14ac:dyDescent="0.15">
      <c r="A67" s="273"/>
      <c r="B67" s="257"/>
      <c r="C67" s="258"/>
      <c r="D67" s="262"/>
      <c r="E67" s="263"/>
      <c r="F67" s="263"/>
      <c r="G67" s="264"/>
      <c r="H67" s="262"/>
      <c r="I67" s="263"/>
      <c r="J67" s="263"/>
      <c r="K67" s="263"/>
      <c r="L67" s="264"/>
      <c r="M67" s="267"/>
      <c r="N67" s="268"/>
      <c r="O67" s="268"/>
      <c r="P67" s="268"/>
      <c r="Q67" s="268"/>
      <c r="R67" s="269"/>
      <c r="S67" s="262"/>
      <c r="T67" s="263"/>
      <c r="U67" s="263"/>
      <c r="V67" s="263"/>
      <c r="W67" s="263"/>
      <c r="X67" s="266"/>
      <c r="Y67" s="266"/>
      <c r="Z67" s="266"/>
      <c r="AA67" s="266"/>
    </row>
    <row r="68" spans="1:27" ht="15" customHeight="1" x14ac:dyDescent="0.15">
      <c r="A68" s="272">
        <v>28</v>
      </c>
      <c r="B68" s="255"/>
      <c r="C68" s="256"/>
      <c r="D68" s="259"/>
      <c r="E68" s="260"/>
      <c r="F68" s="260"/>
      <c r="G68" s="261"/>
      <c r="H68" s="259" t="s">
        <v>84</v>
      </c>
      <c r="I68" s="260"/>
      <c r="J68" s="260"/>
      <c r="K68" s="260"/>
      <c r="L68" s="261"/>
      <c r="M68" s="255"/>
      <c r="N68" s="265"/>
      <c r="O68" s="265"/>
      <c r="P68" s="265"/>
      <c r="Q68" s="265"/>
      <c r="R68" s="256"/>
      <c r="S68" s="259" t="s">
        <v>84</v>
      </c>
      <c r="T68" s="260"/>
      <c r="U68" s="260"/>
      <c r="V68" s="260"/>
      <c r="W68" s="260"/>
      <c r="X68" s="266" t="s">
        <v>12</v>
      </c>
      <c r="Y68" s="266"/>
      <c r="Z68" s="266"/>
      <c r="AA68" s="266"/>
    </row>
    <row r="69" spans="1:27" ht="15" customHeight="1" x14ac:dyDescent="0.15">
      <c r="A69" s="273"/>
      <c r="B69" s="257"/>
      <c r="C69" s="258"/>
      <c r="D69" s="262"/>
      <c r="E69" s="263"/>
      <c r="F69" s="263"/>
      <c r="G69" s="264"/>
      <c r="H69" s="262"/>
      <c r="I69" s="263"/>
      <c r="J69" s="263"/>
      <c r="K69" s="263"/>
      <c r="L69" s="264"/>
      <c r="M69" s="267"/>
      <c r="N69" s="268"/>
      <c r="O69" s="268"/>
      <c r="P69" s="268"/>
      <c r="Q69" s="268"/>
      <c r="R69" s="269"/>
      <c r="S69" s="262"/>
      <c r="T69" s="263"/>
      <c r="U69" s="263"/>
      <c r="V69" s="263"/>
      <c r="W69" s="263"/>
      <c r="X69" s="266"/>
      <c r="Y69" s="266"/>
      <c r="Z69" s="266"/>
      <c r="AA69" s="266"/>
    </row>
    <row r="70" spans="1:27" ht="15" customHeight="1" x14ac:dyDescent="0.15">
      <c r="A70" s="272">
        <v>29</v>
      </c>
      <c r="B70" s="255"/>
      <c r="C70" s="256"/>
      <c r="D70" s="259"/>
      <c r="E70" s="260"/>
      <c r="F70" s="260"/>
      <c r="G70" s="261"/>
      <c r="H70" s="259" t="s">
        <v>84</v>
      </c>
      <c r="I70" s="260"/>
      <c r="J70" s="260"/>
      <c r="K70" s="260"/>
      <c r="L70" s="261"/>
      <c r="M70" s="255"/>
      <c r="N70" s="265"/>
      <c r="O70" s="265"/>
      <c r="P70" s="265"/>
      <c r="Q70" s="265"/>
      <c r="R70" s="256"/>
      <c r="S70" s="259" t="s">
        <v>84</v>
      </c>
      <c r="T70" s="260"/>
      <c r="U70" s="260"/>
      <c r="V70" s="260"/>
      <c r="W70" s="260"/>
      <c r="X70" s="266" t="s">
        <v>12</v>
      </c>
      <c r="Y70" s="266"/>
      <c r="Z70" s="266"/>
      <c r="AA70" s="266"/>
    </row>
    <row r="71" spans="1:27" ht="15" customHeight="1" x14ac:dyDescent="0.15">
      <c r="A71" s="273"/>
      <c r="B71" s="257"/>
      <c r="C71" s="258"/>
      <c r="D71" s="262"/>
      <c r="E71" s="263"/>
      <c r="F71" s="263"/>
      <c r="G71" s="264"/>
      <c r="H71" s="262"/>
      <c r="I71" s="263"/>
      <c r="J71" s="263"/>
      <c r="K71" s="263"/>
      <c r="L71" s="264"/>
      <c r="M71" s="267"/>
      <c r="N71" s="268"/>
      <c r="O71" s="268"/>
      <c r="P71" s="268"/>
      <c r="Q71" s="268"/>
      <c r="R71" s="269"/>
      <c r="S71" s="262"/>
      <c r="T71" s="263"/>
      <c r="U71" s="263"/>
      <c r="V71" s="263"/>
      <c r="W71" s="263"/>
      <c r="X71" s="266"/>
      <c r="Y71" s="266"/>
      <c r="Z71" s="266"/>
      <c r="AA71" s="266"/>
    </row>
    <row r="72" spans="1:27" ht="15" customHeight="1" x14ac:dyDescent="0.15">
      <c r="A72" s="272">
        <v>30</v>
      </c>
      <c r="B72" s="255"/>
      <c r="C72" s="256"/>
      <c r="D72" s="259"/>
      <c r="E72" s="260"/>
      <c r="F72" s="260"/>
      <c r="G72" s="261"/>
      <c r="H72" s="259" t="s">
        <v>84</v>
      </c>
      <c r="I72" s="260"/>
      <c r="J72" s="260"/>
      <c r="K72" s="260"/>
      <c r="L72" s="261"/>
      <c r="M72" s="255"/>
      <c r="N72" s="265"/>
      <c r="O72" s="265"/>
      <c r="P72" s="265"/>
      <c r="Q72" s="265"/>
      <c r="R72" s="256"/>
      <c r="S72" s="259" t="s">
        <v>84</v>
      </c>
      <c r="T72" s="260"/>
      <c r="U72" s="260"/>
      <c r="V72" s="260"/>
      <c r="W72" s="260"/>
      <c r="X72" s="266" t="s">
        <v>12</v>
      </c>
      <c r="Y72" s="266"/>
      <c r="Z72" s="266"/>
      <c r="AA72" s="266"/>
    </row>
    <row r="73" spans="1:27" ht="15" customHeight="1" x14ac:dyDescent="0.15">
      <c r="A73" s="273"/>
      <c r="B73" s="257"/>
      <c r="C73" s="258"/>
      <c r="D73" s="262"/>
      <c r="E73" s="263"/>
      <c r="F73" s="263"/>
      <c r="G73" s="264"/>
      <c r="H73" s="262"/>
      <c r="I73" s="263"/>
      <c r="J73" s="263"/>
      <c r="K73" s="263"/>
      <c r="L73" s="264"/>
      <c r="M73" s="267"/>
      <c r="N73" s="268"/>
      <c r="O73" s="268"/>
      <c r="P73" s="268"/>
      <c r="Q73" s="268"/>
      <c r="R73" s="269"/>
      <c r="S73" s="262"/>
      <c r="T73" s="263"/>
      <c r="U73" s="263"/>
      <c r="V73" s="263"/>
      <c r="W73" s="263"/>
      <c r="X73" s="266"/>
      <c r="Y73" s="266"/>
      <c r="Z73" s="266"/>
      <c r="AA73" s="266"/>
    </row>
    <row r="74" spans="1:27" ht="15" customHeight="1" x14ac:dyDescent="0.15">
      <c r="A74" s="272">
        <v>31</v>
      </c>
      <c r="B74" s="255"/>
      <c r="C74" s="256"/>
      <c r="D74" s="259"/>
      <c r="E74" s="260"/>
      <c r="F74" s="260"/>
      <c r="G74" s="261"/>
      <c r="H74" s="259" t="s">
        <v>84</v>
      </c>
      <c r="I74" s="260"/>
      <c r="J74" s="260"/>
      <c r="K74" s="260"/>
      <c r="L74" s="261"/>
      <c r="M74" s="255"/>
      <c r="N74" s="265"/>
      <c r="O74" s="265"/>
      <c r="P74" s="265"/>
      <c r="Q74" s="265"/>
      <c r="R74" s="256"/>
      <c r="S74" s="259" t="s">
        <v>84</v>
      </c>
      <c r="T74" s="260"/>
      <c r="U74" s="260"/>
      <c r="V74" s="260"/>
      <c r="W74" s="260"/>
      <c r="X74" s="266" t="s">
        <v>12</v>
      </c>
      <c r="Y74" s="266"/>
      <c r="Z74" s="266"/>
      <c r="AA74" s="266"/>
    </row>
    <row r="75" spans="1:27" ht="15" customHeight="1" x14ac:dyDescent="0.15">
      <c r="A75" s="273"/>
      <c r="B75" s="257"/>
      <c r="C75" s="258"/>
      <c r="D75" s="262"/>
      <c r="E75" s="263"/>
      <c r="F75" s="263"/>
      <c r="G75" s="264"/>
      <c r="H75" s="262"/>
      <c r="I75" s="263"/>
      <c r="J75" s="263"/>
      <c r="K75" s="263"/>
      <c r="L75" s="264"/>
      <c r="M75" s="267"/>
      <c r="N75" s="268"/>
      <c r="O75" s="268"/>
      <c r="P75" s="268"/>
      <c r="Q75" s="268"/>
      <c r="R75" s="269"/>
      <c r="S75" s="262"/>
      <c r="T75" s="263"/>
      <c r="U75" s="263"/>
      <c r="V75" s="263"/>
      <c r="W75" s="263"/>
      <c r="X75" s="266"/>
      <c r="Y75" s="266"/>
      <c r="Z75" s="266"/>
      <c r="AA75" s="266"/>
    </row>
    <row r="76" spans="1:27" ht="15" customHeight="1" x14ac:dyDescent="0.15">
      <c r="A76" s="272">
        <v>32</v>
      </c>
      <c r="B76" s="255"/>
      <c r="C76" s="256"/>
      <c r="D76" s="259"/>
      <c r="E76" s="260"/>
      <c r="F76" s="260"/>
      <c r="G76" s="261"/>
      <c r="H76" s="259" t="s">
        <v>84</v>
      </c>
      <c r="I76" s="260"/>
      <c r="J76" s="260"/>
      <c r="K76" s="260"/>
      <c r="L76" s="261"/>
      <c r="M76" s="255"/>
      <c r="N76" s="265"/>
      <c r="O76" s="265"/>
      <c r="P76" s="265"/>
      <c r="Q76" s="265"/>
      <c r="R76" s="256"/>
      <c r="S76" s="259" t="s">
        <v>84</v>
      </c>
      <c r="T76" s="260"/>
      <c r="U76" s="260"/>
      <c r="V76" s="260"/>
      <c r="W76" s="260"/>
      <c r="X76" s="266" t="s">
        <v>12</v>
      </c>
      <c r="Y76" s="266"/>
      <c r="Z76" s="266"/>
      <c r="AA76" s="266"/>
    </row>
    <row r="77" spans="1:27" ht="15" customHeight="1" x14ac:dyDescent="0.15">
      <c r="A77" s="273"/>
      <c r="B77" s="257"/>
      <c r="C77" s="258"/>
      <c r="D77" s="262"/>
      <c r="E77" s="263"/>
      <c r="F77" s="263"/>
      <c r="G77" s="264"/>
      <c r="H77" s="262"/>
      <c r="I77" s="263"/>
      <c r="J77" s="263"/>
      <c r="K77" s="263"/>
      <c r="L77" s="264"/>
      <c r="M77" s="267"/>
      <c r="N77" s="268"/>
      <c r="O77" s="268"/>
      <c r="P77" s="268"/>
      <c r="Q77" s="268"/>
      <c r="R77" s="269"/>
      <c r="S77" s="262"/>
      <c r="T77" s="263"/>
      <c r="U77" s="263"/>
      <c r="V77" s="263"/>
      <c r="W77" s="263"/>
      <c r="X77" s="266"/>
      <c r="Y77" s="266"/>
      <c r="Z77" s="266"/>
      <c r="AA77" s="266"/>
    </row>
    <row r="78" spans="1:27" ht="15" customHeight="1" x14ac:dyDescent="0.15">
      <c r="A78" s="272">
        <v>33</v>
      </c>
      <c r="B78" s="255"/>
      <c r="C78" s="256"/>
      <c r="D78" s="259"/>
      <c r="E78" s="260"/>
      <c r="F78" s="260"/>
      <c r="G78" s="261"/>
      <c r="H78" s="259" t="s">
        <v>84</v>
      </c>
      <c r="I78" s="260"/>
      <c r="J78" s="260"/>
      <c r="K78" s="260"/>
      <c r="L78" s="261"/>
      <c r="M78" s="255"/>
      <c r="N78" s="265"/>
      <c r="O78" s="265"/>
      <c r="P78" s="265"/>
      <c r="Q78" s="265"/>
      <c r="R78" s="256"/>
      <c r="S78" s="259" t="s">
        <v>84</v>
      </c>
      <c r="T78" s="260"/>
      <c r="U78" s="260"/>
      <c r="V78" s="260"/>
      <c r="W78" s="260"/>
      <c r="X78" s="266" t="s">
        <v>12</v>
      </c>
      <c r="Y78" s="266"/>
      <c r="Z78" s="266"/>
      <c r="AA78" s="266"/>
    </row>
    <row r="79" spans="1:27" ht="15" customHeight="1" x14ac:dyDescent="0.15">
      <c r="A79" s="273"/>
      <c r="B79" s="257"/>
      <c r="C79" s="258"/>
      <c r="D79" s="262"/>
      <c r="E79" s="263"/>
      <c r="F79" s="263"/>
      <c r="G79" s="264"/>
      <c r="H79" s="262"/>
      <c r="I79" s="263"/>
      <c r="J79" s="263"/>
      <c r="K79" s="263"/>
      <c r="L79" s="264"/>
      <c r="M79" s="267"/>
      <c r="N79" s="268"/>
      <c r="O79" s="268"/>
      <c r="P79" s="268"/>
      <c r="Q79" s="268"/>
      <c r="R79" s="269"/>
      <c r="S79" s="262"/>
      <c r="T79" s="263"/>
      <c r="U79" s="263"/>
      <c r="V79" s="263"/>
      <c r="W79" s="263"/>
      <c r="X79" s="266"/>
      <c r="Y79" s="266"/>
      <c r="Z79" s="266"/>
      <c r="AA79" s="266"/>
    </row>
    <row r="80" spans="1:27" ht="15" customHeight="1" x14ac:dyDescent="0.15">
      <c r="A80" s="272">
        <v>34</v>
      </c>
      <c r="B80" s="255"/>
      <c r="C80" s="256"/>
      <c r="D80" s="259"/>
      <c r="E80" s="260"/>
      <c r="F80" s="260"/>
      <c r="G80" s="261"/>
      <c r="H80" s="259" t="s">
        <v>84</v>
      </c>
      <c r="I80" s="260"/>
      <c r="J80" s="260"/>
      <c r="K80" s="260"/>
      <c r="L80" s="261"/>
      <c r="M80" s="255"/>
      <c r="N80" s="265"/>
      <c r="O80" s="265"/>
      <c r="P80" s="265"/>
      <c r="Q80" s="265"/>
      <c r="R80" s="256"/>
      <c r="S80" s="259" t="s">
        <v>84</v>
      </c>
      <c r="T80" s="260"/>
      <c r="U80" s="260"/>
      <c r="V80" s="260"/>
      <c r="W80" s="260"/>
      <c r="X80" s="266" t="s">
        <v>12</v>
      </c>
      <c r="Y80" s="266"/>
      <c r="Z80" s="266"/>
      <c r="AA80" s="266"/>
    </row>
    <row r="81" spans="1:27" ht="15" customHeight="1" x14ac:dyDescent="0.15">
      <c r="A81" s="273"/>
      <c r="B81" s="257"/>
      <c r="C81" s="258"/>
      <c r="D81" s="262"/>
      <c r="E81" s="263"/>
      <c r="F81" s="263"/>
      <c r="G81" s="264"/>
      <c r="H81" s="262"/>
      <c r="I81" s="263"/>
      <c r="J81" s="263"/>
      <c r="K81" s="263"/>
      <c r="L81" s="264"/>
      <c r="M81" s="267"/>
      <c r="N81" s="268"/>
      <c r="O81" s="268"/>
      <c r="P81" s="268"/>
      <c r="Q81" s="268"/>
      <c r="R81" s="269"/>
      <c r="S81" s="262"/>
      <c r="T81" s="263"/>
      <c r="U81" s="263"/>
      <c r="V81" s="263"/>
      <c r="W81" s="263"/>
      <c r="X81" s="266"/>
      <c r="Y81" s="266"/>
      <c r="Z81" s="266"/>
      <c r="AA81" s="266"/>
    </row>
    <row r="82" spans="1:27" ht="15" customHeight="1" x14ac:dyDescent="0.15">
      <c r="A82" s="272">
        <v>35</v>
      </c>
      <c r="B82" s="255"/>
      <c r="C82" s="256"/>
      <c r="D82" s="259"/>
      <c r="E82" s="260"/>
      <c r="F82" s="260"/>
      <c r="G82" s="261"/>
      <c r="H82" s="259" t="s">
        <v>84</v>
      </c>
      <c r="I82" s="260"/>
      <c r="J82" s="260"/>
      <c r="K82" s="260"/>
      <c r="L82" s="261"/>
      <c r="M82" s="255"/>
      <c r="N82" s="265"/>
      <c r="O82" s="265"/>
      <c r="P82" s="265"/>
      <c r="Q82" s="265"/>
      <c r="R82" s="256"/>
      <c r="S82" s="259" t="s">
        <v>84</v>
      </c>
      <c r="T82" s="260"/>
      <c r="U82" s="260"/>
      <c r="V82" s="260"/>
      <c r="W82" s="260"/>
      <c r="X82" s="266" t="s">
        <v>12</v>
      </c>
      <c r="Y82" s="266"/>
      <c r="Z82" s="266"/>
      <c r="AA82" s="266"/>
    </row>
    <row r="83" spans="1:27" ht="15" customHeight="1" x14ac:dyDescent="0.15">
      <c r="A83" s="273"/>
      <c r="B83" s="257"/>
      <c r="C83" s="258"/>
      <c r="D83" s="262"/>
      <c r="E83" s="263"/>
      <c r="F83" s="263"/>
      <c r="G83" s="264"/>
      <c r="H83" s="262"/>
      <c r="I83" s="263"/>
      <c r="J83" s="263"/>
      <c r="K83" s="263"/>
      <c r="L83" s="264"/>
      <c r="M83" s="267"/>
      <c r="N83" s="268"/>
      <c r="O83" s="268"/>
      <c r="P83" s="268"/>
      <c r="Q83" s="268"/>
      <c r="R83" s="269"/>
      <c r="S83" s="262"/>
      <c r="T83" s="263"/>
      <c r="U83" s="263"/>
      <c r="V83" s="263"/>
      <c r="W83" s="263"/>
      <c r="X83" s="266"/>
      <c r="Y83" s="266"/>
      <c r="Z83" s="266"/>
      <c r="AA83" s="266"/>
    </row>
    <row r="84" spans="1:27" ht="15" customHeight="1" x14ac:dyDescent="0.15">
      <c r="A84" s="272">
        <v>36</v>
      </c>
      <c r="B84" s="255"/>
      <c r="C84" s="256"/>
      <c r="D84" s="259"/>
      <c r="E84" s="260"/>
      <c r="F84" s="260"/>
      <c r="G84" s="261"/>
      <c r="H84" s="259" t="s">
        <v>84</v>
      </c>
      <c r="I84" s="260"/>
      <c r="J84" s="260"/>
      <c r="K84" s="260"/>
      <c r="L84" s="261"/>
      <c r="M84" s="255"/>
      <c r="N84" s="265"/>
      <c r="O84" s="265"/>
      <c r="P84" s="265"/>
      <c r="Q84" s="265"/>
      <c r="R84" s="256"/>
      <c r="S84" s="259" t="s">
        <v>84</v>
      </c>
      <c r="T84" s="260"/>
      <c r="U84" s="260"/>
      <c r="V84" s="260"/>
      <c r="W84" s="260"/>
      <c r="X84" s="266" t="s">
        <v>12</v>
      </c>
      <c r="Y84" s="266"/>
      <c r="Z84" s="266"/>
      <c r="AA84" s="266"/>
    </row>
    <row r="85" spans="1:27" ht="15" customHeight="1" x14ac:dyDescent="0.15">
      <c r="A85" s="273"/>
      <c r="B85" s="257"/>
      <c r="C85" s="258"/>
      <c r="D85" s="262"/>
      <c r="E85" s="263"/>
      <c r="F85" s="263"/>
      <c r="G85" s="264"/>
      <c r="H85" s="262"/>
      <c r="I85" s="263"/>
      <c r="J85" s="263"/>
      <c r="K85" s="263"/>
      <c r="L85" s="264"/>
      <c r="M85" s="267"/>
      <c r="N85" s="268"/>
      <c r="O85" s="268"/>
      <c r="P85" s="268"/>
      <c r="Q85" s="268"/>
      <c r="R85" s="269"/>
      <c r="S85" s="262"/>
      <c r="T85" s="263"/>
      <c r="U85" s="263"/>
      <c r="V85" s="263"/>
      <c r="W85" s="263"/>
      <c r="X85" s="266"/>
      <c r="Y85" s="266"/>
      <c r="Z85" s="266"/>
      <c r="AA85" s="266"/>
    </row>
    <row r="86" spans="1:27" ht="15" customHeight="1" x14ac:dyDescent="0.15">
      <c r="A86" s="272">
        <v>37</v>
      </c>
      <c r="B86" s="255"/>
      <c r="C86" s="256"/>
      <c r="D86" s="259"/>
      <c r="E86" s="260"/>
      <c r="F86" s="260"/>
      <c r="G86" s="261"/>
      <c r="H86" s="259" t="s">
        <v>84</v>
      </c>
      <c r="I86" s="260"/>
      <c r="J86" s="260"/>
      <c r="K86" s="260"/>
      <c r="L86" s="261"/>
      <c r="M86" s="255"/>
      <c r="N86" s="265"/>
      <c r="O86" s="265"/>
      <c r="P86" s="265"/>
      <c r="Q86" s="265"/>
      <c r="R86" s="256"/>
      <c r="S86" s="259" t="s">
        <v>84</v>
      </c>
      <c r="T86" s="260"/>
      <c r="U86" s="260"/>
      <c r="V86" s="260"/>
      <c r="W86" s="260"/>
      <c r="X86" s="266" t="s">
        <v>12</v>
      </c>
      <c r="Y86" s="266"/>
      <c r="Z86" s="266"/>
      <c r="AA86" s="266"/>
    </row>
    <row r="87" spans="1:27" ht="15" customHeight="1" x14ac:dyDescent="0.15">
      <c r="A87" s="273"/>
      <c r="B87" s="257"/>
      <c r="C87" s="258"/>
      <c r="D87" s="262"/>
      <c r="E87" s="263"/>
      <c r="F87" s="263"/>
      <c r="G87" s="264"/>
      <c r="H87" s="262"/>
      <c r="I87" s="263"/>
      <c r="J87" s="263"/>
      <c r="K87" s="263"/>
      <c r="L87" s="264"/>
      <c r="M87" s="267"/>
      <c r="N87" s="268"/>
      <c r="O87" s="268"/>
      <c r="P87" s="268"/>
      <c r="Q87" s="268"/>
      <c r="R87" s="269"/>
      <c r="S87" s="262"/>
      <c r="T87" s="263"/>
      <c r="U87" s="263"/>
      <c r="V87" s="263"/>
      <c r="W87" s="263"/>
      <c r="X87" s="266"/>
      <c r="Y87" s="266"/>
      <c r="Z87" s="266"/>
      <c r="AA87" s="266"/>
    </row>
    <row r="88" spans="1:27" ht="15" customHeight="1" x14ac:dyDescent="0.15">
      <c r="A88" s="272">
        <v>38</v>
      </c>
      <c r="B88" s="255"/>
      <c r="C88" s="256"/>
      <c r="D88" s="259"/>
      <c r="E88" s="260"/>
      <c r="F88" s="260"/>
      <c r="G88" s="261"/>
      <c r="H88" s="259" t="s">
        <v>84</v>
      </c>
      <c r="I88" s="260"/>
      <c r="J88" s="260"/>
      <c r="K88" s="260"/>
      <c r="L88" s="261"/>
      <c r="M88" s="255"/>
      <c r="N88" s="265"/>
      <c r="O88" s="265"/>
      <c r="P88" s="265"/>
      <c r="Q88" s="265"/>
      <c r="R88" s="256"/>
      <c r="S88" s="259" t="s">
        <v>84</v>
      </c>
      <c r="T88" s="260"/>
      <c r="U88" s="260"/>
      <c r="V88" s="260"/>
      <c r="W88" s="260"/>
      <c r="X88" s="266" t="s">
        <v>12</v>
      </c>
      <c r="Y88" s="266"/>
      <c r="Z88" s="266"/>
      <c r="AA88" s="266"/>
    </row>
    <row r="89" spans="1:27" ht="15" customHeight="1" x14ac:dyDescent="0.15">
      <c r="A89" s="273"/>
      <c r="B89" s="257"/>
      <c r="C89" s="258"/>
      <c r="D89" s="262"/>
      <c r="E89" s="263"/>
      <c r="F89" s="263"/>
      <c r="G89" s="264"/>
      <c r="H89" s="262"/>
      <c r="I89" s="263"/>
      <c r="J89" s="263"/>
      <c r="K89" s="263"/>
      <c r="L89" s="264"/>
      <c r="M89" s="267"/>
      <c r="N89" s="268"/>
      <c r="O89" s="268"/>
      <c r="P89" s="268"/>
      <c r="Q89" s="268"/>
      <c r="R89" s="269"/>
      <c r="S89" s="262"/>
      <c r="T89" s="263"/>
      <c r="U89" s="263"/>
      <c r="V89" s="263"/>
      <c r="W89" s="263"/>
      <c r="X89" s="266"/>
      <c r="Y89" s="266"/>
      <c r="Z89" s="266"/>
      <c r="AA89" s="266"/>
    </row>
    <row r="90" spans="1:27" ht="15" customHeight="1" x14ac:dyDescent="0.15">
      <c r="A90" s="272">
        <v>39</v>
      </c>
      <c r="B90" s="255"/>
      <c r="C90" s="256"/>
      <c r="D90" s="259"/>
      <c r="E90" s="260"/>
      <c r="F90" s="260"/>
      <c r="G90" s="261"/>
      <c r="H90" s="259" t="s">
        <v>84</v>
      </c>
      <c r="I90" s="260"/>
      <c r="J90" s="260"/>
      <c r="K90" s="260"/>
      <c r="L90" s="261"/>
      <c r="M90" s="255"/>
      <c r="N90" s="265"/>
      <c r="O90" s="265"/>
      <c r="P90" s="265"/>
      <c r="Q90" s="265"/>
      <c r="R90" s="256"/>
      <c r="S90" s="259" t="s">
        <v>84</v>
      </c>
      <c r="T90" s="260"/>
      <c r="U90" s="260"/>
      <c r="V90" s="260"/>
      <c r="W90" s="260"/>
      <c r="X90" s="266" t="s">
        <v>12</v>
      </c>
      <c r="Y90" s="266"/>
      <c r="Z90" s="266"/>
      <c r="AA90" s="266"/>
    </row>
    <row r="91" spans="1:27" ht="15" customHeight="1" x14ac:dyDescent="0.15">
      <c r="A91" s="273"/>
      <c r="B91" s="257"/>
      <c r="C91" s="258"/>
      <c r="D91" s="262"/>
      <c r="E91" s="263"/>
      <c r="F91" s="263"/>
      <c r="G91" s="264"/>
      <c r="H91" s="262"/>
      <c r="I91" s="263"/>
      <c r="J91" s="263"/>
      <c r="K91" s="263"/>
      <c r="L91" s="264"/>
      <c r="M91" s="267"/>
      <c r="N91" s="268"/>
      <c r="O91" s="268"/>
      <c r="P91" s="268"/>
      <c r="Q91" s="268"/>
      <c r="R91" s="269"/>
      <c r="S91" s="262"/>
      <c r="T91" s="263"/>
      <c r="U91" s="263"/>
      <c r="V91" s="263"/>
      <c r="W91" s="263"/>
      <c r="X91" s="266"/>
      <c r="Y91" s="266"/>
      <c r="Z91" s="266"/>
      <c r="AA91" s="266"/>
    </row>
    <row r="92" spans="1:27" ht="15" customHeight="1" x14ac:dyDescent="0.15">
      <c r="A92" s="272">
        <v>40</v>
      </c>
      <c r="B92" s="255"/>
      <c r="C92" s="256"/>
      <c r="D92" s="259"/>
      <c r="E92" s="260"/>
      <c r="F92" s="260"/>
      <c r="G92" s="261"/>
      <c r="H92" s="259" t="s">
        <v>84</v>
      </c>
      <c r="I92" s="260"/>
      <c r="J92" s="260"/>
      <c r="K92" s="260"/>
      <c r="L92" s="261"/>
      <c r="M92" s="255"/>
      <c r="N92" s="265"/>
      <c r="O92" s="265"/>
      <c r="P92" s="265"/>
      <c r="Q92" s="265"/>
      <c r="R92" s="256"/>
      <c r="S92" s="259" t="s">
        <v>84</v>
      </c>
      <c r="T92" s="260"/>
      <c r="U92" s="260"/>
      <c r="V92" s="260"/>
      <c r="W92" s="260"/>
      <c r="X92" s="266" t="s">
        <v>12</v>
      </c>
      <c r="Y92" s="266"/>
      <c r="Z92" s="266"/>
      <c r="AA92" s="266"/>
    </row>
    <row r="93" spans="1:27" ht="15" customHeight="1" x14ac:dyDescent="0.15">
      <c r="A93" s="273"/>
      <c r="B93" s="257"/>
      <c r="C93" s="258"/>
      <c r="D93" s="262"/>
      <c r="E93" s="263"/>
      <c r="F93" s="263"/>
      <c r="G93" s="264"/>
      <c r="H93" s="262"/>
      <c r="I93" s="263"/>
      <c r="J93" s="263"/>
      <c r="K93" s="263"/>
      <c r="L93" s="264"/>
      <c r="M93" s="267"/>
      <c r="N93" s="268"/>
      <c r="O93" s="268"/>
      <c r="P93" s="268"/>
      <c r="Q93" s="268"/>
      <c r="R93" s="269"/>
      <c r="S93" s="262"/>
      <c r="T93" s="263"/>
      <c r="U93" s="263"/>
      <c r="V93" s="263"/>
      <c r="W93" s="263"/>
      <c r="X93" s="266"/>
      <c r="Y93" s="266"/>
      <c r="Z93" s="266"/>
      <c r="AA93" s="266"/>
    </row>
    <row r="94" spans="1:27" ht="15" customHeight="1" x14ac:dyDescent="0.15">
      <c r="A94" s="272">
        <v>41</v>
      </c>
      <c r="B94" s="255"/>
      <c r="C94" s="256"/>
      <c r="D94" s="259"/>
      <c r="E94" s="260"/>
      <c r="F94" s="260"/>
      <c r="G94" s="261"/>
      <c r="H94" s="259" t="s">
        <v>84</v>
      </c>
      <c r="I94" s="260"/>
      <c r="J94" s="260"/>
      <c r="K94" s="260"/>
      <c r="L94" s="261"/>
      <c r="M94" s="255"/>
      <c r="N94" s="265"/>
      <c r="O94" s="265"/>
      <c r="P94" s="265"/>
      <c r="Q94" s="265"/>
      <c r="R94" s="256"/>
      <c r="S94" s="259" t="s">
        <v>84</v>
      </c>
      <c r="T94" s="260"/>
      <c r="U94" s="260"/>
      <c r="V94" s="260"/>
      <c r="W94" s="260"/>
      <c r="X94" s="266" t="s">
        <v>12</v>
      </c>
      <c r="Y94" s="266"/>
      <c r="Z94" s="266"/>
      <c r="AA94" s="266"/>
    </row>
    <row r="95" spans="1:27" ht="15" customHeight="1" x14ac:dyDescent="0.15">
      <c r="A95" s="273"/>
      <c r="B95" s="257"/>
      <c r="C95" s="258"/>
      <c r="D95" s="262"/>
      <c r="E95" s="263"/>
      <c r="F95" s="263"/>
      <c r="G95" s="264"/>
      <c r="H95" s="262"/>
      <c r="I95" s="263"/>
      <c r="J95" s="263"/>
      <c r="K95" s="263"/>
      <c r="L95" s="264"/>
      <c r="M95" s="267"/>
      <c r="N95" s="268"/>
      <c r="O95" s="268"/>
      <c r="P95" s="268"/>
      <c r="Q95" s="268"/>
      <c r="R95" s="269"/>
      <c r="S95" s="262"/>
      <c r="T95" s="263"/>
      <c r="U95" s="263"/>
      <c r="V95" s="263"/>
      <c r="W95" s="263"/>
      <c r="X95" s="266"/>
      <c r="Y95" s="266"/>
      <c r="Z95" s="266"/>
      <c r="AA95" s="266"/>
    </row>
    <row r="96" spans="1:27" ht="15" customHeight="1" x14ac:dyDescent="0.15">
      <c r="A96" s="272">
        <v>42</v>
      </c>
      <c r="B96" s="255"/>
      <c r="C96" s="256"/>
      <c r="D96" s="259"/>
      <c r="E96" s="260"/>
      <c r="F96" s="260"/>
      <c r="G96" s="261"/>
      <c r="H96" s="259" t="s">
        <v>84</v>
      </c>
      <c r="I96" s="260"/>
      <c r="J96" s="260"/>
      <c r="K96" s="260"/>
      <c r="L96" s="261"/>
      <c r="M96" s="255"/>
      <c r="N96" s="265"/>
      <c r="O96" s="265"/>
      <c r="P96" s="265"/>
      <c r="Q96" s="265"/>
      <c r="R96" s="256"/>
      <c r="S96" s="259" t="s">
        <v>84</v>
      </c>
      <c r="T96" s="260"/>
      <c r="U96" s="260"/>
      <c r="V96" s="260"/>
      <c r="W96" s="260"/>
      <c r="X96" s="266" t="s">
        <v>12</v>
      </c>
      <c r="Y96" s="266"/>
      <c r="Z96" s="266"/>
      <c r="AA96" s="266"/>
    </row>
    <row r="97" spans="1:27" ht="15" customHeight="1" x14ac:dyDescent="0.15">
      <c r="A97" s="273"/>
      <c r="B97" s="257"/>
      <c r="C97" s="258"/>
      <c r="D97" s="262"/>
      <c r="E97" s="263"/>
      <c r="F97" s="263"/>
      <c r="G97" s="264"/>
      <c r="H97" s="262"/>
      <c r="I97" s="263"/>
      <c r="J97" s="263"/>
      <c r="K97" s="263"/>
      <c r="L97" s="264"/>
      <c r="M97" s="267"/>
      <c r="N97" s="268"/>
      <c r="O97" s="268"/>
      <c r="P97" s="268"/>
      <c r="Q97" s="268"/>
      <c r="R97" s="269"/>
      <c r="S97" s="262"/>
      <c r="T97" s="263"/>
      <c r="U97" s="263"/>
      <c r="V97" s="263"/>
      <c r="W97" s="263"/>
      <c r="X97" s="266"/>
      <c r="Y97" s="266"/>
      <c r="Z97" s="266"/>
      <c r="AA97" s="266"/>
    </row>
    <row r="98" spans="1:27" ht="15" customHeight="1" x14ac:dyDescent="0.15">
      <c r="A98" s="272">
        <v>43</v>
      </c>
      <c r="B98" s="255"/>
      <c r="C98" s="256"/>
      <c r="D98" s="259"/>
      <c r="E98" s="260"/>
      <c r="F98" s="260"/>
      <c r="G98" s="261"/>
      <c r="H98" s="259" t="s">
        <v>84</v>
      </c>
      <c r="I98" s="260"/>
      <c r="J98" s="260"/>
      <c r="K98" s="260"/>
      <c r="L98" s="261"/>
      <c r="M98" s="255"/>
      <c r="N98" s="265"/>
      <c r="O98" s="265"/>
      <c r="P98" s="265"/>
      <c r="Q98" s="265"/>
      <c r="R98" s="256"/>
      <c r="S98" s="259" t="s">
        <v>84</v>
      </c>
      <c r="T98" s="260"/>
      <c r="U98" s="260"/>
      <c r="V98" s="260"/>
      <c r="W98" s="260"/>
      <c r="X98" s="266" t="s">
        <v>12</v>
      </c>
      <c r="Y98" s="266"/>
      <c r="Z98" s="266"/>
      <c r="AA98" s="266"/>
    </row>
    <row r="99" spans="1:27" ht="15" customHeight="1" x14ac:dyDescent="0.15">
      <c r="A99" s="273"/>
      <c r="B99" s="257"/>
      <c r="C99" s="258"/>
      <c r="D99" s="262"/>
      <c r="E99" s="263"/>
      <c r="F99" s="263"/>
      <c r="G99" s="264"/>
      <c r="H99" s="262"/>
      <c r="I99" s="263"/>
      <c r="J99" s="263"/>
      <c r="K99" s="263"/>
      <c r="L99" s="264"/>
      <c r="M99" s="267"/>
      <c r="N99" s="268"/>
      <c r="O99" s="268"/>
      <c r="P99" s="268"/>
      <c r="Q99" s="268"/>
      <c r="R99" s="269"/>
      <c r="S99" s="262"/>
      <c r="T99" s="263"/>
      <c r="U99" s="263"/>
      <c r="V99" s="263"/>
      <c r="W99" s="263"/>
      <c r="X99" s="266"/>
      <c r="Y99" s="266"/>
      <c r="Z99" s="266"/>
      <c r="AA99" s="266"/>
    </row>
    <row r="100" spans="1:27" ht="15" customHeight="1" x14ac:dyDescent="0.15">
      <c r="A100" s="272">
        <v>44</v>
      </c>
      <c r="B100" s="255"/>
      <c r="C100" s="256"/>
      <c r="D100" s="259"/>
      <c r="E100" s="260"/>
      <c r="F100" s="260"/>
      <c r="G100" s="261"/>
      <c r="H100" s="259" t="s">
        <v>84</v>
      </c>
      <c r="I100" s="260"/>
      <c r="J100" s="260"/>
      <c r="K100" s="260"/>
      <c r="L100" s="261"/>
      <c r="M100" s="255"/>
      <c r="N100" s="265"/>
      <c r="O100" s="265"/>
      <c r="P100" s="265"/>
      <c r="Q100" s="265"/>
      <c r="R100" s="256"/>
      <c r="S100" s="259" t="s">
        <v>84</v>
      </c>
      <c r="T100" s="260"/>
      <c r="U100" s="260"/>
      <c r="V100" s="260"/>
      <c r="W100" s="260"/>
      <c r="X100" s="266" t="s">
        <v>12</v>
      </c>
      <c r="Y100" s="266"/>
      <c r="Z100" s="266"/>
      <c r="AA100" s="266"/>
    </row>
    <row r="101" spans="1:27" ht="15" customHeight="1" x14ac:dyDescent="0.15">
      <c r="A101" s="273"/>
      <c r="B101" s="257"/>
      <c r="C101" s="258"/>
      <c r="D101" s="262"/>
      <c r="E101" s="263"/>
      <c r="F101" s="263"/>
      <c r="G101" s="264"/>
      <c r="H101" s="262"/>
      <c r="I101" s="263"/>
      <c r="J101" s="263"/>
      <c r="K101" s="263"/>
      <c r="L101" s="264"/>
      <c r="M101" s="267"/>
      <c r="N101" s="268"/>
      <c r="O101" s="268"/>
      <c r="P101" s="268"/>
      <c r="Q101" s="268"/>
      <c r="R101" s="269"/>
      <c r="S101" s="262"/>
      <c r="T101" s="263"/>
      <c r="U101" s="263"/>
      <c r="V101" s="263"/>
      <c r="W101" s="263"/>
      <c r="X101" s="266"/>
      <c r="Y101" s="266"/>
      <c r="Z101" s="266"/>
      <c r="AA101" s="266"/>
    </row>
    <row r="102" spans="1:27" ht="15" customHeight="1" x14ac:dyDescent="0.15">
      <c r="A102" s="272">
        <v>45</v>
      </c>
      <c r="B102" s="255"/>
      <c r="C102" s="256"/>
      <c r="D102" s="259"/>
      <c r="E102" s="260"/>
      <c r="F102" s="260"/>
      <c r="G102" s="261"/>
      <c r="H102" s="259" t="s">
        <v>84</v>
      </c>
      <c r="I102" s="260"/>
      <c r="J102" s="260"/>
      <c r="K102" s="260"/>
      <c r="L102" s="261"/>
      <c r="M102" s="255"/>
      <c r="N102" s="265"/>
      <c r="O102" s="265"/>
      <c r="P102" s="265"/>
      <c r="Q102" s="265"/>
      <c r="R102" s="256"/>
      <c r="S102" s="259" t="s">
        <v>84</v>
      </c>
      <c r="T102" s="260"/>
      <c r="U102" s="260"/>
      <c r="V102" s="260"/>
      <c r="W102" s="260"/>
      <c r="X102" s="266" t="s">
        <v>12</v>
      </c>
      <c r="Y102" s="266"/>
      <c r="Z102" s="266"/>
      <c r="AA102" s="266"/>
    </row>
    <row r="103" spans="1:27" ht="15" customHeight="1" x14ac:dyDescent="0.15">
      <c r="A103" s="273"/>
      <c r="B103" s="257"/>
      <c r="C103" s="258"/>
      <c r="D103" s="262"/>
      <c r="E103" s="263"/>
      <c r="F103" s="263"/>
      <c r="G103" s="264"/>
      <c r="H103" s="262"/>
      <c r="I103" s="263"/>
      <c r="J103" s="263"/>
      <c r="K103" s="263"/>
      <c r="L103" s="264"/>
      <c r="M103" s="267"/>
      <c r="N103" s="268"/>
      <c r="O103" s="268"/>
      <c r="P103" s="268"/>
      <c r="Q103" s="268"/>
      <c r="R103" s="269"/>
      <c r="S103" s="262"/>
      <c r="T103" s="263"/>
      <c r="U103" s="263"/>
      <c r="V103" s="263"/>
      <c r="W103" s="263"/>
      <c r="X103" s="266"/>
      <c r="Y103" s="266"/>
      <c r="Z103" s="266"/>
      <c r="AA103" s="266"/>
    </row>
    <row r="104" spans="1:27" ht="15" customHeight="1" x14ac:dyDescent="0.15">
      <c r="A104" s="272">
        <v>46</v>
      </c>
      <c r="B104" s="255"/>
      <c r="C104" s="256"/>
      <c r="D104" s="259"/>
      <c r="E104" s="260"/>
      <c r="F104" s="260"/>
      <c r="G104" s="261"/>
      <c r="H104" s="259" t="s">
        <v>84</v>
      </c>
      <c r="I104" s="260"/>
      <c r="J104" s="260"/>
      <c r="K104" s="260"/>
      <c r="L104" s="261"/>
      <c r="M104" s="255"/>
      <c r="N104" s="265"/>
      <c r="O104" s="265"/>
      <c r="P104" s="265"/>
      <c r="Q104" s="265"/>
      <c r="R104" s="256"/>
      <c r="S104" s="259" t="s">
        <v>84</v>
      </c>
      <c r="T104" s="260"/>
      <c r="U104" s="260"/>
      <c r="V104" s="260"/>
      <c r="W104" s="260"/>
      <c r="X104" s="266" t="s">
        <v>12</v>
      </c>
      <c r="Y104" s="266"/>
      <c r="Z104" s="266"/>
      <c r="AA104" s="266"/>
    </row>
    <row r="105" spans="1:27" ht="15" customHeight="1" x14ac:dyDescent="0.15">
      <c r="A105" s="273"/>
      <c r="B105" s="257"/>
      <c r="C105" s="258"/>
      <c r="D105" s="262"/>
      <c r="E105" s="263"/>
      <c r="F105" s="263"/>
      <c r="G105" s="264"/>
      <c r="H105" s="262"/>
      <c r="I105" s="263"/>
      <c r="J105" s="263"/>
      <c r="K105" s="263"/>
      <c r="L105" s="264"/>
      <c r="M105" s="267"/>
      <c r="N105" s="268"/>
      <c r="O105" s="268"/>
      <c r="P105" s="268"/>
      <c r="Q105" s="268"/>
      <c r="R105" s="269"/>
      <c r="S105" s="262"/>
      <c r="T105" s="263"/>
      <c r="U105" s="263"/>
      <c r="V105" s="263"/>
      <c r="W105" s="263"/>
      <c r="X105" s="266"/>
      <c r="Y105" s="266"/>
      <c r="Z105" s="266"/>
      <c r="AA105" s="266"/>
    </row>
    <row r="106" spans="1:27" ht="15" customHeight="1" x14ac:dyDescent="0.15">
      <c r="A106" s="272">
        <v>47</v>
      </c>
      <c r="B106" s="255"/>
      <c r="C106" s="256"/>
      <c r="D106" s="259"/>
      <c r="E106" s="260"/>
      <c r="F106" s="260"/>
      <c r="G106" s="261"/>
      <c r="H106" s="259" t="s">
        <v>84</v>
      </c>
      <c r="I106" s="260"/>
      <c r="J106" s="260"/>
      <c r="K106" s="260"/>
      <c r="L106" s="261"/>
      <c r="M106" s="255"/>
      <c r="N106" s="265"/>
      <c r="O106" s="265"/>
      <c r="P106" s="265"/>
      <c r="Q106" s="265"/>
      <c r="R106" s="256"/>
      <c r="S106" s="259" t="s">
        <v>84</v>
      </c>
      <c r="T106" s="260"/>
      <c r="U106" s="260"/>
      <c r="V106" s="260"/>
      <c r="W106" s="260"/>
      <c r="X106" s="266" t="s">
        <v>12</v>
      </c>
      <c r="Y106" s="266"/>
      <c r="Z106" s="266"/>
      <c r="AA106" s="266"/>
    </row>
    <row r="107" spans="1:27" ht="15" customHeight="1" x14ac:dyDescent="0.15">
      <c r="A107" s="273"/>
      <c r="B107" s="257"/>
      <c r="C107" s="258"/>
      <c r="D107" s="262"/>
      <c r="E107" s="263"/>
      <c r="F107" s="263"/>
      <c r="G107" s="264"/>
      <c r="H107" s="262"/>
      <c r="I107" s="263"/>
      <c r="J107" s="263"/>
      <c r="K107" s="263"/>
      <c r="L107" s="264"/>
      <c r="M107" s="267"/>
      <c r="N107" s="268"/>
      <c r="O107" s="268"/>
      <c r="P107" s="268"/>
      <c r="Q107" s="268"/>
      <c r="R107" s="269"/>
      <c r="S107" s="262"/>
      <c r="T107" s="263"/>
      <c r="U107" s="263"/>
      <c r="V107" s="263"/>
      <c r="W107" s="263"/>
      <c r="X107" s="266"/>
      <c r="Y107" s="266"/>
      <c r="Z107" s="266"/>
      <c r="AA107" s="266"/>
    </row>
    <row r="108" spans="1:27" ht="15" customHeight="1" x14ac:dyDescent="0.15">
      <c r="A108" s="272">
        <v>48</v>
      </c>
      <c r="B108" s="255"/>
      <c r="C108" s="256"/>
      <c r="D108" s="259"/>
      <c r="E108" s="260"/>
      <c r="F108" s="260"/>
      <c r="G108" s="261"/>
      <c r="H108" s="259" t="s">
        <v>84</v>
      </c>
      <c r="I108" s="260"/>
      <c r="J108" s="260"/>
      <c r="K108" s="260"/>
      <c r="L108" s="261"/>
      <c r="M108" s="255"/>
      <c r="N108" s="265"/>
      <c r="O108" s="265"/>
      <c r="P108" s="265"/>
      <c r="Q108" s="265"/>
      <c r="R108" s="256"/>
      <c r="S108" s="259" t="s">
        <v>84</v>
      </c>
      <c r="T108" s="260"/>
      <c r="U108" s="260"/>
      <c r="V108" s="260"/>
      <c r="W108" s="260"/>
      <c r="X108" s="266" t="s">
        <v>12</v>
      </c>
      <c r="Y108" s="266"/>
      <c r="Z108" s="266"/>
      <c r="AA108" s="266"/>
    </row>
    <row r="109" spans="1:27" ht="15" customHeight="1" x14ac:dyDescent="0.15">
      <c r="A109" s="273"/>
      <c r="B109" s="257"/>
      <c r="C109" s="258"/>
      <c r="D109" s="262"/>
      <c r="E109" s="263"/>
      <c r="F109" s="263"/>
      <c r="G109" s="264"/>
      <c r="H109" s="262"/>
      <c r="I109" s="263"/>
      <c r="J109" s="263"/>
      <c r="K109" s="263"/>
      <c r="L109" s="264"/>
      <c r="M109" s="267"/>
      <c r="N109" s="268"/>
      <c r="O109" s="268"/>
      <c r="P109" s="268"/>
      <c r="Q109" s="268"/>
      <c r="R109" s="269"/>
      <c r="S109" s="262"/>
      <c r="T109" s="263"/>
      <c r="U109" s="263"/>
      <c r="V109" s="263"/>
      <c r="W109" s="263"/>
      <c r="X109" s="266"/>
      <c r="Y109" s="266"/>
      <c r="Z109" s="266"/>
      <c r="AA109" s="266"/>
    </row>
    <row r="110" spans="1:27" ht="15" customHeight="1" x14ac:dyDescent="0.15">
      <c r="A110" s="272">
        <v>49</v>
      </c>
      <c r="B110" s="255"/>
      <c r="C110" s="256"/>
      <c r="D110" s="259"/>
      <c r="E110" s="260"/>
      <c r="F110" s="260"/>
      <c r="G110" s="261"/>
      <c r="H110" s="259" t="s">
        <v>84</v>
      </c>
      <c r="I110" s="260"/>
      <c r="J110" s="260"/>
      <c r="K110" s="260"/>
      <c r="L110" s="261"/>
      <c r="M110" s="255"/>
      <c r="N110" s="265"/>
      <c r="O110" s="265"/>
      <c r="P110" s="265"/>
      <c r="Q110" s="265"/>
      <c r="R110" s="256"/>
      <c r="S110" s="259" t="s">
        <v>84</v>
      </c>
      <c r="T110" s="260"/>
      <c r="U110" s="260"/>
      <c r="V110" s="260"/>
      <c r="W110" s="260"/>
      <c r="X110" s="266" t="s">
        <v>12</v>
      </c>
      <c r="Y110" s="266"/>
      <c r="Z110" s="266"/>
      <c r="AA110" s="266"/>
    </row>
    <row r="111" spans="1:27" ht="15" customHeight="1" x14ac:dyDescent="0.15">
      <c r="A111" s="273"/>
      <c r="B111" s="257"/>
      <c r="C111" s="258"/>
      <c r="D111" s="262"/>
      <c r="E111" s="263"/>
      <c r="F111" s="263"/>
      <c r="G111" s="264"/>
      <c r="H111" s="262"/>
      <c r="I111" s="263"/>
      <c r="J111" s="263"/>
      <c r="K111" s="263"/>
      <c r="L111" s="264"/>
      <c r="M111" s="267"/>
      <c r="N111" s="268"/>
      <c r="O111" s="268"/>
      <c r="P111" s="268"/>
      <c r="Q111" s="268"/>
      <c r="R111" s="269"/>
      <c r="S111" s="262"/>
      <c r="T111" s="263"/>
      <c r="U111" s="263"/>
      <c r="V111" s="263"/>
      <c r="W111" s="263"/>
      <c r="X111" s="266"/>
      <c r="Y111" s="266"/>
      <c r="Z111" s="266"/>
      <c r="AA111" s="266"/>
    </row>
    <row r="112" spans="1:27" ht="15" customHeight="1" x14ac:dyDescent="0.15">
      <c r="A112" s="272">
        <v>50</v>
      </c>
      <c r="B112" s="255"/>
      <c r="C112" s="256"/>
      <c r="D112" s="259"/>
      <c r="E112" s="260"/>
      <c r="F112" s="260"/>
      <c r="G112" s="261"/>
      <c r="H112" s="259" t="s">
        <v>84</v>
      </c>
      <c r="I112" s="260"/>
      <c r="J112" s="260"/>
      <c r="K112" s="260"/>
      <c r="L112" s="261"/>
      <c r="M112" s="255"/>
      <c r="N112" s="265"/>
      <c r="O112" s="265"/>
      <c r="P112" s="265"/>
      <c r="Q112" s="265"/>
      <c r="R112" s="256"/>
      <c r="S112" s="259" t="s">
        <v>84</v>
      </c>
      <c r="T112" s="260"/>
      <c r="U112" s="260"/>
      <c r="V112" s="260"/>
      <c r="W112" s="260"/>
      <c r="X112" s="266" t="s">
        <v>12</v>
      </c>
      <c r="Y112" s="266"/>
      <c r="Z112" s="266"/>
      <c r="AA112" s="266"/>
    </row>
    <row r="113" spans="1:27" ht="15" customHeight="1" x14ac:dyDescent="0.15">
      <c r="A113" s="273"/>
      <c r="B113" s="257"/>
      <c r="C113" s="258"/>
      <c r="D113" s="262"/>
      <c r="E113" s="263"/>
      <c r="F113" s="263"/>
      <c r="G113" s="264"/>
      <c r="H113" s="262"/>
      <c r="I113" s="263"/>
      <c r="J113" s="263"/>
      <c r="K113" s="263"/>
      <c r="L113" s="264"/>
      <c r="M113" s="267"/>
      <c r="N113" s="268"/>
      <c r="O113" s="268"/>
      <c r="P113" s="268"/>
      <c r="Q113" s="268"/>
      <c r="R113" s="269"/>
      <c r="S113" s="262"/>
      <c r="T113" s="263"/>
      <c r="U113" s="263"/>
      <c r="V113" s="263"/>
      <c r="W113" s="263"/>
      <c r="X113" s="266"/>
      <c r="Y113" s="266"/>
      <c r="Z113" s="266"/>
      <c r="AA113" s="266"/>
    </row>
    <row r="114" spans="1:27" ht="15" customHeight="1" x14ac:dyDescent="0.15">
      <c r="A114" s="272">
        <v>51</v>
      </c>
      <c r="B114" s="255"/>
      <c r="C114" s="256"/>
      <c r="D114" s="259"/>
      <c r="E114" s="260"/>
      <c r="F114" s="260"/>
      <c r="G114" s="261"/>
      <c r="H114" s="259" t="s">
        <v>84</v>
      </c>
      <c r="I114" s="260"/>
      <c r="J114" s="260"/>
      <c r="K114" s="260"/>
      <c r="L114" s="261"/>
      <c r="M114" s="255"/>
      <c r="N114" s="265"/>
      <c r="O114" s="265"/>
      <c r="P114" s="265"/>
      <c r="Q114" s="265"/>
      <c r="R114" s="256"/>
      <c r="S114" s="259" t="s">
        <v>84</v>
      </c>
      <c r="T114" s="260"/>
      <c r="U114" s="260"/>
      <c r="V114" s="260"/>
      <c r="W114" s="260"/>
      <c r="X114" s="266" t="s">
        <v>12</v>
      </c>
      <c r="Y114" s="266"/>
      <c r="Z114" s="266"/>
      <c r="AA114" s="266"/>
    </row>
    <row r="115" spans="1:27" ht="15" customHeight="1" x14ac:dyDescent="0.15">
      <c r="A115" s="273"/>
      <c r="B115" s="257"/>
      <c r="C115" s="258"/>
      <c r="D115" s="262"/>
      <c r="E115" s="263"/>
      <c r="F115" s="263"/>
      <c r="G115" s="264"/>
      <c r="H115" s="262"/>
      <c r="I115" s="263"/>
      <c r="J115" s="263"/>
      <c r="K115" s="263"/>
      <c r="L115" s="264"/>
      <c r="M115" s="267"/>
      <c r="N115" s="268"/>
      <c r="O115" s="268"/>
      <c r="P115" s="268"/>
      <c r="Q115" s="268"/>
      <c r="R115" s="269"/>
      <c r="S115" s="262"/>
      <c r="T115" s="263"/>
      <c r="U115" s="263"/>
      <c r="V115" s="263"/>
      <c r="W115" s="263"/>
      <c r="X115" s="266"/>
      <c r="Y115" s="266"/>
      <c r="Z115" s="266"/>
      <c r="AA115" s="266"/>
    </row>
    <row r="116" spans="1:27" ht="15" customHeight="1" x14ac:dyDescent="0.15">
      <c r="A116" s="272">
        <v>52</v>
      </c>
      <c r="B116" s="255"/>
      <c r="C116" s="256"/>
      <c r="D116" s="259"/>
      <c r="E116" s="260"/>
      <c r="F116" s="260"/>
      <c r="G116" s="261"/>
      <c r="H116" s="259" t="s">
        <v>84</v>
      </c>
      <c r="I116" s="260"/>
      <c r="J116" s="260"/>
      <c r="K116" s="260"/>
      <c r="L116" s="261"/>
      <c r="M116" s="255"/>
      <c r="N116" s="265"/>
      <c r="O116" s="265"/>
      <c r="P116" s="265"/>
      <c r="Q116" s="265"/>
      <c r="R116" s="256"/>
      <c r="S116" s="259" t="s">
        <v>84</v>
      </c>
      <c r="T116" s="260"/>
      <c r="U116" s="260"/>
      <c r="V116" s="260"/>
      <c r="W116" s="260"/>
      <c r="X116" s="266" t="s">
        <v>12</v>
      </c>
      <c r="Y116" s="266"/>
      <c r="Z116" s="266"/>
      <c r="AA116" s="266"/>
    </row>
    <row r="117" spans="1:27" ht="15" customHeight="1" x14ac:dyDescent="0.15">
      <c r="A117" s="273"/>
      <c r="B117" s="257"/>
      <c r="C117" s="258"/>
      <c r="D117" s="262"/>
      <c r="E117" s="263"/>
      <c r="F117" s="263"/>
      <c r="G117" s="264"/>
      <c r="H117" s="262"/>
      <c r="I117" s="263"/>
      <c r="J117" s="263"/>
      <c r="K117" s="263"/>
      <c r="L117" s="264"/>
      <c r="M117" s="267"/>
      <c r="N117" s="268"/>
      <c r="O117" s="268"/>
      <c r="P117" s="268"/>
      <c r="Q117" s="268"/>
      <c r="R117" s="269"/>
      <c r="S117" s="262"/>
      <c r="T117" s="263"/>
      <c r="U117" s="263"/>
      <c r="V117" s="263"/>
      <c r="W117" s="263"/>
      <c r="X117" s="266"/>
      <c r="Y117" s="266"/>
      <c r="Z117" s="266"/>
      <c r="AA117" s="266"/>
    </row>
    <row r="118" spans="1:27" ht="15" customHeight="1" x14ac:dyDescent="0.15">
      <c r="A118" s="272">
        <v>53</v>
      </c>
      <c r="B118" s="255"/>
      <c r="C118" s="256"/>
      <c r="D118" s="259"/>
      <c r="E118" s="260"/>
      <c r="F118" s="260"/>
      <c r="G118" s="261"/>
      <c r="H118" s="259" t="s">
        <v>84</v>
      </c>
      <c r="I118" s="260"/>
      <c r="J118" s="260"/>
      <c r="K118" s="260"/>
      <c r="L118" s="261"/>
      <c r="M118" s="255"/>
      <c r="N118" s="265"/>
      <c r="O118" s="265"/>
      <c r="P118" s="265"/>
      <c r="Q118" s="265"/>
      <c r="R118" s="256"/>
      <c r="S118" s="259" t="s">
        <v>84</v>
      </c>
      <c r="T118" s="260"/>
      <c r="U118" s="260"/>
      <c r="V118" s="260"/>
      <c r="W118" s="260"/>
      <c r="X118" s="266" t="s">
        <v>12</v>
      </c>
      <c r="Y118" s="266"/>
      <c r="Z118" s="266"/>
      <c r="AA118" s="266"/>
    </row>
    <row r="119" spans="1:27" ht="15" customHeight="1" x14ac:dyDescent="0.15">
      <c r="A119" s="273"/>
      <c r="B119" s="257"/>
      <c r="C119" s="258"/>
      <c r="D119" s="262"/>
      <c r="E119" s="263"/>
      <c r="F119" s="263"/>
      <c r="G119" s="264"/>
      <c r="H119" s="262"/>
      <c r="I119" s="263"/>
      <c r="J119" s="263"/>
      <c r="K119" s="263"/>
      <c r="L119" s="264"/>
      <c r="M119" s="267"/>
      <c r="N119" s="268"/>
      <c r="O119" s="268"/>
      <c r="P119" s="268"/>
      <c r="Q119" s="268"/>
      <c r="R119" s="269"/>
      <c r="S119" s="262"/>
      <c r="T119" s="263"/>
      <c r="U119" s="263"/>
      <c r="V119" s="263"/>
      <c r="W119" s="263"/>
      <c r="X119" s="266"/>
      <c r="Y119" s="266"/>
      <c r="Z119" s="266"/>
      <c r="AA119" s="266"/>
    </row>
    <row r="120" spans="1:27" ht="15" customHeight="1" x14ac:dyDescent="0.15">
      <c r="A120" s="272">
        <v>54</v>
      </c>
      <c r="B120" s="255"/>
      <c r="C120" s="256"/>
      <c r="D120" s="259"/>
      <c r="E120" s="260"/>
      <c r="F120" s="260"/>
      <c r="G120" s="261"/>
      <c r="H120" s="259" t="s">
        <v>84</v>
      </c>
      <c r="I120" s="260"/>
      <c r="J120" s="260"/>
      <c r="K120" s="260"/>
      <c r="L120" s="261"/>
      <c r="M120" s="255"/>
      <c r="N120" s="265"/>
      <c r="O120" s="265"/>
      <c r="P120" s="265"/>
      <c r="Q120" s="265"/>
      <c r="R120" s="256"/>
      <c r="S120" s="259" t="s">
        <v>84</v>
      </c>
      <c r="T120" s="260"/>
      <c r="U120" s="260"/>
      <c r="V120" s="260"/>
      <c r="W120" s="260"/>
      <c r="X120" s="266" t="s">
        <v>12</v>
      </c>
      <c r="Y120" s="266"/>
      <c r="Z120" s="266"/>
      <c r="AA120" s="266"/>
    </row>
    <row r="121" spans="1:27" ht="15" customHeight="1" x14ac:dyDescent="0.15">
      <c r="A121" s="273"/>
      <c r="B121" s="257"/>
      <c r="C121" s="258"/>
      <c r="D121" s="262"/>
      <c r="E121" s="263"/>
      <c r="F121" s="263"/>
      <c r="G121" s="264"/>
      <c r="H121" s="262"/>
      <c r="I121" s="263"/>
      <c r="J121" s="263"/>
      <c r="K121" s="263"/>
      <c r="L121" s="264"/>
      <c r="M121" s="267"/>
      <c r="N121" s="268"/>
      <c r="O121" s="268"/>
      <c r="P121" s="268"/>
      <c r="Q121" s="268"/>
      <c r="R121" s="269"/>
      <c r="S121" s="262"/>
      <c r="T121" s="263"/>
      <c r="U121" s="263"/>
      <c r="V121" s="263"/>
      <c r="W121" s="263"/>
      <c r="X121" s="266"/>
      <c r="Y121" s="266"/>
      <c r="Z121" s="266"/>
      <c r="AA121" s="266"/>
    </row>
    <row r="122" spans="1:27" ht="15" customHeight="1" x14ac:dyDescent="0.15">
      <c r="A122" s="272">
        <v>55</v>
      </c>
      <c r="B122" s="255"/>
      <c r="C122" s="256"/>
      <c r="D122" s="259"/>
      <c r="E122" s="260"/>
      <c r="F122" s="260"/>
      <c r="G122" s="261"/>
      <c r="H122" s="259" t="s">
        <v>84</v>
      </c>
      <c r="I122" s="260"/>
      <c r="J122" s="260"/>
      <c r="K122" s="260"/>
      <c r="L122" s="261"/>
      <c r="M122" s="255"/>
      <c r="N122" s="265"/>
      <c r="O122" s="265"/>
      <c r="P122" s="265"/>
      <c r="Q122" s="265"/>
      <c r="R122" s="256"/>
      <c r="S122" s="259" t="s">
        <v>84</v>
      </c>
      <c r="T122" s="260"/>
      <c r="U122" s="260"/>
      <c r="V122" s="260"/>
      <c r="W122" s="260"/>
      <c r="X122" s="266" t="s">
        <v>12</v>
      </c>
      <c r="Y122" s="266"/>
      <c r="Z122" s="266"/>
      <c r="AA122" s="266"/>
    </row>
    <row r="123" spans="1:27" ht="15" customHeight="1" x14ac:dyDescent="0.15">
      <c r="A123" s="273"/>
      <c r="B123" s="257"/>
      <c r="C123" s="258"/>
      <c r="D123" s="262"/>
      <c r="E123" s="263"/>
      <c r="F123" s="263"/>
      <c r="G123" s="264"/>
      <c r="H123" s="262"/>
      <c r="I123" s="263"/>
      <c r="J123" s="263"/>
      <c r="K123" s="263"/>
      <c r="L123" s="264"/>
      <c r="M123" s="267"/>
      <c r="N123" s="268"/>
      <c r="O123" s="268"/>
      <c r="P123" s="268"/>
      <c r="Q123" s="268"/>
      <c r="R123" s="269"/>
      <c r="S123" s="262"/>
      <c r="T123" s="263"/>
      <c r="U123" s="263"/>
      <c r="V123" s="263"/>
      <c r="W123" s="263"/>
      <c r="X123" s="266"/>
      <c r="Y123" s="266"/>
      <c r="Z123" s="266"/>
      <c r="AA123" s="266"/>
    </row>
    <row r="124" spans="1:27" ht="15" customHeight="1" x14ac:dyDescent="0.15">
      <c r="A124" s="272">
        <v>56</v>
      </c>
      <c r="B124" s="255"/>
      <c r="C124" s="256"/>
      <c r="D124" s="259"/>
      <c r="E124" s="260"/>
      <c r="F124" s="260"/>
      <c r="G124" s="261"/>
      <c r="H124" s="259" t="s">
        <v>84</v>
      </c>
      <c r="I124" s="260"/>
      <c r="J124" s="260"/>
      <c r="K124" s="260"/>
      <c r="L124" s="261"/>
      <c r="M124" s="255"/>
      <c r="N124" s="265"/>
      <c r="O124" s="265"/>
      <c r="P124" s="265"/>
      <c r="Q124" s="265"/>
      <c r="R124" s="256"/>
      <c r="S124" s="259" t="s">
        <v>84</v>
      </c>
      <c r="T124" s="260"/>
      <c r="U124" s="260"/>
      <c r="V124" s="260"/>
      <c r="W124" s="260"/>
      <c r="X124" s="266" t="s">
        <v>12</v>
      </c>
      <c r="Y124" s="266"/>
      <c r="Z124" s="266"/>
      <c r="AA124" s="266"/>
    </row>
    <row r="125" spans="1:27" ht="15" customHeight="1" x14ac:dyDescent="0.15">
      <c r="A125" s="273"/>
      <c r="B125" s="257"/>
      <c r="C125" s="258"/>
      <c r="D125" s="262"/>
      <c r="E125" s="263"/>
      <c r="F125" s="263"/>
      <c r="G125" s="264"/>
      <c r="H125" s="262"/>
      <c r="I125" s="263"/>
      <c r="J125" s="263"/>
      <c r="K125" s="263"/>
      <c r="L125" s="264"/>
      <c r="M125" s="267"/>
      <c r="N125" s="268"/>
      <c r="O125" s="268"/>
      <c r="P125" s="268"/>
      <c r="Q125" s="268"/>
      <c r="R125" s="269"/>
      <c r="S125" s="262"/>
      <c r="T125" s="263"/>
      <c r="U125" s="263"/>
      <c r="V125" s="263"/>
      <c r="W125" s="263"/>
      <c r="X125" s="266"/>
      <c r="Y125" s="266"/>
      <c r="Z125" s="266"/>
      <c r="AA125" s="266"/>
    </row>
    <row r="126" spans="1:27" ht="15" customHeight="1" x14ac:dyDescent="0.15">
      <c r="A126" s="272">
        <v>57</v>
      </c>
      <c r="B126" s="255"/>
      <c r="C126" s="256"/>
      <c r="D126" s="259"/>
      <c r="E126" s="260"/>
      <c r="F126" s="260"/>
      <c r="G126" s="261"/>
      <c r="H126" s="259" t="s">
        <v>84</v>
      </c>
      <c r="I126" s="260"/>
      <c r="J126" s="260"/>
      <c r="K126" s="260"/>
      <c r="L126" s="261"/>
      <c r="M126" s="255"/>
      <c r="N126" s="265"/>
      <c r="O126" s="265"/>
      <c r="P126" s="265"/>
      <c r="Q126" s="265"/>
      <c r="R126" s="256"/>
      <c r="S126" s="259" t="s">
        <v>84</v>
      </c>
      <c r="T126" s="260"/>
      <c r="U126" s="260"/>
      <c r="V126" s="260"/>
      <c r="W126" s="260"/>
      <c r="X126" s="266" t="s">
        <v>12</v>
      </c>
      <c r="Y126" s="266"/>
      <c r="Z126" s="266"/>
      <c r="AA126" s="266"/>
    </row>
    <row r="127" spans="1:27" ht="15" customHeight="1" x14ac:dyDescent="0.15">
      <c r="A127" s="273"/>
      <c r="B127" s="257"/>
      <c r="C127" s="258"/>
      <c r="D127" s="262"/>
      <c r="E127" s="263"/>
      <c r="F127" s="263"/>
      <c r="G127" s="264"/>
      <c r="H127" s="262"/>
      <c r="I127" s="263"/>
      <c r="J127" s="263"/>
      <c r="K127" s="263"/>
      <c r="L127" s="264"/>
      <c r="M127" s="267"/>
      <c r="N127" s="268"/>
      <c r="O127" s="268"/>
      <c r="P127" s="268"/>
      <c r="Q127" s="268"/>
      <c r="R127" s="269"/>
      <c r="S127" s="262"/>
      <c r="T127" s="263"/>
      <c r="U127" s="263"/>
      <c r="V127" s="263"/>
      <c r="W127" s="263"/>
      <c r="X127" s="266"/>
      <c r="Y127" s="266"/>
      <c r="Z127" s="266"/>
      <c r="AA127" s="266"/>
    </row>
    <row r="128" spans="1:27" ht="15" customHeight="1" x14ac:dyDescent="0.15">
      <c r="A128" s="272">
        <v>58</v>
      </c>
      <c r="B128" s="255"/>
      <c r="C128" s="256"/>
      <c r="D128" s="259"/>
      <c r="E128" s="260"/>
      <c r="F128" s="260"/>
      <c r="G128" s="261"/>
      <c r="H128" s="259" t="s">
        <v>84</v>
      </c>
      <c r="I128" s="260"/>
      <c r="J128" s="260"/>
      <c r="K128" s="260"/>
      <c r="L128" s="261"/>
      <c r="M128" s="255"/>
      <c r="N128" s="265"/>
      <c r="O128" s="265"/>
      <c r="P128" s="265"/>
      <c r="Q128" s="265"/>
      <c r="R128" s="256"/>
      <c r="S128" s="259" t="s">
        <v>84</v>
      </c>
      <c r="T128" s="260"/>
      <c r="U128" s="260"/>
      <c r="V128" s="260"/>
      <c r="W128" s="260"/>
      <c r="X128" s="266" t="s">
        <v>12</v>
      </c>
      <c r="Y128" s="266"/>
      <c r="Z128" s="266"/>
      <c r="AA128" s="266"/>
    </row>
    <row r="129" spans="1:27" ht="15" customHeight="1" x14ac:dyDescent="0.15">
      <c r="A129" s="273"/>
      <c r="B129" s="257"/>
      <c r="C129" s="258"/>
      <c r="D129" s="262"/>
      <c r="E129" s="263"/>
      <c r="F129" s="263"/>
      <c r="G129" s="264"/>
      <c r="H129" s="262"/>
      <c r="I129" s="263"/>
      <c r="J129" s="263"/>
      <c r="K129" s="263"/>
      <c r="L129" s="264"/>
      <c r="M129" s="267"/>
      <c r="N129" s="268"/>
      <c r="O129" s="268"/>
      <c r="P129" s="268"/>
      <c r="Q129" s="268"/>
      <c r="R129" s="269"/>
      <c r="S129" s="262"/>
      <c r="T129" s="263"/>
      <c r="U129" s="263"/>
      <c r="V129" s="263"/>
      <c r="W129" s="263"/>
      <c r="X129" s="266"/>
      <c r="Y129" s="266"/>
      <c r="Z129" s="266"/>
      <c r="AA129" s="266"/>
    </row>
    <row r="130" spans="1:27" ht="15" customHeight="1" x14ac:dyDescent="0.15">
      <c r="A130" s="272">
        <v>59</v>
      </c>
      <c r="B130" s="255"/>
      <c r="C130" s="256"/>
      <c r="D130" s="259"/>
      <c r="E130" s="260"/>
      <c r="F130" s="260"/>
      <c r="G130" s="261"/>
      <c r="H130" s="259" t="s">
        <v>84</v>
      </c>
      <c r="I130" s="260"/>
      <c r="J130" s="260"/>
      <c r="K130" s="260"/>
      <c r="L130" s="261"/>
      <c r="M130" s="255"/>
      <c r="N130" s="265"/>
      <c r="O130" s="265"/>
      <c r="P130" s="265"/>
      <c r="Q130" s="265"/>
      <c r="R130" s="256"/>
      <c r="S130" s="259" t="s">
        <v>84</v>
      </c>
      <c r="T130" s="260"/>
      <c r="U130" s="260"/>
      <c r="V130" s="260"/>
      <c r="W130" s="260"/>
      <c r="X130" s="266" t="s">
        <v>12</v>
      </c>
      <c r="Y130" s="266"/>
      <c r="Z130" s="266"/>
      <c r="AA130" s="266"/>
    </row>
    <row r="131" spans="1:27" ht="15" customHeight="1" x14ac:dyDescent="0.15">
      <c r="A131" s="273"/>
      <c r="B131" s="257"/>
      <c r="C131" s="258"/>
      <c r="D131" s="262"/>
      <c r="E131" s="263"/>
      <c r="F131" s="263"/>
      <c r="G131" s="264"/>
      <c r="H131" s="262"/>
      <c r="I131" s="263"/>
      <c r="J131" s="263"/>
      <c r="K131" s="263"/>
      <c r="L131" s="264"/>
      <c r="M131" s="267"/>
      <c r="N131" s="268"/>
      <c r="O131" s="268"/>
      <c r="P131" s="268"/>
      <c r="Q131" s="268"/>
      <c r="R131" s="269"/>
      <c r="S131" s="262"/>
      <c r="T131" s="263"/>
      <c r="U131" s="263"/>
      <c r="V131" s="263"/>
      <c r="W131" s="263"/>
      <c r="X131" s="266"/>
      <c r="Y131" s="266"/>
      <c r="Z131" s="266"/>
      <c r="AA131" s="266"/>
    </row>
    <row r="132" spans="1:27" ht="15" customHeight="1" x14ac:dyDescent="0.15">
      <c r="A132" s="272">
        <v>60</v>
      </c>
      <c r="B132" s="255"/>
      <c r="C132" s="256"/>
      <c r="D132" s="259"/>
      <c r="E132" s="260"/>
      <c r="F132" s="260"/>
      <c r="G132" s="261"/>
      <c r="H132" s="259" t="s">
        <v>84</v>
      </c>
      <c r="I132" s="260"/>
      <c r="J132" s="260"/>
      <c r="K132" s="260"/>
      <c r="L132" s="261"/>
      <c r="M132" s="255"/>
      <c r="N132" s="265"/>
      <c r="O132" s="265"/>
      <c r="P132" s="265"/>
      <c r="Q132" s="265"/>
      <c r="R132" s="256"/>
      <c r="S132" s="259" t="s">
        <v>84</v>
      </c>
      <c r="T132" s="260"/>
      <c r="U132" s="260"/>
      <c r="V132" s="260"/>
      <c r="W132" s="260"/>
      <c r="X132" s="266" t="s">
        <v>12</v>
      </c>
      <c r="Y132" s="266"/>
      <c r="Z132" s="266"/>
      <c r="AA132" s="266"/>
    </row>
    <row r="133" spans="1:27" ht="15" customHeight="1" x14ac:dyDescent="0.15">
      <c r="A133" s="273"/>
      <c r="B133" s="257"/>
      <c r="C133" s="258"/>
      <c r="D133" s="262"/>
      <c r="E133" s="263"/>
      <c r="F133" s="263"/>
      <c r="G133" s="264"/>
      <c r="H133" s="262"/>
      <c r="I133" s="263"/>
      <c r="J133" s="263"/>
      <c r="K133" s="263"/>
      <c r="L133" s="264"/>
      <c r="M133" s="267"/>
      <c r="N133" s="268"/>
      <c r="O133" s="268"/>
      <c r="P133" s="268"/>
      <c r="Q133" s="268"/>
      <c r="R133" s="269"/>
      <c r="S133" s="262"/>
      <c r="T133" s="263"/>
      <c r="U133" s="263"/>
      <c r="V133" s="263"/>
      <c r="W133" s="263"/>
      <c r="X133" s="266"/>
      <c r="Y133" s="266"/>
      <c r="Z133" s="266"/>
      <c r="AA133" s="266"/>
    </row>
    <row r="134" spans="1:27" ht="15" customHeight="1" x14ac:dyDescent="0.15">
      <c r="A134" s="272">
        <v>61</v>
      </c>
      <c r="B134" s="255"/>
      <c r="C134" s="256"/>
      <c r="D134" s="259"/>
      <c r="E134" s="260"/>
      <c r="F134" s="260"/>
      <c r="G134" s="261"/>
      <c r="H134" s="259" t="s">
        <v>84</v>
      </c>
      <c r="I134" s="260"/>
      <c r="J134" s="260"/>
      <c r="K134" s="260"/>
      <c r="L134" s="261"/>
      <c r="M134" s="255"/>
      <c r="N134" s="265"/>
      <c r="O134" s="265"/>
      <c r="P134" s="265"/>
      <c r="Q134" s="265"/>
      <c r="R134" s="256"/>
      <c r="S134" s="259" t="s">
        <v>84</v>
      </c>
      <c r="T134" s="260"/>
      <c r="U134" s="260"/>
      <c r="V134" s="260"/>
      <c r="W134" s="260"/>
      <c r="X134" s="266" t="s">
        <v>12</v>
      </c>
      <c r="Y134" s="266"/>
      <c r="Z134" s="266"/>
      <c r="AA134" s="266"/>
    </row>
    <row r="135" spans="1:27" ht="15" customHeight="1" x14ac:dyDescent="0.15">
      <c r="A135" s="273"/>
      <c r="B135" s="257"/>
      <c r="C135" s="258"/>
      <c r="D135" s="262"/>
      <c r="E135" s="263"/>
      <c r="F135" s="263"/>
      <c r="G135" s="264"/>
      <c r="H135" s="262"/>
      <c r="I135" s="263"/>
      <c r="J135" s="263"/>
      <c r="K135" s="263"/>
      <c r="L135" s="264"/>
      <c r="M135" s="267"/>
      <c r="N135" s="268"/>
      <c r="O135" s="268"/>
      <c r="P135" s="268"/>
      <c r="Q135" s="268"/>
      <c r="R135" s="269"/>
      <c r="S135" s="262"/>
      <c r="T135" s="263"/>
      <c r="U135" s="263"/>
      <c r="V135" s="263"/>
      <c r="W135" s="263"/>
      <c r="X135" s="266"/>
      <c r="Y135" s="266"/>
      <c r="Z135" s="266"/>
      <c r="AA135" s="266"/>
    </row>
    <row r="136" spans="1:27" ht="15" customHeight="1" x14ac:dyDescent="0.15">
      <c r="A136" s="272">
        <v>62</v>
      </c>
      <c r="B136" s="255"/>
      <c r="C136" s="256"/>
      <c r="D136" s="259"/>
      <c r="E136" s="260"/>
      <c r="F136" s="260"/>
      <c r="G136" s="261"/>
      <c r="H136" s="259" t="s">
        <v>84</v>
      </c>
      <c r="I136" s="260"/>
      <c r="J136" s="260"/>
      <c r="K136" s="260"/>
      <c r="L136" s="261"/>
      <c r="M136" s="255"/>
      <c r="N136" s="265"/>
      <c r="O136" s="265"/>
      <c r="P136" s="265"/>
      <c r="Q136" s="265"/>
      <c r="R136" s="256"/>
      <c r="S136" s="259" t="s">
        <v>84</v>
      </c>
      <c r="T136" s="260"/>
      <c r="U136" s="260"/>
      <c r="V136" s="260"/>
      <c r="W136" s="260"/>
      <c r="X136" s="266" t="s">
        <v>12</v>
      </c>
      <c r="Y136" s="266"/>
      <c r="Z136" s="266"/>
      <c r="AA136" s="266"/>
    </row>
    <row r="137" spans="1:27" ht="15" customHeight="1" x14ac:dyDescent="0.15">
      <c r="A137" s="273"/>
      <c r="B137" s="257"/>
      <c r="C137" s="258"/>
      <c r="D137" s="262"/>
      <c r="E137" s="263"/>
      <c r="F137" s="263"/>
      <c r="G137" s="264"/>
      <c r="H137" s="262"/>
      <c r="I137" s="263"/>
      <c r="J137" s="263"/>
      <c r="K137" s="263"/>
      <c r="L137" s="264"/>
      <c r="M137" s="267"/>
      <c r="N137" s="268"/>
      <c r="O137" s="268"/>
      <c r="P137" s="268"/>
      <c r="Q137" s="268"/>
      <c r="R137" s="269"/>
      <c r="S137" s="262"/>
      <c r="T137" s="263"/>
      <c r="U137" s="263"/>
      <c r="V137" s="263"/>
      <c r="W137" s="263"/>
      <c r="X137" s="266"/>
      <c r="Y137" s="266"/>
      <c r="Z137" s="266"/>
      <c r="AA137" s="266"/>
    </row>
    <row r="138" spans="1:27" ht="15" customHeight="1" x14ac:dyDescent="0.15">
      <c r="A138" s="272">
        <v>63</v>
      </c>
      <c r="B138" s="255"/>
      <c r="C138" s="256"/>
      <c r="D138" s="259"/>
      <c r="E138" s="260"/>
      <c r="F138" s="260"/>
      <c r="G138" s="261"/>
      <c r="H138" s="259" t="s">
        <v>84</v>
      </c>
      <c r="I138" s="260"/>
      <c r="J138" s="260"/>
      <c r="K138" s="260"/>
      <c r="L138" s="261"/>
      <c r="M138" s="255"/>
      <c r="N138" s="265"/>
      <c r="O138" s="265"/>
      <c r="P138" s="265"/>
      <c r="Q138" s="265"/>
      <c r="R138" s="256"/>
      <c r="S138" s="259" t="s">
        <v>84</v>
      </c>
      <c r="T138" s="260"/>
      <c r="U138" s="260"/>
      <c r="V138" s="260"/>
      <c r="W138" s="260"/>
      <c r="X138" s="266" t="s">
        <v>12</v>
      </c>
      <c r="Y138" s="266"/>
      <c r="Z138" s="266"/>
      <c r="AA138" s="266"/>
    </row>
    <row r="139" spans="1:27" ht="15" customHeight="1" x14ac:dyDescent="0.15">
      <c r="A139" s="273"/>
      <c r="B139" s="257"/>
      <c r="C139" s="258"/>
      <c r="D139" s="262"/>
      <c r="E139" s="263"/>
      <c r="F139" s="263"/>
      <c r="G139" s="264"/>
      <c r="H139" s="262"/>
      <c r="I139" s="263"/>
      <c r="J139" s="263"/>
      <c r="K139" s="263"/>
      <c r="L139" s="264"/>
      <c r="M139" s="267"/>
      <c r="N139" s="268"/>
      <c r="O139" s="268"/>
      <c r="P139" s="268"/>
      <c r="Q139" s="268"/>
      <c r="R139" s="269"/>
      <c r="S139" s="262"/>
      <c r="T139" s="263"/>
      <c r="U139" s="263"/>
      <c r="V139" s="263"/>
      <c r="W139" s="263"/>
      <c r="X139" s="266"/>
      <c r="Y139" s="266"/>
      <c r="Z139" s="266"/>
      <c r="AA139" s="266"/>
    </row>
    <row r="140" spans="1:27" ht="15" customHeight="1" x14ac:dyDescent="0.15">
      <c r="A140" s="272">
        <v>64</v>
      </c>
      <c r="B140" s="255"/>
      <c r="C140" s="256"/>
      <c r="D140" s="259"/>
      <c r="E140" s="260"/>
      <c r="F140" s="260"/>
      <c r="G140" s="261"/>
      <c r="H140" s="259" t="s">
        <v>84</v>
      </c>
      <c r="I140" s="260"/>
      <c r="J140" s="260"/>
      <c r="K140" s="260"/>
      <c r="L140" s="261"/>
      <c r="M140" s="255"/>
      <c r="N140" s="265"/>
      <c r="O140" s="265"/>
      <c r="P140" s="265"/>
      <c r="Q140" s="265"/>
      <c r="R140" s="256"/>
      <c r="S140" s="259" t="s">
        <v>84</v>
      </c>
      <c r="T140" s="260"/>
      <c r="U140" s="260"/>
      <c r="V140" s="260"/>
      <c r="W140" s="260"/>
      <c r="X140" s="266" t="s">
        <v>12</v>
      </c>
      <c r="Y140" s="266"/>
      <c r="Z140" s="266"/>
      <c r="AA140" s="266"/>
    </row>
    <row r="141" spans="1:27" ht="15" customHeight="1" x14ac:dyDescent="0.15">
      <c r="A141" s="273"/>
      <c r="B141" s="257"/>
      <c r="C141" s="258"/>
      <c r="D141" s="262"/>
      <c r="E141" s="263"/>
      <c r="F141" s="263"/>
      <c r="G141" s="264"/>
      <c r="H141" s="262"/>
      <c r="I141" s="263"/>
      <c r="J141" s="263"/>
      <c r="K141" s="263"/>
      <c r="L141" s="264"/>
      <c r="M141" s="267"/>
      <c r="N141" s="268"/>
      <c r="O141" s="268"/>
      <c r="P141" s="268"/>
      <c r="Q141" s="268"/>
      <c r="R141" s="269"/>
      <c r="S141" s="262"/>
      <c r="T141" s="263"/>
      <c r="U141" s="263"/>
      <c r="V141" s="263"/>
      <c r="W141" s="263"/>
      <c r="X141" s="266"/>
      <c r="Y141" s="266"/>
      <c r="Z141" s="266"/>
      <c r="AA141" s="266"/>
    </row>
    <row r="142" spans="1:27" ht="15" customHeight="1" x14ac:dyDescent="0.15">
      <c r="A142" s="272">
        <v>65</v>
      </c>
      <c r="B142" s="255"/>
      <c r="C142" s="256"/>
      <c r="D142" s="259"/>
      <c r="E142" s="260"/>
      <c r="F142" s="260"/>
      <c r="G142" s="261"/>
      <c r="H142" s="259" t="s">
        <v>84</v>
      </c>
      <c r="I142" s="260"/>
      <c r="J142" s="260"/>
      <c r="K142" s="260"/>
      <c r="L142" s="261"/>
      <c r="M142" s="255"/>
      <c r="N142" s="265"/>
      <c r="O142" s="265"/>
      <c r="P142" s="265"/>
      <c r="Q142" s="265"/>
      <c r="R142" s="256"/>
      <c r="S142" s="259" t="s">
        <v>84</v>
      </c>
      <c r="T142" s="260"/>
      <c r="U142" s="260"/>
      <c r="V142" s="260"/>
      <c r="W142" s="260"/>
      <c r="X142" s="266" t="s">
        <v>12</v>
      </c>
      <c r="Y142" s="266"/>
      <c r="Z142" s="266"/>
      <c r="AA142" s="266"/>
    </row>
    <row r="143" spans="1:27" ht="15" customHeight="1" x14ac:dyDescent="0.15">
      <c r="A143" s="273"/>
      <c r="B143" s="257"/>
      <c r="C143" s="258"/>
      <c r="D143" s="262"/>
      <c r="E143" s="263"/>
      <c r="F143" s="263"/>
      <c r="G143" s="264"/>
      <c r="H143" s="262"/>
      <c r="I143" s="263"/>
      <c r="J143" s="263"/>
      <c r="K143" s="263"/>
      <c r="L143" s="264"/>
      <c r="M143" s="267"/>
      <c r="N143" s="268"/>
      <c r="O143" s="268"/>
      <c r="P143" s="268"/>
      <c r="Q143" s="268"/>
      <c r="R143" s="269"/>
      <c r="S143" s="262"/>
      <c r="T143" s="263"/>
      <c r="U143" s="263"/>
      <c r="V143" s="263"/>
      <c r="W143" s="263"/>
      <c r="X143" s="266"/>
      <c r="Y143" s="266"/>
      <c r="Z143" s="266"/>
      <c r="AA143" s="266"/>
    </row>
    <row r="144" spans="1:27" ht="15" customHeight="1" x14ac:dyDescent="0.15">
      <c r="A144" s="272">
        <v>66</v>
      </c>
      <c r="B144" s="255"/>
      <c r="C144" s="256"/>
      <c r="D144" s="259"/>
      <c r="E144" s="260"/>
      <c r="F144" s="260"/>
      <c r="G144" s="261"/>
      <c r="H144" s="259" t="s">
        <v>84</v>
      </c>
      <c r="I144" s="260"/>
      <c r="J144" s="260"/>
      <c r="K144" s="260"/>
      <c r="L144" s="261"/>
      <c r="M144" s="255"/>
      <c r="N144" s="265"/>
      <c r="O144" s="265"/>
      <c r="P144" s="265"/>
      <c r="Q144" s="265"/>
      <c r="R144" s="256"/>
      <c r="S144" s="259" t="s">
        <v>84</v>
      </c>
      <c r="T144" s="260"/>
      <c r="U144" s="260"/>
      <c r="V144" s="260"/>
      <c r="W144" s="260"/>
      <c r="X144" s="266" t="s">
        <v>12</v>
      </c>
      <c r="Y144" s="266"/>
      <c r="Z144" s="266"/>
      <c r="AA144" s="266"/>
    </row>
    <row r="145" spans="1:27" ht="15" customHeight="1" x14ac:dyDescent="0.15">
      <c r="A145" s="273"/>
      <c r="B145" s="257"/>
      <c r="C145" s="258"/>
      <c r="D145" s="262"/>
      <c r="E145" s="263"/>
      <c r="F145" s="263"/>
      <c r="G145" s="264"/>
      <c r="H145" s="262"/>
      <c r="I145" s="263"/>
      <c r="J145" s="263"/>
      <c r="K145" s="263"/>
      <c r="L145" s="264"/>
      <c r="M145" s="267"/>
      <c r="N145" s="268"/>
      <c r="O145" s="268"/>
      <c r="P145" s="268"/>
      <c r="Q145" s="268"/>
      <c r="R145" s="269"/>
      <c r="S145" s="262"/>
      <c r="T145" s="263"/>
      <c r="U145" s="263"/>
      <c r="V145" s="263"/>
      <c r="W145" s="263"/>
      <c r="X145" s="266"/>
      <c r="Y145" s="266"/>
      <c r="Z145" s="266"/>
      <c r="AA145" s="266"/>
    </row>
    <row r="146" spans="1:27" ht="15" customHeight="1" x14ac:dyDescent="0.15">
      <c r="A146" s="272">
        <v>67</v>
      </c>
      <c r="B146" s="255"/>
      <c r="C146" s="256"/>
      <c r="D146" s="259"/>
      <c r="E146" s="260"/>
      <c r="F146" s="260"/>
      <c r="G146" s="261"/>
      <c r="H146" s="259" t="s">
        <v>84</v>
      </c>
      <c r="I146" s="260"/>
      <c r="J146" s="260"/>
      <c r="K146" s="260"/>
      <c r="L146" s="261"/>
      <c r="M146" s="255"/>
      <c r="N146" s="265"/>
      <c r="O146" s="265"/>
      <c r="P146" s="265"/>
      <c r="Q146" s="265"/>
      <c r="R146" s="256"/>
      <c r="S146" s="259" t="s">
        <v>84</v>
      </c>
      <c r="T146" s="260"/>
      <c r="U146" s="260"/>
      <c r="V146" s="260"/>
      <c r="W146" s="260"/>
      <c r="X146" s="266" t="s">
        <v>12</v>
      </c>
      <c r="Y146" s="266"/>
      <c r="Z146" s="266"/>
      <c r="AA146" s="266"/>
    </row>
    <row r="147" spans="1:27" ht="15" customHeight="1" x14ac:dyDescent="0.15">
      <c r="A147" s="273"/>
      <c r="B147" s="257"/>
      <c r="C147" s="258"/>
      <c r="D147" s="262"/>
      <c r="E147" s="263"/>
      <c r="F147" s="263"/>
      <c r="G147" s="264"/>
      <c r="H147" s="262"/>
      <c r="I147" s="263"/>
      <c r="J147" s="263"/>
      <c r="K147" s="263"/>
      <c r="L147" s="264"/>
      <c r="M147" s="267"/>
      <c r="N147" s="268"/>
      <c r="O147" s="268"/>
      <c r="P147" s="268"/>
      <c r="Q147" s="268"/>
      <c r="R147" s="269"/>
      <c r="S147" s="262"/>
      <c r="T147" s="263"/>
      <c r="U147" s="263"/>
      <c r="V147" s="263"/>
      <c r="W147" s="263"/>
      <c r="X147" s="266"/>
      <c r="Y147" s="266"/>
      <c r="Z147" s="266"/>
      <c r="AA147" s="266"/>
    </row>
    <row r="148" spans="1:27" ht="15" customHeight="1" x14ac:dyDescent="0.15">
      <c r="A148" s="272">
        <v>68</v>
      </c>
      <c r="B148" s="255"/>
      <c r="C148" s="256"/>
      <c r="D148" s="259"/>
      <c r="E148" s="260"/>
      <c r="F148" s="260"/>
      <c r="G148" s="261"/>
      <c r="H148" s="259" t="s">
        <v>84</v>
      </c>
      <c r="I148" s="260"/>
      <c r="J148" s="260"/>
      <c r="K148" s="260"/>
      <c r="L148" s="261"/>
      <c r="M148" s="255"/>
      <c r="N148" s="265"/>
      <c r="O148" s="265"/>
      <c r="P148" s="265"/>
      <c r="Q148" s="265"/>
      <c r="R148" s="256"/>
      <c r="S148" s="259" t="s">
        <v>84</v>
      </c>
      <c r="T148" s="260"/>
      <c r="U148" s="260"/>
      <c r="V148" s="260"/>
      <c r="W148" s="260"/>
      <c r="X148" s="266" t="s">
        <v>12</v>
      </c>
      <c r="Y148" s="266"/>
      <c r="Z148" s="266"/>
      <c r="AA148" s="266"/>
    </row>
    <row r="149" spans="1:27" ht="15" customHeight="1" x14ac:dyDescent="0.15">
      <c r="A149" s="273"/>
      <c r="B149" s="257"/>
      <c r="C149" s="258"/>
      <c r="D149" s="262"/>
      <c r="E149" s="263"/>
      <c r="F149" s="263"/>
      <c r="G149" s="264"/>
      <c r="H149" s="262"/>
      <c r="I149" s="263"/>
      <c r="J149" s="263"/>
      <c r="K149" s="263"/>
      <c r="L149" s="264"/>
      <c r="M149" s="267"/>
      <c r="N149" s="268"/>
      <c r="O149" s="268"/>
      <c r="P149" s="268"/>
      <c r="Q149" s="268"/>
      <c r="R149" s="269"/>
      <c r="S149" s="262"/>
      <c r="T149" s="263"/>
      <c r="U149" s="263"/>
      <c r="V149" s="263"/>
      <c r="W149" s="263"/>
      <c r="X149" s="266"/>
      <c r="Y149" s="266"/>
      <c r="Z149" s="266"/>
      <c r="AA149" s="266"/>
    </row>
    <row r="150" spans="1:27" ht="15" customHeight="1" x14ac:dyDescent="0.15">
      <c r="A150" s="272">
        <v>69</v>
      </c>
      <c r="B150" s="255"/>
      <c r="C150" s="256"/>
      <c r="D150" s="259"/>
      <c r="E150" s="260"/>
      <c r="F150" s="260"/>
      <c r="G150" s="261"/>
      <c r="H150" s="259" t="s">
        <v>84</v>
      </c>
      <c r="I150" s="260"/>
      <c r="J150" s="260"/>
      <c r="K150" s="260"/>
      <c r="L150" s="261"/>
      <c r="M150" s="255"/>
      <c r="N150" s="265"/>
      <c r="O150" s="265"/>
      <c r="P150" s="265"/>
      <c r="Q150" s="265"/>
      <c r="R150" s="256"/>
      <c r="S150" s="259" t="s">
        <v>84</v>
      </c>
      <c r="T150" s="260"/>
      <c r="U150" s="260"/>
      <c r="V150" s="260"/>
      <c r="W150" s="260"/>
      <c r="X150" s="266" t="s">
        <v>12</v>
      </c>
      <c r="Y150" s="266"/>
      <c r="Z150" s="266"/>
      <c r="AA150" s="266"/>
    </row>
    <row r="151" spans="1:27" ht="15" customHeight="1" x14ac:dyDescent="0.15">
      <c r="A151" s="273"/>
      <c r="B151" s="257"/>
      <c r="C151" s="258"/>
      <c r="D151" s="262"/>
      <c r="E151" s="263"/>
      <c r="F151" s="263"/>
      <c r="G151" s="264"/>
      <c r="H151" s="262"/>
      <c r="I151" s="263"/>
      <c r="J151" s="263"/>
      <c r="K151" s="263"/>
      <c r="L151" s="264"/>
      <c r="M151" s="267"/>
      <c r="N151" s="268"/>
      <c r="O151" s="268"/>
      <c r="P151" s="268"/>
      <c r="Q151" s="268"/>
      <c r="R151" s="269"/>
      <c r="S151" s="262"/>
      <c r="T151" s="263"/>
      <c r="U151" s="263"/>
      <c r="V151" s="263"/>
      <c r="W151" s="263"/>
      <c r="X151" s="266"/>
      <c r="Y151" s="266"/>
      <c r="Z151" s="266"/>
      <c r="AA151" s="266"/>
    </row>
    <row r="152" spans="1:27" ht="15" customHeight="1" x14ac:dyDescent="0.15">
      <c r="A152" s="272">
        <v>70</v>
      </c>
      <c r="B152" s="255"/>
      <c r="C152" s="256"/>
      <c r="D152" s="259"/>
      <c r="E152" s="260"/>
      <c r="F152" s="260"/>
      <c r="G152" s="261"/>
      <c r="H152" s="259" t="s">
        <v>84</v>
      </c>
      <c r="I152" s="260"/>
      <c r="J152" s="260"/>
      <c r="K152" s="260"/>
      <c r="L152" s="261"/>
      <c r="M152" s="255"/>
      <c r="N152" s="265"/>
      <c r="O152" s="265"/>
      <c r="P152" s="265"/>
      <c r="Q152" s="265"/>
      <c r="R152" s="256"/>
      <c r="S152" s="259" t="s">
        <v>84</v>
      </c>
      <c r="T152" s="260"/>
      <c r="U152" s="260"/>
      <c r="V152" s="260"/>
      <c r="W152" s="260"/>
      <c r="X152" s="266" t="s">
        <v>12</v>
      </c>
      <c r="Y152" s="266"/>
      <c r="Z152" s="266"/>
      <c r="AA152" s="266"/>
    </row>
    <row r="153" spans="1:27" ht="15" customHeight="1" x14ac:dyDescent="0.15">
      <c r="A153" s="273"/>
      <c r="B153" s="257"/>
      <c r="C153" s="258"/>
      <c r="D153" s="262"/>
      <c r="E153" s="263"/>
      <c r="F153" s="263"/>
      <c r="G153" s="264"/>
      <c r="H153" s="262"/>
      <c r="I153" s="263"/>
      <c r="J153" s="263"/>
      <c r="K153" s="263"/>
      <c r="L153" s="264"/>
      <c r="M153" s="267"/>
      <c r="N153" s="268"/>
      <c r="O153" s="268"/>
      <c r="P153" s="268"/>
      <c r="Q153" s="268"/>
      <c r="R153" s="269"/>
      <c r="S153" s="262"/>
      <c r="T153" s="263"/>
      <c r="U153" s="263"/>
      <c r="V153" s="263"/>
      <c r="W153" s="263"/>
      <c r="X153" s="266"/>
      <c r="Y153" s="266"/>
      <c r="Z153" s="266"/>
      <c r="AA153" s="266"/>
    </row>
    <row r="154" spans="1:27" ht="15" customHeight="1" x14ac:dyDescent="0.15">
      <c r="A154" s="272">
        <v>71</v>
      </c>
      <c r="B154" s="255"/>
      <c r="C154" s="256"/>
      <c r="D154" s="259"/>
      <c r="E154" s="260"/>
      <c r="F154" s="260"/>
      <c r="G154" s="261"/>
      <c r="H154" s="259" t="s">
        <v>84</v>
      </c>
      <c r="I154" s="260"/>
      <c r="J154" s="260"/>
      <c r="K154" s="260"/>
      <c r="L154" s="261"/>
      <c r="M154" s="255"/>
      <c r="N154" s="265"/>
      <c r="O154" s="265"/>
      <c r="P154" s="265"/>
      <c r="Q154" s="265"/>
      <c r="R154" s="256"/>
      <c r="S154" s="259" t="s">
        <v>84</v>
      </c>
      <c r="T154" s="260"/>
      <c r="U154" s="260"/>
      <c r="V154" s="260"/>
      <c r="W154" s="260"/>
      <c r="X154" s="266" t="s">
        <v>12</v>
      </c>
      <c r="Y154" s="266"/>
      <c r="Z154" s="266"/>
      <c r="AA154" s="266"/>
    </row>
    <row r="155" spans="1:27" ht="15" customHeight="1" x14ac:dyDescent="0.15">
      <c r="A155" s="273"/>
      <c r="B155" s="257"/>
      <c r="C155" s="258"/>
      <c r="D155" s="262"/>
      <c r="E155" s="263"/>
      <c r="F155" s="263"/>
      <c r="G155" s="264"/>
      <c r="H155" s="262"/>
      <c r="I155" s="263"/>
      <c r="J155" s="263"/>
      <c r="K155" s="263"/>
      <c r="L155" s="264"/>
      <c r="M155" s="267"/>
      <c r="N155" s="268"/>
      <c r="O155" s="268"/>
      <c r="P155" s="268"/>
      <c r="Q155" s="268"/>
      <c r="R155" s="269"/>
      <c r="S155" s="262"/>
      <c r="T155" s="263"/>
      <c r="U155" s="263"/>
      <c r="V155" s="263"/>
      <c r="W155" s="263"/>
      <c r="X155" s="266"/>
      <c r="Y155" s="266"/>
      <c r="Z155" s="266"/>
      <c r="AA155" s="266"/>
    </row>
    <row r="156" spans="1:27" ht="15" customHeight="1" x14ac:dyDescent="0.15">
      <c r="A156" s="272">
        <v>72</v>
      </c>
      <c r="B156" s="255"/>
      <c r="C156" s="256"/>
      <c r="D156" s="259"/>
      <c r="E156" s="260"/>
      <c r="F156" s="260"/>
      <c r="G156" s="261"/>
      <c r="H156" s="259" t="s">
        <v>84</v>
      </c>
      <c r="I156" s="260"/>
      <c r="J156" s="260"/>
      <c r="K156" s="260"/>
      <c r="L156" s="261"/>
      <c r="M156" s="255"/>
      <c r="N156" s="265"/>
      <c r="O156" s="265"/>
      <c r="P156" s="265"/>
      <c r="Q156" s="265"/>
      <c r="R156" s="256"/>
      <c r="S156" s="259" t="s">
        <v>84</v>
      </c>
      <c r="T156" s="260"/>
      <c r="U156" s="260"/>
      <c r="V156" s="260"/>
      <c r="W156" s="260"/>
      <c r="X156" s="266" t="s">
        <v>12</v>
      </c>
      <c r="Y156" s="266"/>
      <c r="Z156" s="266"/>
      <c r="AA156" s="266"/>
    </row>
    <row r="157" spans="1:27" ht="15" customHeight="1" x14ac:dyDescent="0.15">
      <c r="A157" s="273"/>
      <c r="B157" s="257"/>
      <c r="C157" s="258"/>
      <c r="D157" s="262"/>
      <c r="E157" s="263"/>
      <c r="F157" s="263"/>
      <c r="G157" s="264"/>
      <c r="H157" s="262"/>
      <c r="I157" s="263"/>
      <c r="J157" s="263"/>
      <c r="K157" s="263"/>
      <c r="L157" s="264"/>
      <c r="M157" s="267"/>
      <c r="N157" s="268"/>
      <c r="O157" s="268"/>
      <c r="P157" s="268"/>
      <c r="Q157" s="268"/>
      <c r="R157" s="269"/>
      <c r="S157" s="262"/>
      <c r="T157" s="263"/>
      <c r="U157" s="263"/>
      <c r="V157" s="263"/>
      <c r="W157" s="263"/>
      <c r="X157" s="266"/>
      <c r="Y157" s="266"/>
      <c r="Z157" s="266"/>
      <c r="AA157" s="266"/>
    </row>
    <row r="158" spans="1:27" ht="15" customHeight="1" x14ac:dyDescent="0.15">
      <c r="A158" s="272">
        <v>73</v>
      </c>
      <c r="B158" s="255"/>
      <c r="C158" s="256"/>
      <c r="D158" s="259"/>
      <c r="E158" s="260"/>
      <c r="F158" s="260"/>
      <c r="G158" s="261"/>
      <c r="H158" s="259" t="s">
        <v>84</v>
      </c>
      <c r="I158" s="260"/>
      <c r="J158" s="260"/>
      <c r="K158" s="260"/>
      <c r="L158" s="261"/>
      <c r="M158" s="255"/>
      <c r="N158" s="265"/>
      <c r="O158" s="265"/>
      <c r="P158" s="265"/>
      <c r="Q158" s="265"/>
      <c r="R158" s="256"/>
      <c r="S158" s="259" t="s">
        <v>84</v>
      </c>
      <c r="T158" s="260"/>
      <c r="U158" s="260"/>
      <c r="V158" s="260"/>
      <c r="W158" s="260"/>
      <c r="X158" s="266" t="s">
        <v>12</v>
      </c>
      <c r="Y158" s="266"/>
      <c r="Z158" s="266"/>
      <c r="AA158" s="266"/>
    </row>
    <row r="159" spans="1:27" ht="15" customHeight="1" x14ac:dyDescent="0.15">
      <c r="A159" s="273"/>
      <c r="B159" s="257"/>
      <c r="C159" s="258"/>
      <c r="D159" s="262"/>
      <c r="E159" s="263"/>
      <c r="F159" s="263"/>
      <c r="G159" s="264"/>
      <c r="H159" s="262"/>
      <c r="I159" s="263"/>
      <c r="J159" s="263"/>
      <c r="K159" s="263"/>
      <c r="L159" s="264"/>
      <c r="M159" s="267"/>
      <c r="N159" s="268"/>
      <c r="O159" s="268"/>
      <c r="P159" s="268"/>
      <c r="Q159" s="268"/>
      <c r="R159" s="269"/>
      <c r="S159" s="262"/>
      <c r="T159" s="263"/>
      <c r="U159" s="263"/>
      <c r="V159" s="263"/>
      <c r="W159" s="263"/>
      <c r="X159" s="266"/>
      <c r="Y159" s="266"/>
      <c r="Z159" s="266"/>
      <c r="AA159" s="266"/>
    </row>
    <row r="160" spans="1:27" ht="15" customHeight="1" x14ac:dyDescent="0.15">
      <c r="A160" s="272">
        <v>74</v>
      </c>
      <c r="B160" s="255"/>
      <c r="C160" s="256"/>
      <c r="D160" s="259"/>
      <c r="E160" s="260"/>
      <c r="F160" s="260"/>
      <c r="G160" s="261"/>
      <c r="H160" s="259" t="s">
        <v>84</v>
      </c>
      <c r="I160" s="260"/>
      <c r="J160" s="260"/>
      <c r="K160" s="260"/>
      <c r="L160" s="261"/>
      <c r="M160" s="255"/>
      <c r="N160" s="265"/>
      <c r="O160" s="265"/>
      <c r="P160" s="265"/>
      <c r="Q160" s="265"/>
      <c r="R160" s="256"/>
      <c r="S160" s="259" t="s">
        <v>84</v>
      </c>
      <c r="T160" s="260"/>
      <c r="U160" s="260"/>
      <c r="V160" s="260"/>
      <c r="W160" s="260"/>
      <c r="X160" s="266" t="s">
        <v>12</v>
      </c>
      <c r="Y160" s="266"/>
      <c r="Z160" s="266"/>
      <c r="AA160" s="266"/>
    </row>
    <row r="161" spans="1:27" ht="15" customHeight="1" x14ac:dyDescent="0.15">
      <c r="A161" s="273"/>
      <c r="B161" s="257"/>
      <c r="C161" s="258"/>
      <c r="D161" s="262"/>
      <c r="E161" s="263"/>
      <c r="F161" s="263"/>
      <c r="G161" s="264"/>
      <c r="H161" s="262"/>
      <c r="I161" s="263"/>
      <c r="J161" s="263"/>
      <c r="K161" s="263"/>
      <c r="L161" s="264"/>
      <c r="M161" s="267"/>
      <c r="N161" s="268"/>
      <c r="O161" s="268"/>
      <c r="P161" s="268"/>
      <c r="Q161" s="268"/>
      <c r="R161" s="269"/>
      <c r="S161" s="262"/>
      <c r="T161" s="263"/>
      <c r="U161" s="263"/>
      <c r="V161" s="263"/>
      <c r="W161" s="263"/>
      <c r="X161" s="266"/>
      <c r="Y161" s="266"/>
      <c r="Z161" s="266"/>
      <c r="AA161" s="266"/>
    </row>
    <row r="162" spans="1:27" ht="15" customHeight="1" x14ac:dyDescent="0.15">
      <c r="A162" s="272">
        <v>75</v>
      </c>
      <c r="B162" s="255"/>
      <c r="C162" s="256"/>
      <c r="D162" s="259"/>
      <c r="E162" s="260"/>
      <c r="F162" s="260"/>
      <c r="G162" s="261"/>
      <c r="H162" s="259" t="s">
        <v>84</v>
      </c>
      <c r="I162" s="260"/>
      <c r="J162" s="260"/>
      <c r="K162" s="260"/>
      <c r="L162" s="261"/>
      <c r="M162" s="255"/>
      <c r="N162" s="265"/>
      <c r="O162" s="265"/>
      <c r="P162" s="265"/>
      <c r="Q162" s="265"/>
      <c r="R162" s="256"/>
      <c r="S162" s="259" t="s">
        <v>84</v>
      </c>
      <c r="T162" s="260"/>
      <c r="U162" s="260"/>
      <c r="V162" s="260"/>
      <c r="W162" s="260"/>
      <c r="X162" s="266" t="s">
        <v>12</v>
      </c>
      <c r="Y162" s="266"/>
      <c r="Z162" s="266"/>
      <c r="AA162" s="266"/>
    </row>
    <row r="163" spans="1:27" ht="15" customHeight="1" x14ac:dyDescent="0.15">
      <c r="A163" s="273"/>
      <c r="B163" s="257"/>
      <c r="C163" s="258"/>
      <c r="D163" s="262"/>
      <c r="E163" s="263"/>
      <c r="F163" s="263"/>
      <c r="G163" s="264"/>
      <c r="H163" s="262"/>
      <c r="I163" s="263"/>
      <c r="J163" s="263"/>
      <c r="K163" s="263"/>
      <c r="L163" s="264"/>
      <c r="M163" s="267"/>
      <c r="N163" s="268"/>
      <c r="O163" s="268"/>
      <c r="P163" s="268"/>
      <c r="Q163" s="268"/>
      <c r="R163" s="269"/>
      <c r="S163" s="262"/>
      <c r="T163" s="263"/>
      <c r="U163" s="263"/>
      <c r="V163" s="263"/>
      <c r="W163" s="263"/>
      <c r="X163" s="266"/>
      <c r="Y163" s="266"/>
      <c r="Z163" s="266"/>
      <c r="AA163" s="266"/>
    </row>
    <row r="164" spans="1:27" ht="15" customHeight="1" x14ac:dyDescent="0.15">
      <c r="A164" s="272">
        <v>76</v>
      </c>
      <c r="B164" s="255"/>
      <c r="C164" s="256"/>
      <c r="D164" s="259"/>
      <c r="E164" s="260"/>
      <c r="F164" s="260"/>
      <c r="G164" s="261"/>
      <c r="H164" s="259" t="s">
        <v>84</v>
      </c>
      <c r="I164" s="260"/>
      <c r="J164" s="260"/>
      <c r="K164" s="260"/>
      <c r="L164" s="261"/>
      <c r="M164" s="255"/>
      <c r="N164" s="265"/>
      <c r="O164" s="265"/>
      <c r="P164" s="265"/>
      <c r="Q164" s="265"/>
      <c r="R164" s="256"/>
      <c r="S164" s="259" t="s">
        <v>84</v>
      </c>
      <c r="T164" s="260"/>
      <c r="U164" s="260"/>
      <c r="V164" s="260"/>
      <c r="W164" s="260"/>
      <c r="X164" s="266" t="s">
        <v>12</v>
      </c>
      <c r="Y164" s="266"/>
      <c r="Z164" s="266"/>
      <c r="AA164" s="266"/>
    </row>
    <row r="165" spans="1:27" ht="15" customHeight="1" x14ac:dyDescent="0.15">
      <c r="A165" s="273"/>
      <c r="B165" s="257"/>
      <c r="C165" s="258"/>
      <c r="D165" s="262"/>
      <c r="E165" s="263"/>
      <c r="F165" s="263"/>
      <c r="G165" s="264"/>
      <c r="H165" s="262"/>
      <c r="I165" s="263"/>
      <c r="J165" s="263"/>
      <c r="K165" s="263"/>
      <c r="L165" s="264"/>
      <c r="M165" s="267"/>
      <c r="N165" s="268"/>
      <c r="O165" s="268"/>
      <c r="P165" s="268"/>
      <c r="Q165" s="268"/>
      <c r="R165" s="269"/>
      <c r="S165" s="262"/>
      <c r="T165" s="263"/>
      <c r="U165" s="263"/>
      <c r="V165" s="263"/>
      <c r="W165" s="263"/>
      <c r="X165" s="266"/>
      <c r="Y165" s="266"/>
      <c r="Z165" s="266"/>
      <c r="AA165" s="266"/>
    </row>
    <row r="166" spans="1:27" ht="15" customHeight="1" x14ac:dyDescent="0.15">
      <c r="A166" s="272">
        <v>77</v>
      </c>
      <c r="B166" s="255"/>
      <c r="C166" s="256"/>
      <c r="D166" s="259"/>
      <c r="E166" s="260"/>
      <c r="F166" s="260"/>
      <c r="G166" s="261"/>
      <c r="H166" s="259" t="s">
        <v>84</v>
      </c>
      <c r="I166" s="260"/>
      <c r="J166" s="260"/>
      <c r="K166" s="260"/>
      <c r="L166" s="261"/>
      <c r="M166" s="255"/>
      <c r="N166" s="265"/>
      <c r="O166" s="265"/>
      <c r="P166" s="265"/>
      <c r="Q166" s="265"/>
      <c r="R166" s="256"/>
      <c r="S166" s="259" t="s">
        <v>84</v>
      </c>
      <c r="T166" s="260"/>
      <c r="U166" s="260"/>
      <c r="V166" s="260"/>
      <c r="W166" s="260"/>
      <c r="X166" s="266" t="s">
        <v>12</v>
      </c>
      <c r="Y166" s="266"/>
      <c r="Z166" s="266"/>
      <c r="AA166" s="266"/>
    </row>
    <row r="167" spans="1:27" ht="15" customHeight="1" x14ac:dyDescent="0.15">
      <c r="A167" s="273"/>
      <c r="B167" s="257"/>
      <c r="C167" s="258"/>
      <c r="D167" s="262"/>
      <c r="E167" s="263"/>
      <c r="F167" s="263"/>
      <c r="G167" s="264"/>
      <c r="H167" s="262"/>
      <c r="I167" s="263"/>
      <c r="J167" s="263"/>
      <c r="K167" s="263"/>
      <c r="L167" s="264"/>
      <c r="M167" s="267"/>
      <c r="N167" s="268"/>
      <c r="O167" s="268"/>
      <c r="P167" s="268"/>
      <c r="Q167" s="268"/>
      <c r="R167" s="269"/>
      <c r="S167" s="262"/>
      <c r="T167" s="263"/>
      <c r="U167" s="263"/>
      <c r="V167" s="263"/>
      <c r="W167" s="263"/>
      <c r="X167" s="266"/>
      <c r="Y167" s="266"/>
      <c r="Z167" s="266"/>
      <c r="AA167" s="266"/>
    </row>
    <row r="168" spans="1:27" ht="15" customHeight="1" x14ac:dyDescent="0.15">
      <c r="A168" s="272">
        <v>78</v>
      </c>
      <c r="B168" s="255"/>
      <c r="C168" s="256"/>
      <c r="D168" s="259"/>
      <c r="E168" s="260"/>
      <c r="F168" s="260"/>
      <c r="G168" s="261"/>
      <c r="H168" s="259" t="s">
        <v>84</v>
      </c>
      <c r="I168" s="260"/>
      <c r="J168" s="260"/>
      <c r="K168" s="260"/>
      <c r="L168" s="261"/>
      <c r="M168" s="255"/>
      <c r="N168" s="265"/>
      <c r="O168" s="265"/>
      <c r="P168" s="265"/>
      <c r="Q168" s="265"/>
      <c r="R168" s="256"/>
      <c r="S168" s="259" t="s">
        <v>84</v>
      </c>
      <c r="T168" s="260"/>
      <c r="U168" s="260"/>
      <c r="V168" s="260"/>
      <c r="W168" s="260"/>
      <c r="X168" s="266" t="s">
        <v>12</v>
      </c>
      <c r="Y168" s="266"/>
      <c r="Z168" s="266"/>
      <c r="AA168" s="266"/>
    </row>
    <row r="169" spans="1:27" ht="15" customHeight="1" x14ac:dyDescent="0.15">
      <c r="A169" s="273"/>
      <c r="B169" s="257"/>
      <c r="C169" s="258"/>
      <c r="D169" s="262"/>
      <c r="E169" s="263"/>
      <c r="F169" s="263"/>
      <c r="G169" s="264"/>
      <c r="H169" s="262"/>
      <c r="I169" s="263"/>
      <c r="J169" s="263"/>
      <c r="K169" s="263"/>
      <c r="L169" s="264"/>
      <c r="M169" s="267"/>
      <c r="N169" s="268"/>
      <c r="O169" s="268"/>
      <c r="P169" s="268"/>
      <c r="Q169" s="268"/>
      <c r="R169" s="269"/>
      <c r="S169" s="262"/>
      <c r="T169" s="263"/>
      <c r="U169" s="263"/>
      <c r="V169" s="263"/>
      <c r="W169" s="263"/>
      <c r="X169" s="266"/>
      <c r="Y169" s="266"/>
      <c r="Z169" s="266"/>
      <c r="AA169" s="266"/>
    </row>
    <row r="170" spans="1:27" ht="15" customHeight="1" x14ac:dyDescent="0.15">
      <c r="A170" s="272">
        <v>79</v>
      </c>
      <c r="B170" s="255"/>
      <c r="C170" s="256"/>
      <c r="D170" s="259"/>
      <c r="E170" s="260"/>
      <c r="F170" s="260"/>
      <c r="G170" s="261"/>
      <c r="H170" s="259" t="s">
        <v>84</v>
      </c>
      <c r="I170" s="260"/>
      <c r="J170" s="260"/>
      <c r="K170" s="260"/>
      <c r="L170" s="261"/>
      <c r="M170" s="255"/>
      <c r="N170" s="265"/>
      <c r="O170" s="265"/>
      <c r="P170" s="265"/>
      <c r="Q170" s="265"/>
      <c r="R170" s="256"/>
      <c r="S170" s="259" t="s">
        <v>84</v>
      </c>
      <c r="T170" s="260"/>
      <c r="U170" s="260"/>
      <c r="V170" s="260"/>
      <c r="W170" s="260"/>
      <c r="X170" s="266" t="s">
        <v>12</v>
      </c>
      <c r="Y170" s="266"/>
      <c r="Z170" s="266"/>
      <c r="AA170" s="266"/>
    </row>
    <row r="171" spans="1:27" ht="15" customHeight="1" x14ac:dyDescent="0.15">
      <c r="A171" s="273"/>
      <c r="B171" s="257"/>
      <c r="C171" s="258"/>
      <c r="D171" s="262"/>
      <c r="E171" s="263"/>
      <c r="F171" s="263"/>
      <c r="G171" s="264"/>
      <c r="H171" s="262"/>
      <c r="I171" s="263"/>
      <c r="J171" s="263"/>
      <c r="K171" s="263"/>
      <c r="L171" s="264"/>
      <c r="M171" s="267"/>
      <c r="N171" s="268"/>
      <c r="O171" s="268"/>
      <c r="P171" s="268"/>
      <c r="Q171" s="268"/>
      <c r="R171" s="269"/>
      <c r="S171" s="262"/>
      <c r="T171" s="263"/>
      <c r="U171" s="263"/>
      <c r="V171" s="263"/>
      <c r="W171" s="263"/>
      <c r="X171" s="266"/>
      <c r="Y171" s="266"/>
      <c r="Z171" s="266"/>
      <c r="AA171" s="266"/>
    </row>
    <row r="172" spans="1:27" ht="15" customHeight="1" x14ac:dyDescent="0.15">
      <c r="A172" s="272">
        <v>80</v>
      </c>
      <c r="B172" s="255"/>
      <c r="C172" s="256"/>
      <c r="D172" s="259"/>
      <c r="E172" s="260"/>
      <c r="F172" s="260"/>
      <c r="G172" s="261"/>
      <c r="H172" s="259" t="s">
        <v>84</v>
      </c>
      <c r="I172" s="260"/>
      <c r="J172" s="260"/>
      <c r="K172" s="260"/>
      <c r="L172" s="261"/>
      <c r="M172" s="255"/>
      <c r="N172" s="265"/>
      <c r="O172" s="265"/>
      <c r="P172" s="265"/>
      <c r="Q172" s="265"/>
      <c r="R172" s="256"/>
      <c r="S172" s="259" t="s">
        <v>84</v>
      </c>
      <c r="T172" s="260"/>
      <c r="U172" s="260"/>
      <c r="V172" s="260"/>
      <c r="W172" s="260"/>
      <c r="X172" s="266" t="s">
        <v>12</v>
      </c>
      <c r="Y172" s="266"/>
      <c r="Z172" s="266"/>
      <c r="AA172" s="266"/>
    </row>
    <row r="173" spans="1:27" ht="15" customHeight="1" x14ac:dyDescent="0.15">
      <c r="A173" s="273"/>
      <c r="B173" s="257"/>
      <c r="C173" s="258"/>
      <c r="D173" s="262"/>
      <c r="E173" s="263"/>
      <c r="F173" s="263"/>
      <c r="G173" s="264"/>
      <c r="H173" s="262"/>
      <c r="I173" s="263"/>
      <c r="J173" s="263"/>
      <c r="K173" s="263"/>
      <c r="L173" s="264"/>
      <c r="M173" s="267"/>
      <c r="N173" s="268"/>
      <c r="O173" s="268"/>
      <c r="P173" s="268"/>
      <c r="Q173" s="268"/>
      <c r="R173" s="269"/>
      <c r="S173" s="262"/>
      <c r="T173" s="263"/>
      <c r="U173" s="263"/>
      <c r="V173" s="263"/>
      <c r="W173" s="263"/>
      <c r="X173" s="266"/>
      <c r="Y173" s="266"/>
      <c r="Z173" s="266"/>
      <c r="AA173" s="266"/>
    </row>
    <row r="174" spans="1:27" ht="15" customHeight="1" x14ac:dyDescent="0.15">
      <c r="A174" s="272">
        <v>81</v>
      </c>
      <c r="B174" s="255"/>
      <c r="C174" s="256"/>
      <c r="D174" s="259"/>
      <c r="E174" s="260"/>
      <c r="F174" s="260"/>
      <c r="G174" s="261"/>
      <c r="H174" s="259" t="s">
        <v>84</v>
      </c>
      <c r="I174" s="260"/>
      <c r="J174" s="260"/>
      <c r="K174" s="260"/>
      <c r="L174" s="261"/>
      <c r="M174" s="255"/>
      <c r="N174" s="265"/>
      <c r="O174" s="265"/>
      <c r="P174" s="265"/>
      <c r="Q174" s="265"/>
      <c r="R174" s="256"/>
      <c r="S174" s="259" t="s">
        <v>84</v>
      </c>
      <c r="T174" s="260"/>
      <c r="U174" s="260"/>
      <c r="V174" s="260"/>
      <c r="W174" s="260"/>
      <c r="X174" s="266" t="s">
        <v>12</v>
      </c>
      <c r="Y174" s="266"/>
      <c r="Z174" s="266"/>
      <c r="AA174" s="266"/>
    </row>
    <row r="175" spans="1:27" ht="15" customHeight="1" x14ac:dyDescent="0.15">
      <c r="A175" s="273"/>
      <c r="B175" s="257"/>
      <c r="C175" s="258"/>
      <c r="D175" s="262"/>
      <c r="E175" s="263"/>
      <c r="F175" s="263"/>
      <c r="G175" s="264"/>
      <c r="H175" s="262"/>
      <c r="I175" s="263"/>
      <c r="J175" s="263"/>
      <c r="K175" s="263"/>
      <c r="L175" s="264"/>
      <c r="M175" s="267"/>
      <c r="N175" s="268"/>
      <c r="O175" s="268"/>
      <c r="P175" s="268"/>
      <c r="Q175" s="268"/>
      <c r="R175" s="269"/>
      <c r="S175" s="262"/>
      <c r="T175" s="263"/>
      <c r="U175" s="263"/>
      <c r="V175" s="263"/>
      <c r="W175" s="263"/>
      <c r="X175" s="266"/>
      <c r="Y175" s="266"/>
      <c r="Z175" s="266"/>
      <c r="AA175" s="266"/>
    </row>
    <row r="176" spans="1:27" ht="15" customHeight="1" x14ac:dyDescent="0.15">
      <c r="A176" s="272">
        <v>82</v>
      </c>
      <c r="B176" s="255"/>
      <c r="C176" s="256"/>
      <c r="D176" s="259"/>
      <c r="E176" s="260"/>
      <c r="F176" s="260"/>
      <c r="G176" s="261"/>
      <c r="H176" s="259" t="s">
        <v>84</v>
      </c>
      <c r="I176" s="260"/>
      <c r="J176" s="260"/>
      <c r="K176" s="260"/>
      <c r="L176" s="261"/>
      <c r="M176" s="255"/>
      <c r="N176" s="265"/>
      <c r="O176" s="265"/>
      <c r="P176" s="265"/>
      <c r="Q176" s="265"/>
      <c r="R176" s="256"/>
      <c r="S176" s="259" t="s">
        <v>84</v>
      </c>
      <c r="T176" s="260"/>
      <c r="U176" s="260"/>
      <c r="V176" s="260"/>
      <c r="W176" s="260"/>
      <c r="X176" s="266" t="s">
        <v>12</v>
      </c>
      <c r="Y176" s="266"/>
      <c r="Z176" s="266"/>
      <c r="AA176" s="266"/>
    </row>
    <row r="177" spans="1:27" ht="15" customHeight="1" x14ac:dyDescent="0.15">
      <c r="A177" s="273"/>
      <c r="B177" s="257"/>
      <c r="C177" s="258"/>
      <c r="D177" s="262"/>
      <c r="E177" s="263"/>
      <c r="F177" s="263"/>
      <c r="G177" s="264"/>
      <c r="H177" s="262"/>
      <c r="I177" s="263"/>
      <c r="J177" s="263"/>
      <c r="K177" s="263"/>
      <c r="L177" s="264"/>
      <c r="M177" s="267"/>
      <c r="N177" s="268"/>
      <c r="O177" s="268"/>
      <c r="P177" s="268"/>
      <c r="Q177" s="268"/>
      <c r="R177" s="269"/>
      <c r="S177" s="262"/>
      <c r="T177" s="263"/>
      <c r="U177" s="263"/>
      <c r="V177" s="263"/>
      <c r="W177" s="263"/>
      <c r="X177" s="266"/>
      <c r="Y177" s="266"/>
      <c r="Z177" s="266"/>
      <c r="AA177" s="266"/>
    </row>
    <row r="178" spans="1:27" ht="15" customHeight="1" x14ac:dyDescent="0.15">
      <c r="A178" s="272">
        <v>83</v>
      </c>
      <c r="B178" s="255"/>
      <c r="C178" s="256"/>
      <c r="D178" s="259"/>
      <c r="E178" s="260"/>
      <c r="F178" s="260"/>
      <c r="G178" s="261"/>
      <c r="H178" s="259" t="s">
        <v>84</v>
      </c>
      <c r="I178" s="260"/>
      <c r="J178" s="260"/>
      <c r="K178" s="260"/>
      <c r="L178" s="261"/>
      <c r="M178" s="255"/>
      <c r="N178" s="265"/>
      <c r="O178" s="265"/>
      <c r="P178" s="265"/>
      <c r="Q178" s="265"/>
      <c r="R178" s="256"/>
      <c r="S178" s="259" t="s">
        <v>84</v>
      </c>
      <c r="T178" s="260"/>
      <c r="U178" s="260"/>
      <c r="V178" s="260"/>
      <c r="W178" s="260"/>
      <c r="X178" s="266" t="s">
        <v>12</v>
      </c>
      <c r="Y178" s="266"/>
      <c r="Z178" s="266"/>
      <c r="AA178" s="266"/>
    </row>
    <row r="179" spans="1:27" ht="15" customHeight="1" x14ac:dyDescent="0.15">
      <c r="A179" s="273"/>
      <c r="B179" s="257"/>
      <c r="C179" s="258"/>
      <c r="D179" s="262"/>
      <c r="E179" s="263"/>
      <c r="F179" s="263"/>
      <c r="G179" s="264"/>
      <c r="H179" s="262"/>
      <c r="I179" s="263"/>
      <c r="J179" s="263"/>
      <c r="K179" s="263"/>
      <c r="L179" s="264"/>
      <c r="M179" s="267"/>
      <c r="N179" s="268"/>
      <c r="O179" s="268"/>
      <c r="P179" s="268"/>
      <c r="Q179" s="268"/>
      <c r="R179" s="269"/>
      <c r="S179" s="262"/>
      <c r="T179" s="263"/>
      <c r="U179" s="263"/>
      <c r="V179" s="263"/>
      <c r="W179" s="263"/>
      <c r="X179" s="266"/>
      <c r="Y179" s="266"/>
      <c r="Z179" s="266"/>
      <c r="AA179" s="266"/>
    </row>
    <row r="180" spans="1:27" ht="15" customHeight="1" x14ac:dyDescent="0.15">
      <c r="A180" s="272">
        <v>84</v>
      </c>
      <c r="B180" s="255"/>
      <c r="C180" s="256"/>
      <c r="D180" s="259"/>
      <c r="E180" s="260"/>
      <c r="F180" s="260"/>
      <c r="G180" s="261"/>
      <c r="H180" s="259" t="s">
        <v>84</v>
      </c>
      <c r="I180" s="260"/>
      <c r="J180" s="260"/>
      <c r="K180" s="260"/>
      <c r="L180" s="261"/>
      <c r="M180" s="255"/>
      <c r="N180" s="265"/>
      <c r="O180" s="265"/>
      <c r="P180" s="265"/>
      <c r="Q180" s="265"/>
      <c r="R180" s="256"/>
      <c r="S180" s="259" t="s">
        <v>84</v>
      </c>
      <c r="T180" s="260"/>
      <c r="U180" s="260"/>
      <c r="V180" s="260"/>
      <c r="W180" s="260"/>
      <c r="X180" s="266" t="s">
        <v>12</v>
      </c>
      <c r="Y180" s="266"/>
      <c r="Z180" s="266"/>
      <c r="AA180" s="266"/>
    </row>
    <row r="181" spans="1:27" ht="15" customHeight="1" x14ac:dyDescent="0.15">
      <c r="A181" s="273"/>
      <c r="B181" s="257"/>
      <c r="C181" s="258"/>
      <c r="D181" s="262"/>
      <c r="E181" s="263"/>
      <c r="F181" s="263"/>
      <c r="G181" s="264"/>
      <c r="H181" s="262"/>
      <c r="I181" s="263"/>
      <c r="J181" s="263"/>
      <c r="K181" s="263"/>
      <c r="L181" s="264"/>
      <c r="M181" s="267"/>
      <c r="N181" s="268"/>
      <c r="O181" s="268"/>
      <c r="P181" s="268"/>
      <c r="Q181" s="268"/>
      <c r="R181" s="269"/>
      <c r="S181" s="262"/>
      <c r="T181" s="263"/>
      <c r="U181" s="263"/>
      <c r="V181" s="263"/>
      <c r="W181" s="263"/>
      <c r="X181" s="266"/>
      <c r="Y181" s="266"/>
      <c r="Z181" s="266"/>
      <c r="AA181" s="266"/>
    </row>
    <row r="182" spans="1:27" ht="15" customHeight="1" x14ac:dyDescent="0.15">
      <c r="A182" s="272">
        <v>85</v>
      </c>
      <c r="B182" s="255"/>
      <c r="C182" s="256"/>
      <c r="D182" s="259"/>
      <c r="E182" s="260"/>
      <c r="F182" s="260"/>
      <c r="G182" s="261"/>
      <c r="H182" s="259" t="s">
        <v>84</v>
      </c>
      <c r="I182" s="260"/>
      <c r="J182" s="260"/>
      <c r="K182" s="260"/>
      <c r="L182" s="261"/>
      <c r="M182" s="255"/>
      <c r="N182" s="265"/>
      <c r="O182" s="265"/>
      <c r="P182" s="265"/>
      <c r="Q182" s="265"/>
      <c r="R182" s="256"/>
      <c r="S182" s="259" t="s">
        <v>84</v>
      </c>
      <c r="T182" s="260"/>
      <c r="U182" s="260"/>
      <c r="V182" s="260"/>
      <c r="W182" s="260"/>
      <c r="X182" s="266" t="s">
        <v>12</v>
      </c>
      <c r="Y182" s="266"/>
      <c r="Z182" s="266"/>
      <c r="AA182" s="266"/>
    </row>
    <row r="183" spans="1:27" ht="15" customHeight="1" x14ac:dyDescent="0.15">
      <c r="A183" s="273"/>
      <c r="B183" s="257"/>
      <c r="C183" s="258"/>
      <c r="D183" s="262"/>
      <c r="E183" s="263"/>
      <c r="F183" s="263"/>
      <c r="G183" s="264"/>
      <c r="H183" s="262"/>
      <c r="I183" s="263"/>
      <c r="J183" s="263"/>
      <c r="K183" s="263"/>
      <c r="L183" s="264"/>
      <c r="M183" s="267"/>
      <c r="N183" s="268"/>
      <c r="O183" s="268"/>
      <c r="P183" s="268"/>
      <c r="Q183" s="268"/>
      <c r="R183" s="269"/>
      <c r="S183" s="262"/>
      <c r="T183" s="263"/>
      <c r="U183" s="263"/>
      <c r="V183" s="263"/>
      <c r="W183" s="263"/>
      <c r="X183" s="266"/>
      <c r="Y183" s="266"/>
      <c r="Z183" s="266"/>
      <c r="AA183" s="266"/>
    </row>
    <row r="184" spans="1:27" ht="15" customHeight="1" x14ac:dyDescent="0.15">
      <c r="A184" s="272">
        <v>86</v>
      </c>
      <c r="B184" s="255"/>
      <c r="C184" s="256"/>
      <c r="D184" s="259"/>
      <c r="E184" s="260"/>
      <c r="F184" s="260"/>
      <c r="G184" s="261"/>
      <c r="H184" s="259" t="s">
        <v>84</v>
      </c>
      <c r="I184" s="260"/>
      <c r="J184" s="260"/>
      <c r="K184" s="260"/>
      <c r="L184" s="261"/>
      <c r="M184" s="255"/>
      <c r="N184" s="265"/>
      <c r="O184" s="265"/>
      <c r="P184" s="265"/>
      <c r="Q184" s="265"/>
      <c r="R184" s="256"/>
      <c r="S184" s="259" t="s">
        <v>84</v>
      </c>
      <c r="T184" s="260"/>
      <c r="U184" s="260"/>
      <c r="V184" s="260"/>
      <c r="W184" s="260"/>
      <c r="X184" s="266" t="s">
        <v>12</v>
      </c>
      <c r="Y184" s="266"/>
      <c r="Z184" s="266"/>
      <c r="AA184" s="266"/>
    </row>
    <row r="185" spans="1:27" ht="15" customHeight="1" x14ac:dyDescent="0.15">
      <c r="A185" s="273"/>
      <c r="B185" s="257"/>
      <c r="C185" s="258"/>
      <c r="D185" s="262"/>
      <c r="E185" s="263"/>
      <c r="F185" s="263"/>
      <c r="G185" s="264"/>
      <c r="H185" s="262"/>
      <c r="I185" s="263"/>
      <c r="J185" s="263"/>
      <c r="K185" s="263"/>
      <c r="L185" s="264"/>
      <c r="M185" s="267"/>
      <c r="N185" s="268"/>
      <c r="O185" s="268"/>
      <c r="P185" s="268"/>
      <c r="Q185" s="268"/>
      <c r="R185" s="269"/>
      <c r="S185" s="262"/>
      <c r="T185" s="263"/>
      <c r="U185" s="263"/>
      <c r="V185" s="263"/>
      <c r="W185" s="263"/>
      <c r="X185" s="266"/>
      <c r="Y185" s="266"/>
      <c r="Z185" s="266"/>
      <c r="AA185" s="266"/>
    </row>
    <row r="186" spans="1:27" ht="15" customHeight="1" x14ac:dyDescent="0.15">
      <c r="A186" s="272">
        <v>87</v>
      </c>
      <c r="B186" s="255"/>
      <c r="C186" s="256"/>
      <c r="D186" s="259"/>
      <c r="E186" s="260"/>
      <c r="F186" s="260"/>
      <c r="G186" s="261"/>
      <c r="H186" s="259" t="s">
        <v>84</v>
      </c>
      <c r="I186" s="260"/>
      <c r="J186" s="260"/>
      <c r="K186" s="260"/>
      <c r="L186" s="261"/>
      <c r="M186" s="255"/>
      <c r="N186" s="265"/>
      <c r="O186" s="265"/>
      <c r="P186" s="265"/>
      <c r="Q186" s="265"/>
      <c r="R186" s="256"/>
      <c r="S186" s="259" t="s">
        <v>84</v>
      </c>
      <c r="T186" s="260"/>
      <c r="U186" s="260"/>
      <c r="V186" s="260"/>
      <c r="W186" s="260"/>
      <c r="X186" s="266" t="s">
        <v>12</v>
      </c>
      <c r="Y186" s="266"/>
      <c r="Z186" s="266"/>
      <c r="AA186" s="266"/>
    </row>
    <row r="187" spans="1:27" ht="15" customHeight="1" x14ac:dyDescent="0.15">
      <c r="A187" s="273"/>
      <c r="B187" s="257"/>
      <c r="C187" s="258"/>
      <c r="D187" s="262"/>
      <c r="E187" s="263"/>
      <c r="F187" s="263"/>
      <c r="G187" s="264"/>
      <c r="H187" s="262"/>
      <c r="I187" s="263"/>
      <c r="J187" s="263"/>
      <c r="K187" s="263"/>
      <c r="L187" s="264"/>
      <c r="M187" s="267"/>
      <c r="N187" s="268"/>
      <c r="O187" s="268"/>
      <c r="P187" s="268"/>
      <c r="Q187" s="268"/>
      <c r="R187" s="269"/>
      <c r="S187" s="262"/>
      <c r="T187" s="263"/>
      <c r="U187" s="263"/>
      <c r="V187" s="263"/>
      <c r="W187" s="263"/>
      <c r="X187" s="266"/>
      <c r="Y187" s="266"/>
      <c r="Z187" s="266"/>
      <c r="AA187" s="266"/>
    </row>
    <row r="188" spans="1:27" ht="15" customHeight="1" x14ac:dyDescent="0.15">
      <c r="A188" s="272">
        <v>88</v>
      </c>
      <c r="B188" s="255"/>
      <c r="C188" s="256"/>
      <c r="D188" s="259"/>
      <c r="E188" s="260"/>
      <c r="F188" s="260"/>
      <c r="G188" s="261"/>
      <c r="H188" s="259" t="s">
        <v>84</v>
      </c>
      <c r="I188" s="260"/>
      <c r="J188" s="260"/>
      <c r="K188" s="260"/>
      <c r="L188" s="261"/>
      <c r="M188" s="255"/>
      <c r="N188" s="265"/>
      <c r="O188" s="265"/>
      <c r="P188" s="265"/>
      <c r="Q188" s="265"/>
      <c r="R188" s="256"/>
      <c r="S188" s="259" t="s">
        <v>84</v>
      </c>
      <c r="T188" s="260"/>
      <c r="U188" s="260"/>
      <c r="V188" s="260"/>
      <c r="W188" s="260"/>
      <c r="X188" s="266" t="s">
        <v>12</v>
      </c>
      <c r="Y188" s="266"/>
      <c r="Z188" s="266"/>
      <c r="AA188" s="266"/>
    </row>
    <row r="189" spans="1:27" ht="15" customHeight="1" x14ac:dyDescent="0.15">
      <c r="A189" s="273"/>
      <c r="B189" s="257"/>
      <c r="C189" s="258"/>
      <c r="D189" s="262"/>
      <c r="E189" s="263"/>
      <c r="F189" s="263"/>
      <c r="G189" s="264"/>
      <c r="H189" s="262"/>
      <c r="I189" s="263"/>
      <c r="J189" s="263"/>
      <c r="K189" s="263"/>
      <c r="L189" s="264"/>
      <c r="M189" s="267"/>
      <c r="N189" s="268"/>
      <c r="O189" s="268"/>
      <c r="P189" s="268"/>
      <c r="Q189" s="268"/>
      <c r="R189" s="269"/>
      <c r="S189" s="262"/>
      <c r="T189" s="263"/>
      <c r="U189" s="263"/>
      <c r="V189" s="263"/>
      <c r="W189" s="263"/>
      <c r="X189" s="266"/>
      <c r="Y189" s="266"/>
      <c r="Z189" s="266"/>
      <c r="AA189" s="266"/>
    </row>
    <row r="190" spans="1:27" ht="15" customHeight="1" x14ac:dyDescent="0.15">
      <c r="A190" s="272">
        <v>89</v>
      </c>
      <c r="B190" s="255"/>
      <c r="C190" s="256"/>
      <c r="D190" s="259"/>
      <c r="E190" s="260"/>
      <c r="F190" s="260"/>
      <c r="G190" s="261"/>
      <c r="H190" s="259" t="s">
        <v>84</v>
      </c>
      <c r="I190" s="260"/>
      <c r="J190" s="260"/>
      <c r="K190" s="260"/>
      <c r="L190" s="261"/>
      <c r="M190" s="255"/>
      <c r="N190" s="265"/>
      <c r="O190" s="265"/>
      <c r="P190" s="265"/>
      <c r="Q190" s="265"/>
      <c r="R190" s="256"/>
      <c r="S190" s="259" t="s">
        <v>84</v>
      </c>
      <c r="T190" s="260"/>
      <c r="U190" s="260"/>
      <c r="V190" s="260"/>
      <c r="W190" s="260"/>
      <c r="X190" s="266" t="s">
        <v>12</v>
      </c>
      <c r="Y190" s="266"/>
      <c r="Z190" s="266"/>
      <c r="AA190" s="266"/>
    </row>
    <row r="191" spans="1:27" ht="15" customHeight="1" x14ac:dyDescent="0.15">
      <c r="A191" s="273"/>
      <c r="B191" s="257"/>
      <c r="C191" s="258"/>
      <c r="D191" s="262"/>
      <c r="E191" s="263"/>
      <c r="F191" s="263"/>
      <c r="G191" s="264"/>
      <c r="H191" s="262"/>
      <c r="I191" s="263"/>
      <c r="J191" s="263"/>
      <c r="K191" s="263"/>
      <c r="L191" s="264"/>
      <c r="M191" s="267"/>
      <c r="N191" s="268"/>
      <c r="O191" s="268"/>
      <c r="P191" s="268"/>
      <c r="Q191" s="268"/>
      <c r="R191" s="269"/>
      <c r="S191" s="262"/>
      <c r="T191" s="263"/>
      <c r="U191" s="263"/>
      <c r="V191" s="263"/>
      <c r="W191" s="263"/>
      <c r="X191" s="266"/>
      <c r="Y191" s="266"/>
      <c r="Z191" s="266"/>
      <c r="AA191" s="266"/>
    </row>
    <row r="192" spans="1:27" ht="15" customHeight="1" x14ac:dyDescent="0.15">
      <c r="A192" s="272">
        <v>90</v>
      </c>
      <c r="B192" s="255"/>
      <c r="C192" s="256"/>
      <c r="D192" s="259"/>
      <c r="E192" s="260"/>
      <c r="F192" s="260"/>
      <c r="G192" s="261"/>
      <c r="H192" s="259" t="s">
        <v>84</v>
      </c>
      <c r="I192" s="260"/>
      <c r="J192" s="260"/>
      <c r="K192" s="260"/>
      <c r="L192" s="261"/>
      <c r="M192" s="255"/>
      <c r="N192" s="265"/>
      <c r="O192" s="265"/>
      <c r="P192" s="265"/>
      <c r="Q192" s="265"/>
      <c r="R192" s="256"/>
      <c r="S192" s="259" t="s">
        <v>84</v>
      </c>
      <c r="T192" s="260"/>
      <c r="U192" s="260"/>
      <c r="V192" s="260"/>
      <c r="W192" s="260"/>
      <c r="X192" s="266" t="s">
        <v>12</v>
      </c>
      <c r="Y192" s="266"/>
      <c r="Z192" s="266"/>
      <c r="AA192" s="266"/>
    </row>
    <row r="193" spans="1:27" ht="15" customHeight="1" x14ac:dyDescent="0.15">
      <c r="A193" s="273"/>
      <c r="B193" s="257"/>
      <c r="C193" s="258"/>
      <c r="D193" s="262"/>
      <c r="E193" s="263"/>
      <c r="F193" s="263"/>
      <c r="G193" s="264"/>
      <c r="H193" s="262"/>
      <c r="I193" s="263"/>
      <c r="J193" s="263"/>
      <c r="K193" s="263"/>
      <c r="L193" s="264"/>
      <c r="M193" s="267"/>
      <c r="N193" s="268"/>
      <c r="O193" s="268"/>
      <c r="P193" s="268"/>
      <c r="Q193" s="268"/>
      <c r="R193" s="269"/>
      <c r="S193" s="262"/>
      <c r="T193" s="263"/>
      <c r="U193" s="263"/>
      <c r="V193" s="263"/>
      <c r="W193" s="263"/>
      <c r="X193" s="266"/>
      <c r="Y193" s="266"/>
      <c r="Z193" s="266"/>
      <c r="AA193" s="266"/>
    </row>
    <row r="194" spans="1:27" ht="15" customHeight="1" x14ac:dyDescent="0.15">
      <c r="A194" s="272">
        <v>91</v>
      </c>
      <c r="B194" s="255"/>
      <c r="C194" s="256"/>
      <c r="D194" s="259"/>
      <c r="E194" s="260"/>
      <c r="F194" s="260"/>
      <c r="G194" s="261"/>
      <c r="H194" s="259" t="s">
        <v>84</v>
      </c>
      <c r="I194" s="260"/>
      <c r="J194" s="260"/>
      <c r="K194" s="260"/>
      <c r="L194" s="261"/>
      <c r="M194" s="255"/>
      <c r="N194" s="265"/>
      <c r="O194" s="265"/>
      <c r="P194" s="265"/>
      <c r="Q194" s="265"/>
      <c r="R194" s="256"/>
      <c r="S194" s="259" t="s">
        <v>84</v>
      </c>
      <c r="T194" s="260"/>
      <c r="U194" s="260"/>
      <c r="V194" s="260"/>
      <c r="W194" s="260"/>
      <c r="X194" s="266" t="s">
        <v>12</v>
      </c>
      <c r="Y194" s="266"/>
      <c r="Z194" s="266"/>
      <c r="AA194" s="266"/>
    </row>
    <row r="195" spans="1:27" ht="15" customHeight="1" x14ac:dyDescent="0.15">
      <c r="A195" s="273"/>
      <c r="B195" s="257"/>
      <c r="C195" s="258"/>
      <c r="D195" s="262"/>
      <c r="E195" s="263"/>
      <c r="F195" s="263"/>
      <c r="G195" s="264"/>
      <c r="H195" s="262"/>
      <c r="I195" s="263"/>
      <c r="J195" s="263"/>
      <c r="K195" s="263"/>
      <c r="L195" s="264"/>
      <c r="M195" s="267"/>
      <c r="N195" s="268"/>
      <c r="O195" s="268"/>
      <c r="P195" s="268"/>
      <c r="Q195" s="268"/>
      <c r="R195" s="269"/>
      <c r="S195" s="262"/>
      <c r="T195" s="263"/>
      <c r="U195" s="263"/>
      <c r="V195" s="263"/>
      <c r="W195" s="263"/>
      <c r="X195" s="266"/>
      <c r="Y195" s="266"/>
      <c r="Z195" s="266"/>
      <c r="AA195" s="266"/>
    </row>
    <row r="196" spans="1:27" ht="15" customHeight="1" x14ac:dyDescent="0.15">
      <c r="A196" s="272">
        <v>92</v>
      </c>
      <c r="B196" s="255"/>
      <c r="C196" s="256"/>
      <c r="D196" s="259"/>
      <c r="E196" s="260"/>
      <c r="F196" s="260"/>
      <c r="G196" s="261"/>
      <c r="H196" s="259" t="s">
        <v>84</v>
      </c>
      <c r="I196" s="260"/>
      <c r="J196" s="260"/>
      <c r="K196" s="260"/>
      <c r="L196" s="261"/>
      <c r="M196" s="255"/>
      <c r="N196" s="265"/>
      <c r="O196" s="265"/>
      <c r="P196" s="265"/>
      <c r="Q196" s="265"/>
      <c r="R196" s="256"/>
      <c r="S196" s="259" t="s">
        <v>84</v>
      </c>
      <c r="T196" s="260"/>
      <c r="U196" s="260"/>
      <c r="V196" s="260"/>
      <c r="W196" s="260"/>
      <c r="X196" s="266" t="s">
        <v>12</v>
      </c>
      <c r="Y196" s="266"/>
      <c r="Z196" s="266"/>
      <c r="AA196" s="266"/>
    </row>
    <row r="197" spans="1:27" ht="15" customHeight="1" x14ac:dyDescent="0.15">
      <c r="A197" s="273"/>
      <c r="B197" s="257"/>
      <c r="C197" s="258"/>
      <c r="D197" s="262"/>
      <c r="E197" s="263"/>
      <c r="F197" s="263"/>
      <c r="G197" s="264"/>
      <c r="H197" s="262"/>
      <c r="I197" s="263"/>
      <c r="J197" s="263"/>
      <c r="K197" s="263"/>
      <c r="L197" s="264"/>
      <c r="M197" s="267"/>
      <c r="N197" s="268"/>
      <c r="O197" s="268"/>
      <c r="P197" s="268"/>
      <c r="Q197" s="268"/>
      <c r="R197" s="269"/>
      <c r="S197" s="262"/>
      <c r="T197" s="263"/>
      <c r="U197" s="263"/>
      <c r="V197" s="263"/>
      <c r="W197" s="263"/>
      <c r="X197" s="266"/>
      <c r="Y197" s="266"/>
      <c r="Z197" s="266"/>
      <c r="AA197" s="266"/>
    </row>
    <row r="198" spans="1:27" ht="15" customHeight="1" x14ac:dyDescent="0.15">
      <c r="A198" s="272">
        <v>93</v>
      </c>
      <c r="B198" s="255"/>
      <c r="C198" s="256"/>
      <c r="D198" s="259"/>
      <c r="E198" s="260"/>
      <c r="F198" s="260"/>
      <c r="G198" s="261"/>
      <c r="H198" s="259" t="s">
        <v>84</v>
      </c>
      <c r="I198" s="260"/>
      <c r="J198" s="260"/>
      <c r="K198" s="260"/>
      <c r="L198" s="261"/>
      <c r="M198" s="255"/>
      <c r="N198" s="265"/>
      <c r="O198" s="265"/>
      <c r="P198" s="265"/>
      <c r="Q198" s="265"/>
      <c r="R198" s="256"/>
      <c r="S198" s="259" t="s">
        <v>84</v>
      </c>
      <c r="T198" s="260"/>
      <c r="U198" s="260"/>
      <c r="V198" s="260"/>
      <c r="W198" s="260"/>
      <c r="X198" s="266" t="s">
        <v>12</v>
      </c>
      <c r="Y198" s="266"/>
      <c r="Z198" s="266"/>
      <c r="AA198" s="266"/>
    </row>
    <row r="199" spans="1:27" ht="15" customHeight="1" x14ac:dyDescent="0.15">
      <c r="A199" s="273"/>
      <c r="B199" s="257"/>
      <c r="C199" s="258"/>
      <c r="D199" s="262"/>
      <c r="E199" s="263"/>
      <c r="F199" s="263"/>
      <c r="G199" s="264"/>
      <c r="H199" s="262"/>
      <c r="I199" s="263"/>
      <c r="J199" s="263"/>
      <c r="K199" s="263"/>
      <c r="L199" s="264"/>
      <c r="M199" s="267"/>
      <c r="N199" s="268"/>
      <c r="O199" s="268"/>
      <c r="P199" s="268"/>
      <c r="Q199" s="268"/>
      <c r="R199" s="269"/>
      <c r="S199" s="262"/>
      <c r="T199" s="263"/>
      <c r="U199" s="263"/>
      <c r="V199" s="263"/>
      <c r="W199" s="263"/>
      <c r="X199" s="266"/>
      <c r="Y199" s="266"/>
      <c r="Z199" s="266"/>
      <c r="AA199" s="266"/>
    </row>
    <row r="200" spans="1:27" ht="15" customHeight="1" x14ac:dyDescent="0.15">
      <c r="A200" s="272">
        <v>94</v>
      </c>
      <c r="B200" s="255"/>
      <c r="C200" s="256"/>
      <c r="D200" s="259"/>
      <c r="E200" s="260"/>
      <c r="F200" s="260"/>
      <c r="G200" s="261"/>
      <c r="H200" s="259" t="s">
        <v>84</v>
      </c>
      <c r="I200" s="260"/>
      <c r="J200" s="260"/>
      <c r="K200" s="260"/>
      <c r="L200" s="261"/>
      <c r="M200" s="255"/>
      <c r="N200" s="265"/>
      <c r="O200" s="265"/>
      <c r="P200" s="265"/>
      <c r="Q200" s="265"/>
      <c r="R200" s="256"/>
      <c r="S200" s="259" t="s">
        <v>84</v>
      </c>
      <c r="T200" s="260"/>
      <c r="U200" s="260"/>
      <c r="V200" s="260"/>
      <c r="W200" s="260"/>
      <c r="X200" s="266" t="s">
        <v>12</v>
      </c>
      <c r="Y200" s="266"/>
      <c r="Z200" s="266"/>
      <c r="AA200" s="266"/>
    </row>
    <row r="201" spans="1:27" ht="15" customHeight="1" x14ac:dyDescent="0.15">
      <c r="A201" s="273"/>
      <c r="B201" s="257"/>
      <c r="C201" s="258"/>
      <c r="D201" s="262"/>
      <c r="E201" s="263"/>
      <c r="F201" s="263"/>
      <c r="G201" s="264"/>
      <c r="H201" s="262"/>
      <c r="I201" s="263"/>
      <c r="J201" s="263"/>
      <c r="K201" s="263"/>
      <c r="L201" s="264"/>
      <c r="M201" s="267"/>
      <c r="N201" s="268"/>
      <c r="O201" s="268"/>
      <c r="P201" s="268"/>
      <c r="Q201" s="268"/>
      <c r="R201" s="269"/>
      <c r="S201" s="262"/>
      <c r="T201" s="263"/>
      <c r="U201" s="263"/>
      <c r="V201" s="263"/>
      <c r="W201" s="263"/>
      <c r="X201" s="266"/>
      <c r="Y201" s="266"/>
      <c r="Z201" s="266"/>
      <c r="AA201" s="266"/>
    </row>
    <row r="202" spans="1:27" ht="15" customHeight="1" x14ac:dyDescent="0.15">
      <c r="A202" s="272">
        <v>95</v>
      </c>
      <c r="B202" s="255"/>
      <c r="C202" s="256"/>
      <c r="D202" s="259"/>
      <c r="E202" s="260"/>
      <c r="F202" s="260"/>
      <c r="G202" s="261"/>
      <c r="H202" s="259" t="s">
        <v>84</v>
      </c>
      <c r="I202" s="260"/>
      <c r="J202" s="260"/>
      <c r="K202" s="260"/>
      <c r="L202" s="261"/>
      <c r="M202" s="255"/>
      <c r="N202" s="265"/>
      <c r="O202" s="265"/>
      <c r="P202" s="265"/>
      <c r="Q202" s="265"/>
      <c r="R202" s="256"/>
      <c r="S202" s="259" t="s">
        <v>84</v>
      </c>
      <c r="T202" s="260"/>
      <c r="U202" s="260"/>
      <c r="V202" s="260"/>
      <c r="W202" s="260"/>
      <c r="X202" s="266" t="s">
        <v>12</v>
      </c>
      <c r="Y202" s="266"/>
      <c r="Z202" s="266"/>
      <c r="AA202" s="266"/>
    </row>
    <row r="203" spans="1:27" ht="15" customHeight="1" x14ac:dyDescent="0.15">
      <c r="A203" s="273"/>
      <c r="B203" s="257"/>
      <c r="C203" s="258"/>
      <c r="D203" s="262"/>
      <c r="E203" s="263"/>
      <c r="F203" s="263"/>
      <c r="G203" s="264"/>
      <c r="H203" s="262"/>
      <c r="I203" s="263"/>
      <c r="J203" s="263"/>
      <c r="K203" s="263"/>
      <c r="L203" s="264"/>
      <c r="M203" s="267"/>
      <c r="N203" s="268"/>
      <c r="O203" s="268"/>
      <c r="P203" s="268"/>
      <c r="Q203" s="268"/>
      <c r="R203" s="269"/>
      <c r="S203" s="262"/>
      <c r="T203" s="263"/>
      <c r="U203" s="263"/>
      <c r="V203" s="263"/>
      <c r="W203" s="263"/>
      <c r="X203" s="266"/>
      <c r="Y203" s="266"/>
      <c r="Z203" s="266"/>
      <c r="AA203" s="266"/>
    </row>
    <row r="204" spans="1:27" ht="15" customHeight="1" x14ac:dyDescent="0.15">
      <c r="A204" s="272">
        <v>96</v>
      </c>
      <c r="B204" s="255"/>
      <c r="C204" s="256"/>
      <c r="D204" s="259"/>
      <c r="E204" s="260"/>
      <c r="F204" s="260"/>
      <c r="G204" s="261"/>
      <c r="H204" s="259" t="s">
        <v>84</v>
      </c>
      <c r="I204" s="260"/>
      <c r="J204" s="260"/>
      <c r="K204" s="260"/>
      <c r="L204" s="261"/>
      <c r="M204" s="255"/>
      <c r="N204" s="265"/>
      <c r="O204" s="265"/>
      <c r="P204" s="265"/>
      <c r="Q204" s="265"/>
      <c r="R204" s="256"/>
      <c r="S204" s="259" t="s">
        <v>84</v>
      </c>
      <c r="T204" s="260"/>
      <c r="U204" s="260"/>
      <c r="V204" s="260"/>
      <c r="W204" s="260"/>
      <c r="X204" s="266" t="s">
        <v>12</v>
      </c>
      <c r="Y204" s="266"/>
      <c r="Z204" s="266"/>
      <c r="AA204" s="266"/>
    </row>
    <row r="205" spans="1:27" ht="15" customHeight="1" x14ac:dyDescent="0.15">
      <c r="A205" s="273"/>
      <c r="B205" s="257"/>
      <c r="C205" s="258"/>
      <c r="D205" s="262"/>
      <c r="E205" s="263"/>
      <c r="F205" s="263"/>
      <c r="G205" s="264"/>
      <c r="H205" s="262"/>
      <c r="I205" s="263"/>
      <c r="J205" s="263"/>
      <c r="K205" s="263"/>
      <c r="L205" s="264"/>
      <c r="M205" s="267"/>
      <c r="N205" s="268"/>
      <c r="O205" s="268"/>
      <c r="P205" s="268"/>
      <c r="Q205" s="268"/>
      <c r="R205" s="269"/>
      <c r="S205" s="262"/>
      <c r="T205" s="263"/>
      <c r="U205" s="263"/>
      <c r="V205" s="263"/>
      <c r="W205" s="263"/>
      <c r="X205" s="266"/>
      <c r="Y205" s="266"/>
      <c r="Z205" s="266"/>
      <c r="AA205" s="266"/>
    </row>
    <row r="206" spans="1:27" ht="15" customHeight="1" x14ac:dyDescent="0.15">
      <c r="A206" s="272">
        <v>97</v>
      </c>
      <c r="B206" s="255"/>
      <c r="C206" s="256"/>
      <c r="D206" s="259"/>
      <c r="E206" s="260"/>
      <c r="F206" s="260"/>
      <c r="G206" s="261"/>
      <c r="H206" s="259" t="s">
        <v>84</v>
      </c>
      <c r="I206" s="260"/>
      <c r="J206" s="260"/>
      <c r="K206" s="260"/>
      <c r="L206" s="261"/>
      <c r="M206" s="255"/>
      <c r="N206" s="265"/>
      <c r="O206" s="265"/>
      <c r="P206" s="265"/>
      <c r="Q206" s="265"/>
      <c r="R206" s="256"/>
      <c r="S206" s="259" t="s">
        <v>84</v>
      </c>
      <c r="T206" s="260"/>
      <c r="U206" s="260"/>
      <c r="V206" s="260"/>
      <c r="W206" s="260"/>
      <c r="X206" s="266" t="s">
        <v>12</v>
      </c>
      <c r="Y206" s="266"/>
      <c r="Z206" s="266"/>
      <c r="AA206" s="266"/>
    </row>
    <row r="207" spans="1:27" ht="15" customHeight="1" x14ac:dyDescent="0.15">
      <c r="A207" s="273"/>
      <c r="B207" s="257"/>
      <c r="C207" s="258"/>
      <c r="D207" s="262"/>
      <c r="E207" s="263"/>
      <c r="F207" s="263"/>
      <c r="G207" s="264"/>
      <c r="H207" s="262"/>
      <c r="I207" s="263"/>
      <c r="J207" s="263"/>
      <c r="K207" s="263"/>
      <c r="L207" s="264"/>
      <c r="M207" s="267"/>
      <c r="N207" s="268"/>
      <c r="O207" s="268"/>
      <c r="P207" s="268"/>
      <c r="Q207" s="268"/>
      <c r="R207" s="269"/>
      <c r="S207" s="262"/>
      <c r="T207" s="263"/>
      <c r="U207" s="263"/>
      <c r="V207" s="263"/>
      <c r="W207" s="263"/>
      <c r="X207" s="266"/>
      <c r="Y207" s="266"/>
      <c r="Z207" s="266"/>
      <c r="AA207" s="266"/>
    </row>
    <row r="208" spans="1:27" ht="15" customHeight="1" x14ac:dyDescent="0.15">
      <c r="A208" s="272">
        <v>98</v>
      </c>
      <c r="B208" s="255"/>
      <c r="C208" s="256"/>
      <c r="D208" s="259"/>
      <c r="E208" s="260"/>
      <c r="F208" s="260"/>
      <c r="G208" s="261"/>
      <c r="H208" s="259" t="s">
        <v>84</v>
      </c>
      <c r="I208" s="260"/>
      <c r="J208" s="260"/>
      <c r="K208" s="260"/>
      <c r="L208" s="261"/>
      <c r="M208" s="255"/>
      <c r="N208" s="265"/>
      <c r="O208" s="265"/>
      <c r="P208" s="265"/>
      <c r="Q208" s="265"/>
      <c r="R208" s="256"/>
      <c r="S208" s="259" t="s">
        <v>84</v>
      </c>
      <c r="T208" s="260"/>
      <c r="U208" s="260"/>
      <c r="V208" s="260"/>
      <c r="W208" s="260"/>
      <c r="X208" s="266" t="s">
        <v>12</v>
      </c>
      <c r="Y208" s="266"/>
      <c r="Z208" s="266"/>
      <c r="AA208" s="266"/>
    </row>
    <row r="209" spans="1:27" ht="15" customHeight="1" x14ac:dyDescent="0.15">
      <c r="A209" s="273"/>
      <c r="B209" s="257"/>
      <c r="C209" s="258"/>
      <c r="D209" s="262"/>
      <c r="E209" s="263"/>
      <c r="F209" s="263"/>
      <c r="G209" s="264"/>
      <c r="H209" s="262"/>
      <c r="I209" s="263"/>
      <c r="J209" s="263"/>
      <c r="K209" s="263"/>
      <c r="L209" s="264"/>
      <c r="M209" s="267"/>
      <c r="N209" s="268"/>
      <c r="O209" s="268"/>
      <c r="P209" s="268"/>
      <c r="Q209" s="268"/>
      <c r="R209" s="269"/>
      <c r="S209" s="262"/>
      <c r="T209" s="263"/>
      <c r="U209" s="263"/>
      <c r="V209" s="263"/>
      <c r="W209" s="263"/>
      <c r="X209" s="266"/>
      <c r="Y209" s="266"/>
      <c r="Z209" s="266"/>
      <c r="AA209" s="266"/>
    </row>
    <row r="210" spans="1:27" ht="15" customHeight="1" x14ac:dyDescent="0.15">
      <c r="A210" s="272">
        <v>99</v>
      </c>
      <c r="B210" s="255"/>
      <c r="C210" s="256"/>
      <c r="D210" s="259"/>
      <c r="E210" s="260"/>
      <c r="F210" s="260"/>
      <c r="G210" s="261"/>
      <c r="H210" s="259" t="s">
        <v>84</v>
      </c>
      <c r="I210" s="260"/>
      <c r="J210" s="260"/>
      <c r="K210" s="260"/>
      <c r="L210" s="261"/>
      <c r="M210" s="255"/>
      <c r="N210" s="265"/>
      <c r="O210" s="265"/>
      <c r="P210" s="265"/>
      <c r="Q210" s="265"/>
      <c r="R210" s="256"/>
      <c r="S210" s="259" t="s">
        <v>84</v>
      </c>
      <c r="T210" s="260"/>
      <c r="U210" s="260"/>
      <c r="V210" s="260"/>
      <c r="W210" s="260"/>
      <c r="X210" s="266" t="s">
        <v>12</v>
      </c>
      <c r="Y210" s="266"/>
      <c r="Z210" s="266"/>
      <c r="AA210" s="266"/>
    </row>
    <row r="211" spans="1:27" ht="15" customHeight="1" x14ac:dyDescent="0.15">
      <c r="A211" s="273"/>
      <c r="B211" s="257"/>
      <c r="C211" s="258"/>
      <c r="D211" s="262"/>
      <c r="E211" s="263"/>
      <c r="F211" s="263"/>
      <c r="G211" s="264"/>
      <c r="H211" s="262"/>
      <c r="I211" s="263"/>
      <c r="J211" s="263"/>
      <c r="K211" s="263"/>
      <c r="L211" s="264"/>
      <c r="M211" s="267"/>
      <c r="N211" s="268"/>
      <c r="O211" s="268"/>
      <c r="P211" s="268"/>
      <c r="Q211" s="268"/>
      <c r="R211" s="269"/>
      <c r="S211" s="262"/>
      <c r="T211" s="263"/>
      <c r="U211" s="263"/>
      <c r="V211" s="263"/>
      <c r="W211" s="263"/>
      <c r="X211" s="266"/>
      <c r="Y211" s="266"/>
      <c r="Z211" s="266"/>
      <c r="AA211" s="266"/>
    </row>
    <row r="212" spans="1:27" ht="15" customHeight="1" x14ac:dyDescent="0.15">
      <c r="A212" s="253">
        <v>100</v>
      </c>
      <c r="B212" s="255"/>
      <c r="C212" s="256"/>
      <c r="D212" s="259"/>
      <c r="E212" s="260"/>
      <c r="F212" s="260"/>
      <c r="G212" s="261"/>
      <c r="H212" s="259" t="s">
        <v>84</v>
      </c>
      <c r="I212" s="260"/>
      <c r="J212" s="260"/>
      <c r="K212" s="260"/>
      <c r="L212" s="261"/>
      <c r="M212" s="255"/>
      <c r="N212" s="265"/>
      <c r="O212" s="265"/>
      <c r="P212" s="265"/>
      <c r="Q212" s="265"/>
      <c r="R212" s="256"/>
      <c r="S212" s="259" t="s">
        <v>84</v>
      </c>
      <c r="T212" s="260"/>
      <c r="U212" s="260"/>
      <c r="V212" s="260"/>
      <c r="W212" s="260"/>
      <c r="X212" s="266" t="s">
        <v>12</v>
      </c>
      <c r="Y212" s="266"/>
      <c r="Z212" s="266"/>
      <c r="AA212" s="266"/>
    </row>
    <row r="213" spans="1:27" ht="15" customHeight="1" x14ac:dyDescent="0.15">
      <c r="A213" s="254"/>
      <c r="B213" s="257"/>
      <c r="C213" s="258"/>
      <c r="D213" s="262"/>
      <c r="E213" s="263"/>
      <c r="F213" s="263"/>
      <c r="G213" s="264"/>
      <c r="H213" s="262"/>
      <c r="I213" s="263"/>
      <c r="J213" s="263"/>
      <c r="K213" s="263"/>
      <c r="L213" s="264"/>
      <c r="M213" s="267"/>
      <c r="N213" s="268"/>
      <c r="O213" s="268"/>
      <c r="P213" s="268"/>
      <c r="Q213" s="268"/>
      <c r="R213" s="269"/>
      <c r="S213" s="262"/>
      <c r="T213" s="263"/>
      <c r="U213" s="263"/>
      <c r="V213" s="263"/>
      <c r="W213" s="263"/>
      <c r="X213" s="266"/>
      <c r="Y213" s="266"/>
      <c r="Z213" s="266"/>
      <c r="AA213" s="266"/>
    </row>
    <row r="214" spans="1:27" ht="15" customHeight="1" x14ac:dyDescent="0.15">
      <c r="A214" s="253">
        <v>101</v>
      </c>
      <c r="B214" s="255"/>
      <c r="C214" s="256"/>
      <c r="D214" s="259"/>
      <c r="E214" s="260"/>
      <c r="F214" s="260"/>
      <c r="G214" s="261"/>
      <c r="H214" s="259" t="s">
        <v>84</v>
      </c>
      <c r="I214" s="260"/>
      <c r="J214" s="260"/>
      <c r="K214" s="260"/>
      <c r="L214" s="261"/>
      <c r="M214" s="255"/>
      <c r="N214" s="265"/>
      <c r="O214" s="265"/>
      <c r="P214" s="265"/>
      <c r="Q214" s="265"/>
      <c r="R214" s="256"/>
      <c r="S214" s="259" t="s">
        <v>84</v>
      </c>
      <c r="T214" s="260"/>
      <c r="U214" s="260"/>
      <c r="V214" s="260"/>
      <c r="W214" s="260"/>
      <c r="X214" s="266" t="s">
        <v>12</v>
      </c>
      <c r="Y214" s="266"/>
      <c r="Z214" s="266"/>
      <c r="AA214" s="266"/>
    </row>
    <row r="215" spans="1:27" ht="15" customHeight="1" x14ac:dyDescent="0.15">
      <c r="A215" s="254"/>
      <c r="B215" s="257"/>
      <c r="C215" s="258"/>
      <c r="D215" s="262"/>
      <c r="E215" s="263"/>
      <c r="F215" s="263"/>
      <c r="G215" s="264"/>
      <c r="H215" s="262"/>
      <c r="I215" s="263"/>
      <c r="J215" s="263"/>
      <c r="K215" s="263"/>
      <c r="L215" s="264"/>
      <c r="M215" s="267"/>
      <c r="N215" s="268"/>
      <c r="O215" s="268"/>
      <c r="P215" s="268"/>
      <c r="Q215" s="268"/>
      <c r="R215" s="269"/>
      <c r="S215" s="262"/>
      <c r="T215" s="263"/>
      <c r="U215" s="263"/>
      <c r="V215" s="263"/>
      <c r="W215" s="263"/>
      <c r="X215" s="266"/>
      <c r="Y215" s="266"/>
      <c r="Z215" s="266"/>
      <c r="AA215" s="266"/>
    </row>
    <row r="216" spans="1:27" ht="15" customHeight="1" x14ac:dyDescent="0.15">
      <c r="A216" s="253">
        <v>102</v>
      </c>
      <c r="B216" s="255"/>
      <c r="C216" s="256"/>
      <c r="D216" s="259"/>
      <c r="E216" s="260"/>
      <c r="F216" s="260"/>
      <c r="G216" s="261"/>
      <c r="H216" s="259" t="s">
        <v>84</v>
      </c>
      <c r="I216" s="260"/>
      <c r="J216" s="260"/>
      <c r="K216" s="260"/>
      <c r="L216" s="261"/>
      <c r="M216" s="255"/>
      <c r="N216" s="265"/>
      <c r="O216" s="265"/>
      <c r="P216" s="265"/>
      <c r="Q216" s="265"/>
      <c r="R216" s="256"/>
      <c r="S216" s="259" t="s">
        <v>84</v>
      </c>
      <c r="T216" s="260"/>
      <c r="U216" s="260"/>
      <c r="V216" s="260"/>
      <c r="W216" s="260"/>
      <c r="X216" s="266" t="s">
        <v>12</v>
      </c>
      <c r="Y216" s="266"/>
      <c r="Z216" s="266"/>
      <c r="AA216" s="266"/>
    </row>
    <row r="217" spans="1:27" ht="15" customHeight="1" x14ac:dyDescent="0.15">
      <c r="A217" s="254"/>
      <c r="B217" s="257"/>
      <c r="C217" s="258"/>
      <c r="D217" s="262"/>
      <c r="E217" s="263"/>
      <c r="F217" s="263"/>
      <c r="G217" s="264"/>
      <c r="H217" s="262"/>
      <c r="I217" s="263"/>
      <c r="J217" s="263"/>
      <c r="K217" s="263"/>
      <c r="L217" s="264"/>
      <c r="M217" s="267"/>
      <c r="N217" s="268"/>
      <c r="O217" s="268"/>
      <c r="P217" s="268"/>
      <c r="Q217" s="268"/>
      <c r="R217" s="269"/>
      <c r="S217" s="262"/>
      <c r="T217" s="263"/>
      <c r="U217" s="263"/>
      <c r="V217" s="263"/>
      <c r="W217" s="263"/>
      <c r="X217" s="266"/>
      <c r="Y217" s="266"/>
      <c r="Z217" s="266"/>
      <c r="AA217" s="266"/>
    </row>
    <row r="218" spans="1:27" ht="15" customHeight="1" x14ac:dyDescent="0.15">
      <c r="A218" s="253">
        <v>103</v>
      </c>
      <c r="B218" s="255"/>
      <c r="C218" s="256"/>
      <c r="D218" s="259"/>
      <c r="E218" s="260"/>
      <c r="F218" s="260"/>
      <c r="G218" s="261"/>
      <c r="H218" s="259" t="s">
        <v>84</v>
      </c>
      <c r="I218" s="260"/>
      <c r="J218" s="260"/>
      <c r="K218" s="260"/>
      <c r="L218" s="261"/>
      <c r="M218" s="255"/>
      <c r="N218" s="265"/>
      <c r="O218" s="265"/>
      <c r="P218" s="265"/>
      <c r="Q218" s="265"/>
      <c r="R218" s="256"/>
      <c r="S218" s="259" t="s">
        <v>84</v>
      </c>
      <c r="T218" s="260"/>
      <c r="U218" s="260"/>
      <c r="V218" s="260"/>
      <c r="W218" s="260"/>
      <c r="X218" s="266" t="s">
        <v>12</v>
      </c>
      <c r="Y218" s="266"/>
      <c r="Z218" s="266"/>
      <c r="AA218" s="266"/>
    </row>
    <row r="219" spans="1:27" ht="15" customHeight="1" x14ac:dyDescent="0.15">
      <c r="A219" s="254"/>
      <c r="B219" s="257"/>
      <c r="C219" s="258"/>
      <c r="D219" s="262"/>
      <c r="E219" s="263"/>
      <c r="F219" s="263"/>
      <c r="G219" s="264"/>
      <c r="H219" s="262"/>
      <c r="I219" s="263"/>
      <c r="J219" s="263"/>
      <c r="K219" s="263"/>
      <c r="L219" s="264"/>
      <c r="M219" s="267"/>
      <c r="N219" s="268"/>
      <c r="O219" s="268"/>
      <c r="P219" s="268"/>
      <c r="Q219" s="268"/>
      <c r="R219" s="269"/>
      <c r="S219" s="262"/>
      <c r="T219" s="263"/>
      <c r="U219" s="263"/>
      <c r="V219" s="263"/>
      <c r="W219" s="263"/>
      <c r="X219" s="266"/>
      <c r="Y219" s="266"/>
      <c r="Z219" s="266"/>
      <c r="AA219" s="266"/>
    </row>
    <row r="220" spans="1:27" ht="15" customHeight="1" x14ac:dyDescent="0.15">
      <c r="A220" s="253">
        <v>104</v>
      </c>
      <c r="B220" s="255"/>
      <c r="C220" s="256"/>
      <c r="D220" s="259"/>
      <c r="E220" s="260"/>
      <c r="F220" s="260"/>
      <c r="G220" s="261"/>
      <c r="H220" s="259" t="s">
        <v>84</v>
      </c>
      <c r="I220" s="260"/>
      <c r="J220" s="260"/>
      <c r="K220" s="260"/>
      <c r="L220" s="261"/>
      <c r="M220" s="255"/>
      <c r="N220" s="265"/>
      <c r="O220" s="265"/>
      <c r="P220" s="265"/>
      <c r="Q220" s="265"/>
      <c r="R220" s="256"/>
      <c r="S220" s="259" t="s">
        <v>84</v>
      </c>
      <c r="T220" s="260"/>
      <c r="U220" s="260"/>
      <c r="V220" s="260"/>
      <c r="W220" s="260"/>
      <c r="X220" s="266" t="s">
        <v>12</v>
      </c>
      <c r="Y220" s="266"/>
      <c r="Z220" s="266"/>
      <c r="AA220" s="266"/>
    </row>
    <row r="221" spans="1:27" ht="15" customHeight="1" x14ac:dyDescent="0.15">
      <c r="A221" s="254"/>
      <c r="B221" s="257"/>
      <c r="C221" s="258"/>
      <c r="D221" s="262"/>
      <c r="E221" s="263"/>
      <c r="F221" s="263"/>
      <c r="G221" s="264"/>
      <c r="H221" s="262"/>
      <c r="I221" s="263"/>
      <c r="J221" s="263"/>
      <c r="K221" s="263"/>
      <c r="L221" s="264"/>
      <c r="M221" s="267"/>
      <c r="N221" s="268"/>
      <c r="O221" s="268"/>
      <c r="P221" s="268"/>
      <c r="Q221" s="268"/>
      <c r="R221" s="269"/>
      <c r="S221" s="262"/>
      <c r="T221" s="263"/>
      <c r="U221" s="263"/>
      <c r="V221" s="263"/>
      <c r="W221" s="263"/>
      <c r="X221" s="266"/>
      <c r="Y221" s="266"/>
      <c r="Z221" s="266"/>
      <c r="AA221" s="266"/>
    </row>
    <row r="222" spans="1:27" ht="15" customHeight="1" x14ac:dyDescent="0.15">
      <c r="A222" s="253">
        <v>105</v>
      </c>
      <c r="B222" s="255"/>
      <c r="C222" s="256"/>
      <c r="D222" s="259"/>
      <c r="E222" s="260"/>
      <c r="F222" s="260"/>
      <c r="G222" s="261"/>
      <c r="H222" s="259" t="s">
        <v>84</v>
      </c>
      <c r="I222" s="260"/>
      <c r="J222" s="260"/>
      <c r="K222" s="260"/>
      <c r="L222" s="261"/>
      <c r="M222" s="255"/>
      <c r="N222" s="265"/>
      <c r="O222" s="265"/>
      <c r="P222" s="265"/>
      <c r="Q222" s="265"/>
      <c r="R222" s="256"/>
      <c r="S222" s="259" t="s">
        <v>84</v>
      </c>
      <c r="T222" s="260"/>
      <c r="U222" s="260"/>
      <c r="V222" s="260"/>
      <c r="W222" s="260"/>
      <c r="X222" s="266" t="s">
        <v>12</v>
      </c>
      <c r="Y222" s="266"/>
      <c r="Z222" s="266"/>
      <c r="AA222" s="266"/>
    </row>
    <row r="223" spans="1:27" ht="15" customHeight="1" x14ac:dyDescent="0.15">
      <c r="A223" s="254"/>
      <c r="B223" s="257"/>
      <c r="C223" s="258"/>
      <c r="D223" s="262"/>
      <c r="E223" s="263"/>
      <c r="F223" s="263"/>
      <c r="G223" s="264"/>
      <c r="H223" s="262"/>
      <c r="I223" s="263"/>
      <c r="J223" s="263"/>
      <c r="K223" s="263"/>
      <c r="L223" s="264"/>
      <c r="M223" s="267"/>
      <c r="N223" s="268"/>
      <c r="O223" s="268"/>
      <c r="P223" s="268"/>
      <c r="Q223" s="268"/>
      <c r="R223" s="269"/>
      <c r="S223" s="262"/>
      <c r="T223" s="263"/>
      <c r="U223" s="263"/>
      <c r="V223" s="263"/>
      <c r="W223" s="263"/>
      <c r="X223" s="266"/>
      <c r="Y223" s="266"/>
      <c r="Z223" s="266"/>
      <c r="AA223" s="266"/>
    </row>
    <row r="224" spans="1:27" ht="15" customHeight="1" x14ac:dyDescent="0.15">
      <c r="A224" s="253">
        <v>106</v>
      </c>
      <c r="B224" s="255"/>
      <c r="C224" s="256"/>
      <c r="D224" s="259"/>
      <c r="E224" s="260"/>
      <c r="F224" s="260"/>
      <c r="G224" s="261"/>
      <c r="H224" s="259" t="s">
        <v>84</v>
      </c>
      <c r="I224" s="260"/>
      <c r="J224" s="260"/>
      <c r="K224" s="260"/>
      <c r="L224" s="261"/>
      <c r="M224" s="255"/>
      <c r="N224" s="265"/>
      <c r="O224" s="265"/>
      <c r="P224" s="265"/>
      <c r="Q224" s="265"/>
      <c r="R224" s="256"/>
      <c r="S224" s="259" t="s">
        <v>84</v>
      </c>
      <c r="T224" s="260"/>
      <c r="U224" s="260"/>
      <c r="V224" s="260"/>
      <c r="W224" s="260"/>
      <c r="X224" s="266" t="s">
        <v>12</v>
      </c>
      <c r="Y224" s="266"/>
      <c r="Z224" s="266"/>
      <c r="AA224" s="266"/>
    </row>
    <row r="225" spans="1:27" ht="15" customHeight="1" x14ac:dyDescent="0.15">
      <c r="A225" s="254"/>
      <c r="B225" s="257"/>
      <c r="C225" s="258"/>
      <c r="D225" s="262"/>
      <c r="E225" s="263"/>
      <c r="F225" s="263"/>
      <c r="G225" s="264"/>
      <c r="H225" s="262"/>
      <c r="I225" s="263"/>
      <c r="J225" s="263"/>
      <c r="K225" s="263"/>
      <c r="L225" s="264"/>
      <c r="M225" s="267"/>
      <c r="N225" s="268"/>
      <c r="O225" s="268"/>
      <c r="P225" s="268"/>
      <c r="Q225" s="268"/>
      <c r="R225" s="269"/>
      <c r="S225" s="262"/>
      <c r="T225" s="263"/>
      <c r="U225" s="263"/>
      <c r="V225" s="263"/>
      <c r="W225" s="263"/>
      <c r="X225" s="266"/>
      <c r="Y225" s="266"/>
      <c r="Z225" s="266"/>
      <c r="AA225" s="266"/>
    </row>
    <row r="226" spans="1:27" ht="15" customHeight="1" x14ac:dyDescent="0.15">
      <c r="A226" s="253">
        <v>107</v>
      </c>
      <c r="B226" s="255"/>
      <c r="C226" s="256"/>
      <c r="D226" s="259"/>
      <c r="E226" s="260"/>
      <c r="F226" s="260"/>
      <c r="G226" s="261"/>
      <c r="H226" s="259" t="s">
        <v>84</v>
      </c>
      <c r="I226" s="260"/>
      <c r="J226" s="260"/>
      <c r="K226" s="260"/>
      <c r="L226" s="261"/>
      <c r="M226" s="255"/>
      <c r="N226" s="265"/>
      <c r="O226" s="265"/>
      <c r="P226" s="265"/>
      <c r="Q226" s="265"/>
      <c r="R226" s="256"/>
      <c r="S226" s="259" t="s">
        <v>84</v>
      </c>
      <c r="T226" s="260"/>
      <c r="U226" s="260"/>
      <c r="V226" s="260"/>
      <c r="W226" s="260"/>
      <c r="X226" s="266" t="s">
        <v>12</v>
      </c>
      <c r="Y226" s="266"/>
      <c r="Z226" s="266"/>
      <c r="AA226" s="266"/>
    </row>
    <row r="227" spans="1:27" ht="15" customHeight="1" x14ac:dyDescent="0.15">
      <c r="A227" s="254"/>
      <c r="B227" s="257"/>
      <c r="C227" s="258"/>
      <c r="D227" s="262"/>
      <c r="E227" s="263"/>
      <c r="F227" s="263"/>
      <c r="G227" s="264"/>
      <c r="H227" s="262"/>
      <c r="I227" s="263"/>
      <c r="J227" s="263"/>
      <c r="K227" s="263"/>
      <c r="L227" s="264"/>
      <c r="M227" s="267"/>
      <c r="N227" s="268"/>
      <c r="O227" s="268"/>
      <c r="P227" s="268"/>
      <c r="Q227" s="268"/>
      <c r="R227" s="269"/>
      <c r="S227" s="262"/>
      <c r="T227" s="263"/>
      <c r="U227" s="263"/>
      <c r="V227" s="263"/>
      <c r="W227" s="263"/>
      <c r="X227" s="266"/>
      <c r="Y227" s="266"/>
      <c r="Z227" s="266"/>
      <c r="AA227" s="266"/>
    </row>
    <row r="228" spans="1:27" ht="15" customHeight="1" x14ac:dyDescent="0.15">
      <c r="A228" s="253">
        <v>108</v>
      </c>
      <c r="B228" s="255"/>
      <c r="C228" s="256"/>
      <c r="D228" s="259"/>
      <c r="E228" s="260"/>
      <c r="F228" s="260"/>
      <c r="G228" s="261"/>
      <c r="H228" s="259" t="s">
        <v>84</v>
      </c>
      <c r="I228" s="260"/>
      <c r="J228" s="260"/>
      <c r="K228" s="260"/>
      <c r="L228" s="261"/>
      <c r="M228" s="255"/>
      <c r="N228" s="265"/>
      <c r="O228" s="265"/>
      <c r="P228" s="265"/>
      <c r="Q228" s="265"/>
      <c r="R228" s="256"/>
      <c r="S228" s="259" t="s">
        <v>84</v>
      </c>
      <c r="T228" s="260"/>
      <c r="U228" s="260"/>
      <c r="V228" s="260"/>
      <c r="W228" s="260"/>
      <c r="X228" s="266" t="s">
        <v>12</v>
      </c>
      <c r="Y228" s="266"/>
      <c r="Z228" s="266"/>
      <c r="AA228" s="266"/>
    </row>
    <row r="229" spans="1:27" ht="15" customHeight="1" x14ac:dyDescent="0.15">
      <c r="A229" s="254"/>
      <c r="B229" s="257"/>
      <c r="C229" s="258"/>
      <c r="D229" s="262"/>
      <c r="E229" s="263"/>
      <c r="F229" s="263"/>
      <c r="G229" s="264"/>
      <c r="H229" s="262"/>
      <c r="I229" s="263"/>
      <c r="J229" s="263"/>
      <c r="K229" s="263"/>
      <c r="L229" s="264"/>
      <c r="M229" s="267"/>
      <c r="N229" s="268"/>
      <c r="O229" s="268"/>
      <c r="P229" s="268"/>
      <c r="Q229" s="268"/>
      <c r="R229" s="269"/>
      <c r="S229" s="262"/>
      <c r="T229" s="263"/>
      <c r="U229" s="263"/>
      <c r="V229" s="263"/>
      <c r="W229" s="263"/>
      <c r="X229" s="266"/>
      <c r="Y229" s="266"/>
      <c r="Z229" s="266"/>
      <c r="AA229" s="266"/>
    </row>
    <row r="230" spans="1:27" ht="15" customHeight="1" x14ac:dyDescent="0.15">
      <c r="A230" s="253">
        <v>109</v>
      </c>
      <c r="B230" s="255"/>
      <c r="C230" s="256"/>
      <c r="D230" s="259"/>
      <c r="E230" s="260"/>
      <c r="F230" s="260"/>
      <c r="G230" s="261"/>
      <c r="H230" s="259" t="s">
        <v>84</v>
      </c>
      <c r="I230" s="260"/>
      <c r="J230" s="260"/>
      <c r="K230" s="260"/>
      <c r="L230" s="261"/>
      <c r="M230" s="255"/>
      <c r="N230" s="265"/>
      <c r="O230" s="265"/>
      <c r="P230" s="265"/>
      <c r="Q230" s="265"/>
      <c r="R230" s="256"/>
      <c r="S230" s="259" t="s">
        <v>84</v>
      </c>
      <c r="T230" s="260"/>
      <c r="U230" s="260"/>
      <c r="V230" s="260"/>
      <c r="W230" s="260"/>
      <c r="X230" s="266" t="s">
        <v>12</v>
      </c>
      <c r="Y230" s="266"/>
      <c r="Z230" s="266"/>
      <c r="AA230" s="266"/>
    </row>
    <row r="231" spans="1:27" ht="14.25" x14ac:dyDescent="0.15">
      <c r="A231" s="254"/>
      <c r="B231" s="257"/>
      <c r="C231" s="258"/>
      <c r="D231" s="262"/>
      <c r="E231" s="263"/>
      <c r="F231" s="263"/>
      <c r="G231" s="264"/>
      <c r="H231" s="262"/>
      <c r="I231" s="263"/>
      <c r="J231" s="263"/>
      <c r="K231" s="263"/>
      <c r="L231" s="264"/>
      <c r="M231" s="267"/>
      <c r="N231" s="268"/>
      <c r="O231" s="268"/>
      <c r="P231" s="268"/>
      <c r="Q231" s="268"/>
      <c r="R231" s="269"/>
      <c r="S231" s="262"/>
      <c r="T231" s="263"/>
      <c r="U231" s="263"/>
      <c r="V231" s="263"/>
      <c r="W231" s="263"/>
      <c r="X231" s="266"/>
      <c r="Y231" s="266"/>
      <c r="Z231" s="266"/>
      <c r="AA231" s="266"/>
    </row>
    <row r="232" spans="1:27" ht="14.25" x14ac:dyDescent="0.15">
      <c r="A232" s="253">
        <v>110</v>
      </c>
      <c r="B232" s="255"/>
      <c r="C232" s="256"/>
      <c r="D232" s="259"/>
      <c r="E232" s="260"/>
      <c r="F232" s="260"/>
      <c r="G232" s="261"/>
      <c r="H232" s="259" t="s">
        <v>84</v>
      </c>
      <c r="I232" s="260"/>
      <c r="J232" s="260"/>
      <c r="K232" s="260"/>
      <c r="L232" s="261"/>
      <c r="M232" s="255"/>
      <c r="N232" s="265"/>
      <c r="O232" s="265"/>
      <c r="P232" s="265"/>
      <c r="Q232" s="265"/>
      <c r="R232" s="256"/>
      <c r="S232" s="259" t="s">
        <v>84</v>
      </c>
      <c r="T232" s="260"/>
      <c r="U232" s="260"/>
      <c r="V232" s="260"/>
      <c r="W232" s="260"/>
      <c r="X232" s="266" t="s">
        <v>12</v>
      </c>
      <c r="Y232" s="266"/>
      <c r="Z232" s="266"/>
      <c r="AA232" s="266"/>
    </row>
    <row r="233" spans="1:27" ht="14.25" x14ac:dyDescent="0.15">
      <c r="A233" s="254"/>
      <c r="B233" s="257"/>
      <c r="C233" s="258"/>
      <c r="D233" s="262"/>
      <c r="E233" s="263"/>
      <c r="F233" s="263"/>
      <c r="G233" s="264"/>
      <c r="H233" s="262"/>
      <c r="I233" s="263"/>
      <c r="J233" s="263"/>
      <c r="K233" s="263"/>
      <c r="L233" s="264"/>
      <c r="M233" s="267"/>
      <c r="N233" s="268"/>
      <c r="O233" s="268"/>
      <c r="P233" s="268"/>
      <c r="Q233" s="268"/>
      <c r="R233" s="269"/>
      <c r="S233" s="262"/>
      <c r="T233" s="263"/>
      <c r="U233" s="263"/>
      <c r="V233" s="263"/>
      <c r="W233" s="263"/>
      <c r="X233" s="266"/>
      <c r="Y233" s="266"/>
      <c r="Z233" s="266"/>
      <c r="AA233" s="266"/>
    </row>
    <row r="234" spans="1:27" ht="14.25" x14ac:dyDescent="0.15">
      <c r="A234" s="253">
        <v>111</v>
      </c>
      <c r="B234" s="255"/>
      <c r="C234" s="256"/>
      <c r="D234" s="259"/>
      <c r="E234" s="260"/>
      <c r="F234" s="260"/>
      <c r="G234" s="261"/>
      <c r="H234" s="259" t="s">
        <v>84</v>
      </c>
      <c r="I234" s="260"/>
      <c r="J234" s="260"/>
      <c r="K234" s="260"/>
      <c r="L234" s="261"/>
      <c r="M234" s="255"/>
      <c r="N234" s="265"/>
      <c r="O234" s="265"/>
      <c r="P234" s="265"/>
      <c r="Q234" s="265"/>
      <c r="R234" s="256"/>
      <c r="S234" s="259" t="s">
        <v>84</v>
      </c>
      <c r="T234" s="260"/>
      <c r="U234" s="260"/>
      <c r="V234" s="260"/>
      <c r="W234" s="260"/>
      <c r="X234" s="266" t="s">
        <v>12</v>
      </c>
      <c r="Y234" s="266"/>
      <c r="Z234" s="266"/>
      <c r="AA234" s="266"/>
    </row>
    <row r="235" spans="1:27" ht="14.25" x14ac:dyDescent="0.15">
      <c r="A235" s="254"/>
      <c r="B235" s="257"/>
      <c r="C235" s="258"/>
      <c r="D235" s="262"/>
      <c r="E235" s="263"/>
      <c r="F235" s="263"/>
      <c r="G235" s="264"/>
      <c r="H235" s="262"/>
      <c r="I235" s="263"/>
      <c r="J235" s="263"/>
      <c r="K235" s="263"/>
      <c r="L235" s="264"/>
      <c r="M235" s="267"/>
      <c r="N235" s="268"/>
      <c r="O235" s="268"/>
      <c r="P235" s="268"/>
      <c r="Q235" s="268"/>
      <c r="R235" s="269"/>
      <c r="S235" s="262"/>
      <c r="T235" s="263"/>
      <c r="U235" s="263"/>
      <c r="V235" s="263"/>
      <c r="W235" s="263"/>
      <c r="X235" s="266"/>
      <c r="Y235" s="266"/>
      <c r="Z235" s="266"/>
      <c r="AA235" s="266"/>
    </row>
    <row r="236" spans="1:27" ht="14.25" x14ac:dyDescent="0.15">
      <c r="A236" s="253">
        <v>112</v>
      </c>
      <c r="B236" s="255"/>
      <c r="C236" s="256"/>
      <c r="D236" s="259"/>
      <c r="E236" s="260"/>
      <c r="F236" s="260"/>
      <c r="G236" s="261"/>
      <c r="H236" s="259" t="s">
        <v>84</v>
      </c>
      <c r="I236" s="260"/>
      <c r="J236" s="260"/>
      <c r="K236" s="260"/>
      <c r="L236" s="261"/>
      <c r="M236" s="255"/>
      <c r="N236" s="265"/>
      <c r="O236" s="265"/>
      <c r="P236" s="265"/>
      <c r="Q236" s="265"/>
      <c r="R236" s="256"/>
      <c r="S236" s="259" t="s">
        <v>84</v>
      </c>
      <c r="T236" s="260"/>
      <c r="U236" s="260"/>
      <c r="V236" s="260"/>
      <c r="W236" s="260"/>
      <c r="X236" s="266" t="s">
        <v>12</v>
      </c>
      <c r="Y236" s="266"/>
      <c r="Z236" s="266"/>
      <c r="AA236" s="266"/>
    </row>
    <row r="237" spans="1:27" ht="14.25" x14ac:dyDescent="0.15">
      <c r="A237" s="254"/>
      <c r="B237" s="257"/>
      <c r="C237" s="258"/>
      <c r="D237" s="262"/>
      <c r="E237" s="263"/>
      <c r="F237" s="263"/>
      <c r="G237" s="264"/>
      <c r="H237" s="262"/>
      <c r="I237" s="263"/>
      <c r="J237" s="263"/>
      <c r="K237" s="263"/>
      <c r="L237" s="264"/>
      <c r="M237" s="267"/>
      <c r="N237" s="268"/>
      <c r="O237" s="268"/>
      <c r="P237" s="268"/>
      <c r="Q237" s="268"/>
      <c r="R237" s="269"/>
      <c r="S237" s="262"/>
      <c r="T237" s="263"/>
      <c r="U237" s="263"/>
      <c r="V237" s="263"/>
      <c r="W237" s="263"/>
      <c r="X237" s="266"/>
      <c r="Y237" s="266"/>
      <c r="Z237" s="266"/>
      <c r="AA237" s="266"/>
    </row>
    <row r="238" spans="1:27" ht="14.25" x14ac:dyDescent="0.15">
      <c r="A238" s="253">
        <v>113</v>
      </c>
      <c r="B238" s="255"/>
      <c r="C238" s="256"/>
      <c r="D238" s="259"/>
      <c r="E238" s="260"/>
      <c r="F238" s="260"/>
      <c r="G238" s="261"/>
      <c r="H238" s="259" t="s">
        <v>84</v>
      </c>
      <c r="I238" s="260"/>
      <c r="J238" s="260"/>
      <c r="K238" s="260"/>
      <c r="L238" s="261"/>
      <c r="M238" s="255"/>
      <c r="N238" s="265"/>
      <c r="O238" s="265"/>
      <c r="P238" s="265"/>
      <c r="Q238" s="265"/>
      <c r="R238" s="256"/>
      <c r="S238" s="259" t="s">
        <v>84</v>
      </c>
      <c r="T238" s="260"/>
      <c r="U238" s="260"/>
      <c r="V238" s="260"/>
      <c r="W238" s="260"/>
      <c r="X238" s="266" t="s">
        <v>12</v>
      </c>
      <c r="Y238" s="266"/>
      <c r="Z238" s="266"/>
      <c r="AA238" s="266"/>
    </row>
    <row r="239" spans="1:27" ht="14.25" x14ac:dyDescent="0.15">
      <c r="A239" s="254"/>
      <c r="B239" s="257"/>
      <c r="C239" s="258"/>
      <c r="D239" s="262"/>
      <c r="E239" s="263"/>
      <c r="F239" s="263"/>
      <c r="G239" s="264"/>
      <c r="H239" s="262"/>
      <c r="I239" s="263"/>
      <c r="J239" s="263"/>
      <c r="K239" s="263"/>
      <c r="L239" s="264"/>
      <c r="M239" s="267"/>
      <c r="N239" s="268"/>
      <c r="O239" s="268"/>
      <c r="P239" s="268"/>
      <c r="Q239" s="268"/>
      <c r="R239" s="269"/>
      <c r="S239" s="262"/>
      <c r="T239" s="263"/>
      <c r="U239" s="263"/>
      <c r="V239" s="263"/>
      <c r="W239" s="263"/>
      <c r="X239" s="266"/>
      <c r="Y239" s="266"/>
      <c r="Z239" s="266"/>
      <c r="AA239" s="266"/>
    </row>
    <row r="240" spans="1:27" ht="14.25" x14ac:dyDescent="0.15">
      <c r="A240" s="253">
        <v>114</v>
      </c>
      <c r="B240" s="255"/>
      <c r="C240" s="256"/>
      <c r="D240" s="259"/>
      <c r="E240" s="260"/>
      <c r="F240" s="260"/>
      <c r="G240" s="261"/>
      <c r="H240" s="259" t="s">
        <v>84</v>
      </c>
      <c r="I240" s="260"/>
      <c r="J240" s="260"/>
      <c r="K240" s="260"/>
      <c r="L240" s="261"/>
      <c r="M240" s="255"/>
      <c r="N240" s="265"/>
      <c r="O240" s="265"/>
      <c r="P240" s="265"/>
      <c r="Q240" s="265"/>
      <c r="R240" s="256"/>
      <c r="S240" s="259" t="s">
        <v>84</v>
      </c>
      <c r="T240" s="260"/>
      <c r="U240" s="260"/>
      <c r="V240" s="260"/>
      <c r="W240" s="260"/>
      <c r="X240" s="266" t="s">
        <v>12</v>
      </c>
      <c r="Y240" s="266"/>
      <c r="Z240" s="266"/>
      <c r="AA240" s="266"/>
    </row>
    <row r="241" spans="1:27" ht="14.25" x14ac:dyDescent="0.15">
      <c r="A241" s="254"/>
      <c r="B241" s="257"/>
      <c r="C241" s="258"/>
      <c r="D241" s="262"/>
      <c r="E241" s="263"/>
      <c r="F241" s="263"/>
      <c r="G241" s="264"/>
      <c r="H241" s="262"/>
      <c r="I241" s="263"/>
      <c r="J241" s="263"/>
      <c r="K241" s="263"/>
      <c r="L241" s="264"/>
      <c r="M241" s="267"/>
      <c r="N241" s="268"/>
      <c r="O241" s="268"/>
      <c r="P241" s="268"/>
      <c r="Q241" s="268"/>
      <c r="R241" s="269"/>
      <c r="S241" s="262"/>
      <c r="T241" s="263"/>
      <c r="U241" s="263"/>
      <c r="V241" s="263"/>
      <c r="W241" s="263"/>
      <c r="X241" s="266"/>
      <c r="Y241" s="266"/>
      <c r="Z241" s="266"/>
      <c r="AA241" s="266"/>
    </row>
    <row r="242" spans="1:27" ht="14.25" x14ac:dyDescent="0.15">
      <c r="A242" s="253">
        <v>115</v>
      </c>
      <c r="B242" s="255"/>
      <c r="C242" s="256"/>
      <c r="D242" s="259"/>
      <c r="E242" s="260"/>
      <c r="F242" s="260"/>
      <c r="G242" s="261"/>
      <c r="H242" s="259" t="s">
        <v>84</v>
      </c>
      <c r="I242" s="260"/>
      <c r="J242" s="260"/>
      <c r="K242" s="260"/>
      <c r="L242" s="261"/>
      <c r="M242" s="255"/>
      <c r="N242" s="265"/>
      <c r="O242" s="265"/>
      <c r="P242" s="265"/>
      <c r="Q242" s="265"/>
      <c r="R242" s="256"/>
      <c r="S242" s="259" t="s">
        <v>84</v>
      </c>
      <c r="T242" s="260"/>
      <c r="U242" s="260"/>
      <c r="V242" s="260"/>
      <c r="W242" s="260"/>
      <c r="X242" s="266" t="s">
        <v>12</v>
      </c>
      <c r="Y242" s="266"/>
      <c r="Z242" s="266"/>
      <c r="AA242" s="266"/>
    </row>
    <row r="243" spans="1:27" ht="14.25" x14ac:dyDescent="0.15">
      <c r="A243" s="254"/>
      <c r="B243" s="257"/>
      <c r="C243" s="258"/>
      <c r="D243" s="262"/>
      <c r="E243" s="263"/>
      <c r="F243" s="263"/>
      <c r="G243" s="264"/>
      <c r="H243" s="262"/>
      <c r="I243" s="263"/>
      <c r="J243" s="263"/>
      <c r="K243" s="263"/>
      <c r="L243" s="264"/>
      <c r="M243" s="267"/>
      <c r="N243" s="268"/>
      <c r="O243" s="268"/>
      <c r="P243" s="268"/>
      <c r="Q243" s="268"/>
      <c r="R243" s="269"/>
      <c r="S243" s="262"/>
      <c r="T243" s="263"/>
      <c r="U243" s="263"/>
      <c r="V243" s="263"/>
      <c r="W243" s="263"/>
      <c r="X243" s="266"/>
      <c r="Y243" s="266"/>
      <c r="Z243" s="266"/>
      <c r="AA243" s="266"/>
    </row>
    <row r="244" spans="1:27" ht="14.25" x14ac:dyDescent="0.15">
      <c r="A244" s="253">
        <v>116</v>
      </c>
      <c r="B244" s="255"/>
      <c r="C244" s="256"/>
      <c r="D244" s="259"/>
      <c r="E244" s="260"/>
      <c r="F244" s="260"/>
      <c r="G244" s="261"/>
      <c r="H244" s="259" t="s">
        <v>84</v>
      </c>
      <c r="I244" s="260"/>
      <c r="J244" s="260"/>
      <c r="K244" s="260"/>
      <c r="L244" s="261"/>
      <c r="M244" s="255"/>
      <c r="N244" s="265"/>
      <c r="O244" s="265"/>
      <c r="P244" s="265"/>
      <c r="Q244" s="265"/>
      <c r="R244" s="256"/>
      <c r="S244" s="259" t="s">
        <v>84</v>
      </c>
      <c r="T244" s="260"/>
      <c r="U244" s="260"/>
      <c r="V244" s="260"/>
      <c r="W244" s="260"/>
      <c r="X244" s="266" t="s">
        <v>12</v>
      </c>
      <c r="Y244" s="266"/>
      <c r="Z244" s="266"/>
      <c r="AA244" s="266"/>
    </row>
    <row r="245" spans="1:27" ht="14.25" x14ac:dyDescent="0.15">
      <c r="A245" s="254"/>
      <c r="B245" s="257"/>
      <c r="C245" s="258"/>
      <c r="D245" s="262"/>
      <c r="E245" s="263"/>
      <c r="F245" s="263"/>
      <c r="G245" s="264"/>
      <c r="H245" s="262"/>
      <c r="I245" s="263"/>
      <c r="J245" s="263"/>
      <c r="K245" s="263"/>
      <c r="L245" s="264"/>
      <c r="M245" s="267"/>
      <c r="N245" s="268"/>
      <c r="O245" s="268"/>
      <c r="P245" s="268"/>
      <c r="Q245" s="268"/>
      <c r="R245" s="269"/>
      <c r="S245" s="262"/>
      <c r="T245" s="263"/>
      <c r="U245" s="263"/>
      <c r="V245" s="263"/>
      <c r="W245" s="263"/>
      <c r="X245" s="266"/>
      <c r="Y245" s="266"/>
      <c r="Z245" s="266"/>
      <c r="AA245" s="266"/>
    </row>
    <row r="246" spans="1:27" ht="14.25" x14ac:dyDescent="0.15">
      <c r="A246" s="253">
        <v>117</v>
      </c>
      <c r="B246" s="255"/>
      <c r="C246" s="256"/>
      <c r="D246" s="259"/>
      <c r="E246" s="260"/>
      <c r="F246" s="260"/>
      <c r="G246" s="261"/>
      <c r="H246" s="259" t="s">
        <v>84</v>
      </c>
      <c r="I246" s="260"/>
      <c r="J246" s="260"/>
      <c r="K246" s="260"/>
      <c r="L246" s="261"/>
      <c r="M246" s="255"/>
      <c r="N246" s="265"/>
      <c r="O246" s="265"/>
      <c r="P246" s="265"/>
      <c r="Q246" s="265"/>
      <c r="R246" s="256"/>
      <c r="S246" s="259" t="s">
        <v>84</v>
      </c>
      <c r="T246" s="260"/>
      <c r="U246" s="260"/>
      <c r="V246" s="260"/>
      <c r="W246" s="260"/>
      <c r="X246" s="266" t="s">
        <v>12</v>
      </c>
      <c r="Y246" s="266"/>
      <c r="Z246" s="266"/>
      <c r="AA246" s="266"/>
    </row>
    <row r="247" spans="1:27" ht="14.25" x14ac:dyDescent="0.15">
      <c r="A247" s="254"/>
      <c r="B247" s="257"/>
      <c r="C247" s="258"/>
      <c r="D247" s="262"/>
      <c r="E247" s="263"/>
      <c r="F247" s="263"/>
      <c r="G247" s="264"/>
      <c r="H247" s="262"/>
      <c r="I247" s="263"/>
      <c r="J247" s="263"/>
      <c r="K247" s="263"/>
      <c r="L247" s="264"/>
      <c r="M247" s="267"/>
      <c r="N247" s="268"/>
      <c r="O247" s="268"/>
      <c r="P247" s="268"/>
      <c r="Q247" s="268"/>
      <c r="R247" s="269"/>
      <c r="S247" s="262"/>
      <c r="T247" s="263"/>
      <c r="U247" s="263"/>
      <c r="V247" s="263"/>
      <c r="W247" s="263"/>
      <c r="X247" s="266"/>
      <c r="Y247" s="266"/>
      <c r="Z247" s="266"/>
      <c r="AA247" s="266"/>
    </row>
    <row r="248" spans="1:27" ht="14.25" x14ac:dyDescent="0.15">
      <c r="A248" s="253">
        <v>118</v>
      </c>
      <c r="B248" s="255"/>
      <c r="C248" s="256"/>
      <c r="D248" s="259"/>
      <c r="E248" s="260"/>
      <c r="F248" s="260"/>
      <c r="G248" s="261"/>
      <c r="H248" s="259" t="s">
        <v>84</v>
      </c>
      <c r="I248" s="260"/>
      <c r="J248" s="260"/>
      <c r="K248" s="260"/>
      <c r="L248" s="261"/>
      <c r="M248" s="255"/>
      <c r="N248" s="265"/>
      <c r="O248" s="265"/>
      <c r="P248" s="265"/>
      <c r="Q248" s="265"/>
      <c r="R248" s="256"/>
      <c r="S248" s="259" t="s">
        <v>84</v>
      </c>
      <c r="T248" s="260"/>
      <c r="U248" s="260"/>
      <c r="V248" s="260"/>
      <c r="W248" s="260"/>
      <c r="X248" s="266" t="s">
        <v>12</v>
      </c>
      <c r="Y248" s="266"/>
      <c r="Z248" s="266"/>
      <c r="AA248" s="266"/>
    </row>
    <row r="249" spans="1:27" ht="14.25" x14ac:dyDescent="0.15">
      <c r="A249" s="254"/>
      <c r="B249" s="257"/>
      <c r="C249" s="258"/>
      <c r="D249" s="262"/>
      <c r="E249" s="263"/>
      <c r="F249" s="263"/>
      <c r="G249" s="264"/>
      <c r="H249" s="262"/>
      <c r="I249" s="263"/>
      <c r="J249" s="263"/>
      <c r="K249" s="263"/>
      <c r="L249" s="264"/>
      <c r="M249" s="267"/>
      <c r="N249" s="268"/>
      <c r="O249" s="268"/>
      <c r="P249" s="268"/>
      <c r="Q249" s="268"/>
      <c r="R249" s="269"/>
      <c r="S249" s="262"/>
      <c r="T249" s="263"/>
      <c r="U249" s="263"/>
      <c r="V249" s="263"/>
      <c r="W249" s="263"/>
      <c r="X249" s="266"/>
      <c r="Y249" s="266"/>
      <c r="Z249" s="266"/>
      <c r="AA249" s="266"/>
    </row>
    <row r="250" spans="1:27" ht="14.25" x14ac:dyDescent="0.15">
      <c r="A250" s="253">
        <v>119</v>
      </c>
      <c r="B250" s="255"/>
      <c r="C250" s="256"/>
      <c r="D250" s="259"/>
      <c r="E250" s="260"/>
      <c r="F250" s="260"/>
      <c r="G250" s="261"/>
      <c r="H250" s="259" t="s">
        <v>84</v>
      </c>
      <c r="I250" s="260"/>
      <c r="J250" s="260"/>
      <c r="K250" s="260"/>
      <c r="L250" s="261"/>
      <c r="M250" s="255"/>
      <c r="N250" s="265"/>
      <c r="O250" s="265"/>
      <c r="P250" s="265"/>
      <c r="Q250" s="265"/>
      <c r="R250" s="256"/>
      <c r="S250" s="259" t="s">
        <v>84</v>
      </c>
      <c r="T250" s="260"/>
      <c r="U250" s="260"/>
      <c r="V250" s="260"/>
      <c r="W250" s="260"/>
      <c r="X250" s="266" t="s">
        <v>12</v>
      </c>
      <c r="Y250" s="266"/>
      <c r="Z250" s="266"/>
      <c r="AA250" s="266"/>
    </row>
    <row r="251" spans="1:27" ht="14.25" x14ac:dyDescent="0.15">
      <c r="A251" s="254"/>
      <c r="B251" s="257"/>
      <c r="C251" s="258"/>
      <c r="D251" s="262"/>
      <c r="E251" s="263"/>
      <c r="F251" s="263"/>
      <c r="G251" s="264"/>
      <c r="H251" s="262"/>
      <c r="I251" s="263"/>
      <c r="J251" s="263"/>
      <c r="K251" s="263"/>
      <c r="L251" s="264"/>
      <c r="M251" s="267"/>
      <c r="N251" s="268"/>
      <c r="O251" s="268"/>
      <c r="P251" s="268"/>
      <c r="Q251" s="268"/>
      <c r="R251" s="269"/>
      <c r="S251" s="262"/>
      <c r="T251" s="263"/>
      <c r="U251" s="263"/>
      <c r="V251" s="263"/>
      <c r="W251" s="263"/>
      <c r="X251" s="266"/>
      <c r="Y251" s="266"/>
      <c r="Z251" s="266"/>
      <c r="AA251" s="266"/>
    </row>
    <row r="252" spans="1:27" ht="14.25" x14ac:dyDescent="0.15">
      <c r="A252" s="253">
        <v>120</v>
      </c>
      <c r="B252" s="255"/>
      <c r="C252" s="256"/>
      <c r="D252" s="259"/>
      <c r="E252" s="260"/>
      <c r="F252" s="260"/>
      <c r="G252" s="261"/>
      <c r="H252" s="259" t="s">
        <v>84</v>
      </c>
      <c r="I252" s="260"/>
      <c r="J252" s="260"/>
      <c r="K252" s="260"/>
      <c r="L252" s="261"/>
      <c r="M252" s="255"/>
      <c r="N252" s="265"/>
      <c r="O252" s="265"/>
      <c r="P252" s="265"/>
      <c r="Q252" s="265"/>
      <c r="R252" s="256"/>
      <c r="S252" s="259" t="s">
        <v>84</v>
      </c>
      <c r="T252" s="260"/>
      <c r="U252" s="260"/>
      <c r="V252" s="260"/>
      <c r="W252" s="260"/>
      <c r="X252" s="266" t="s">
        <v>12</v>
      </c>
      <c r="Y252" s="266"/>
      <c r="Z252" s="266"/>
      <c r="AA252" s="266"/>
    </row>
    <row r="253" spans="1:27" ht="14.25" x14ac:dyDescent="0.15">
      <c r="A253" s="254"/>
      <c r="B253" s="257"/>
      <c r="C253" s="258"/>
      <c r="D253" s="262"/>
      <c r="E253" s="263"/>
      <c r="F253" s="263"/>
      <c r="G253" s="264"/>
      <c r="H253" s="262"/>
      <c r="I253" s="263"/>
      <c r="J253" s="263"/>
      <c r="K253" s="263"/>
      <c r="L253" s="264"/>
      <c r="M253" s="267"/>
      <c r="N253" s="268"/>
      <c r="O253" s="268"/>
      <c r="P253" s="268"/>
      <c r="Q253" s="268"/>
      <c r="R253" s="269"/>
      <c r="S253" s="262"/>
      <c r="T253" s="263"/>
      <c r="U253" s="263"/>
      <c r="V253" s="263"/>
      <c r="W253" s="263"/>
      <c r="X253" s="266"/>
      <c r="Y253" s="266"/>
      <c r="Z253" s="266"/>
      <c r="AA253" s="266"/>
    </row>
  </sheetData>
  <protectedRanges>
    <protectedRange sqref="Q3:Q5 X3:X5" name="範囲1"/>
  </protectedRanges>
  <mergeCells count="972">
    <mergeCell ref="M14:R14"/>
    <mergeCell ref="M15:R15"/>
    <mergeCell ref="M17:R17"/>
    <mergeCell ref="D20:G21"/>
    <mergeCell ref="B212:C213"/>
    <mergeCell ref="B214:C215"/>
    <mergeCell ref="B216:C217"/>
    <mergeCell ref="D210:G211"/>
    <mergeCell ref="D212:G213"/>
    <mergeCell ref="D214:G215"/>
    <mergeCell ref="D216:G217"/>
    <mergeCell ref="H202:L203"/>
    <mergeCell ref="M202:R202"/>
    <mergeCell ref="H214:L215"/>
    <mergeCell ref="M214:R214"/>
    <mergeCell ref="H200:L201"/>
    <mergeCell ref="M200:R200"/>
    <mergeCell ref="H186:L187"/>
    <mergeCell ref="M186:R186"/>
    <mergeCell ref="H32:L33"/>
    <mergeCell ref="M18:R18"/>
    <mergeCell ref="M16:R16"/>
    <mergeCell ref="B68:C69"/>
    <mergeCell ref="B74:C75"/>
    <mergeCell ref="X14:AA15"/>
    <mergeCell ref="X16:AA17"/>
    <mergeCell ref="B28:C29"/>
    <mergeCell ref="B26:C27"/>
    <mergeCell ref="B24:C25"/>
    <mergeCell ref="B22:C23"/>
    <mergeCell ref="B20:C21"/>
    <mergeCell ref="B18:C19"/>
    <mergeCell ref="D30:G31"/>
    <mergeCell ref="D28:G29"/>
    <mergeCell ref="D26:G27"/>
    <mergeCell ref="S14:W15"/>
    <mergeCell ref="H18:L19"/>
    <mergeCell ref="H20:L21"/>
    <mergeCell ref="D18:G19"/>
    <mergeCell ref="B14:C15"/>
    <mergeCell ref="B16:C17"/>
    <mergeCell ref="H16:L17"/>
    <mergeCell ref="H28:L29"/>
    <mergeCell ref="H30:L31"/>
    <mergeCell ref="S18:W19"/>
    <mergeCell ref="S16:W17"/>
    <mergeCell ref="S20:W21"/>
    <mergeCell ref="S22:W23"/>
    <mergeCell ref="H226:L227"/>
    <mergeCell ref="M226:R226"/>
    <mergeCell ref="S226:W227"/>
    <mergeCell ref="X226:AA227"/>
    <mergeCell ref="M227:R227"/>
    <mergeCell ref="A224:A225"/>
    <mergeCell ref="A218:A219"/>
    <mergeCell ref="A214:A215"/>
    <mergeCell ref="X24:AA25"/>
    <mergeCell ref="X26:AA27"/>
    <mergeCell ref="X28:AA29"/>
    <mergeCell ref="X30:AA31"/>
    <mergeCell ref="X32:AA33"/>
    <mergeCell ref="B32:C33"/>
    <mergeCell ref="B34:C35"/>
    <mergeCell ref="A208:A209"/>
    <mergeCell ref="B206:C207"/>
    <mergeCell ref="B208:C209"/>
    <mergeCell ref="D206:G207"/>
    <mergeCell ref="D208:G209"/>
    <mergeCell ref="A216:A217"/>
    <mergeCell ref="A210:A211"/>
    <mergeCell ref="A212:A213"/>
    <mergeCell ref="B210:C211"/>
    <mergeCell ref="A220:A221"/>
    <mergeCell ref="A222:A223"/>
    <mergeCell ref="H222:L223"/>
    <mergeCell ref="M222:R222"/>
    <mergeCell ref="S222:W223"/>
    <mergeCell ref="X222:AA223"/>
    <mergeCell ref="M223:R223"/>
    <mergeCell ref="H224:L225"/>
    <mergeCell ref="H220:L221"/>
    <mergeCell ref="M220:R220"/>
    <mergeCell ref="S220:W221"/>
    <mergeCell ref="X220:AA221"/>
    <mergeCell ref="M221:R221"/>
    <mergeCell ref="M224:R224"/>
    <mergeCell ref="S224:W225"/>
    <mergeCell ref="X224:AA225"/>
    <mergeCell ref="M225:R225"/>
    <mergeCell ref="H216:L217"/>
    <mergeCell ref="M216:R216"/>
    <mergeCell ref="S216:W217"/>
    <mergeCell ref="X216:AA217"/>
    <mergeCell ref="M217:R217"/>
    <mergeCell ref="A206:A207"/>
    <mergeCell ref="H206:L207"/>
    <mergeCell ref="M206:R206"/>
    <mergeCell ref="S206:W207"/>
    <mergeCell ref="X206:AA207"/>
    <mergeCell ref="M207:R207"/>
    <mergeCell ref="H208:L209"/>
    <mergeCell ref="M208:R208"/>
    <mergeCell ref="S208:W209"/>
    <mergeCell ref="X208:AA209"/>
    <mergeCell ref="M209:R209"/>
    <mergeCell ref="H210:L211"/>
    <mergeCell ref="M210:R210"/>
    <mergeCell ref="S210:W211"/>
    <mergeCell ref="X210:AA211"/>
    <mergeCell ref="M211:R211"/>
    <mergeCell ref="H212:L213"/>
    <mergeCell ref="M212:R212"/>
    <mergeCell ref="S212:W213"/>
    <mergeCell ref="A202:A203"/>
    <mergeCell ref="A204:A205"/>
    <mergeCell ref="B202:C203"/>
    <mergeCell ref="B204:C205"/>
    <mergeCell ref="D202:G203"/>
    <mergeCell ref="D204:G205"/>
    <mergeCell ref="S214:W215"/>
    <mergeCell ref="X214:AA215"/>
    <mergeCell ref="M215:R215"/>
    <mergeCell ref="S202:W203"/>
    <mergeCell ref="X202:AA203"/>
    <mergeCell ref="M203:R203"/>
    <mergeCell ref="H204:L205"/>
    <mergeCell ref="M204:R204"/>
    <mergeCell ref="S204:W205"/>
    <mergeCell ref="X212:AA213"/>
    <mergeCell ref="M213:R213"/>
    <mergeCell ref="X204:AA205"/>
    <mergeCell ref="M205:R205"/>
    <mergeCell ref="S200:W201"/>
    <mergeCell ref="X200:AA201"/>
    <mergeCell ref="A194:A195"/>
    <mergeCell ref="A196:A197"/>
    <mergeCell ref="B194:C195"/>
    <mergeCell ref="B196:C197"/>
    <mergeCell ref="D194:G195"/>
    <mergeCell ref="D196:G197"/>
    <mergeCell ref="H194:L195"/>
    <mergeCell ref="M194:R194"/>
    <mergeCell ref="S194:W195"/>
    <mergeCell ref="M195:R195"/>
    <mergeCell ref="H196:L197"/>
    <mergeCell ref="M196:R196"/>
    <mergeCell ref="S196:W197"/>
    <mergeCell ref="M201:R201"/>
    <mergeCell ref="A198:A199"/>
    <mergeCell ref="A200:A201"/>
    <mergeCell ref="B198:C199"/>
    <mergeCell ref="B200:C201"/>
    <mergeCell ref="D198:G199"/>
    <mergeCell ref="D200:G201"/>
    <mergeCell ref="S186:W187"/>
    <mergeCell ref="X186:AA187"/>
    <mergeCell ref="M187:R187"/>
    <mergeCell ref="H188:L189"/>
    <mergeCell ref="M188:R188"/>
    <mergeCell ref="A190:A191"/>
    <mergeCell ref="A192:A193"/>
    <mergeCell ref="B190:C191"/>
    <mergeCell ref="B192:C193"/>
    <mergeCell ref="D190:G191"/>
    <mergeCell ref="D192:G193"/>
    <mergeCell ref="H192:L193"/>
    <mergeCell ref="M192:R192"/>
    <mergeCell ref="S192:W193"/>
    <mergeCell ref="X192:AA193"/>
    <mergeCell ref="M193:R193"/>
    <mergeCell ref="A188:A189"/>
    <mergeCell ref="S188:W189"/>
    <mergeCell ref="X188:AA189"/>
    <mergeCell ref="M189:R189"/>
    <mergeCell ref="H190:L191"/>
    <mergeCell ref="M190:R190"/>
    <mergeCell ref="S190:W191"/>
    <mergeCell ref="X190:AA191"/>
    <mergeCell ref="A184:A185"/>
    <mergeCell ref="A186:A187"/>
    <mergeCell ref="B184:C185"/>
    <mergeCell ref="B186:C187"/>
    <mergeCell ref="B188:C189"/>
    <mergeCell ref="D184:G185"/>
    <mergeCell ref="D186:G187"/>
    <mergeCell ref="D188:G189"/>
    <mergeCell ref="A176:A177"/>
    <mergeCell ref="A178:A179"/>
    <mergeCell ref="B176:C177"/>
    <mergeCell ref="B178:C179"/>
    <mergeCell ref="D176:G177"/>
    <mergeCell ref="D178:G179"/>
    <mergeCell ref="A180:A181"/>
    <mergeCell ref="A182:A183"/>
    <mergeCell ref="B180:C181"/>
    <mergeCell ref="B182:C183"/>
    <mergeCell ref="D180:G181"/>
    <mergeCell ref="D182:G183"/>
    <mergeCell ref="A168:A169"/>
    <mergeCell ref="A170:A171"/>
    <mergeCell ref="B168:C169"/>
    <mergeCell ref="B170:C171"/>
    <mergeCell ref="D168:G169"/>
    <mergeCell ref="D170:G171"/>
    <mergeCell ref="A172:A173"/>
    <mergeCell ref="A174:A175"/>
    <mergeCell ref="B172:C173"/>
    <mergeCell ref="B174:C175"/>
    <mergeCell ref="D172:G173"/>
    <mergeCell ref="D174:G175"/>
    <mergeCell ref="A160:A161"/>
    <mergeCell ref="A162:A163"/>
    <mergeCell ref="B160:C161"/>
    <mergeCell ref="B162:C163"/>
    <mergeCell ref="D160:G161"/>
    <mergeCell ref="D162:G163"/>
    <mergeCell ref="A164:A165"/>
    <mergeCell ref="A166:A167"/>
    <mergeCell ref="B164:C165"/>
    <mergeCell ref="B166:C167"/>
    <mergeCell ref="D164:G165"/>
    <mergeCell ref="D166:G167"/>
    <mergeCell ref="A152:A153"/>
    <mergeCell ref="A154:A155"/>
    <mergeCell ref="B152:C153"/>
    <mergeCell ref="B154:C155"/>
    <mergeCell ref="D152:G153"/>
    <mergeCell ref="D154:G155"/>
    <mergeCell ref="A156:A157"/>
    <mergeCell ref="A158:A159"/>
    <mergeCell ref="B156:C157"/>
    <mergeCell ref="B158:C159"/>
    <mergeCell ref="D156:G157"/>
    <mergeCell ref="D158:G159"/>
    <mergeCell ref="A144:A145"/>
    <mergeCell ref="A146:A147"/>
    <mergeCell ref="B144:C145"/>
    <mergeCell ref="B146:C147"/>
    <mergeCell ref="D144:G145"/>
    <mergeCell ref="D146:G147"/>
    <mergeCell ref="A148:A149"/>
    <mergeCell ref="A150:A151"/>
    <mergeCell ref="B148:C149"/>
    <mergeCell ref="B150:C151"/>
    <mergeCell ref="D148:G149"/>
    <mergeCell ref="D150:G151"/>
    <mergeCell ref="A136:A137"/>
    <mergeCell ref="A138:A139"/>
    <mergeCell ref="B136:C137"/>
    <mergeCell ref="B138:C139"/>
    <mergeCell ref="D136:G137"/>
    <mergeCell ref="D138:G139"/>
    <mergeCell ref="A140:A141"/>
    <mergeCell ref="A142:A143"/>
    <mergeCell ref="B140:C141"/>
    <mergeCell ref="B142:C143"/>
    <mergeCell ref="D140:G141"/>
    <mergeCell ref="D142:G143"/>
    <mergeCell ref="A128:A129"/>
    <mergeCell ref="A130:A131"/>
    <mergeCell ref="B128:C129"/>
    <mergeCell ref="B130:C131"/>
    <mergeCell ref="D128:G129"/>
    <mergeCell ref="D130:G131"/>
    <mergeCell ref="A132:A133"/>
    <mergeCell ref="A134:A135"/>
    <mergeCell ref="B132:C133"/>
    <mergeCell ref="B134:C135"/>
    <mergeCell ref="D132:G133"/>
    <mergeCell ref="D134:G135"/>
    <mergeCell ref="A124:A125"/>
    <mergeCell ref="A126:A127"/>
    <mergeCell ref="B126:C127"/>
    <mergeCell ref="D124:G125"/>
    <mergeCell ref="D126:G127"/>
    <mergeCell ref="H124:L125"/>
    <mergeCell ref="M124:R124"/>
    <mergeCell ref="S124:W125"/>
    <mergeCell ref="X124:AA125"/>
    <mergeCell ref="M125:R125"/>
    <mergeCell ref="H126:L127"/>
    <mergeCell ref="M126:R126"/>
    <mergeCell ref="S126:W127"/>
    <mergeCell ref="X126:AA127"/>
    <mergeCell ref="A120:A121"/>
    <mergeCell ref="A122:A123"/>
    <mergeCell ref="D122:G123"/>
    <mergeCell ref="H120:L121"/>
    <mergeCell ref="M120:R120"/>
    <mergeCell ref="S120:W121"/>
    <mergeCell ref="X120:AA121"/>
    <mergeCell ref="M121:R121"/>
    <mergeCell ref="H122:L123"/>
    <mergeCell ref="M122:R122"/>
    <mergeCell ref="S122:W123"/>
    <mergeCell ref="X122:AA123"/>
    <mergeCell ref="M123:R123"/>
    <mergeCell ref="A116:A117"/>
    <mergeCell ref="A118:A119"/>
    <mergeCell ref="H116:L117"/>
    <mergeCell ref="M116:R116"/>
    <mergeCell ref="S116:W117"/>
    <mergeCell ref="X116:AA117"/>
    <mergeCell ref="M117:R117"/>
    <mergeCell ref="H118:L119"/>
    <mergeCell ref="M118:R118"/>
    <mergeCell ref="S118:W119"/>
    <mergeCell ref="X118:AA119"/>
    <mergeCell ref="M119:R119"/>
    <mergeCell ref="A110:A111"/>
    <mergeCell ref="A74:A75"/>
    <mergeCell ref="A108:A109"/>
    <mergeCell ref="A104:A105"/>
    <mergeCell ref="A112:A113"/>
    <mergeCell ref="A114:A115"/>
    <mergeCell ref="H112:L113"/>
    <mergeCell ref="M112:R112"/>
    <mergeCell ref="S112:W113"/>
    <mergeCell ref="A106:A107"/>
    <mergeCell ref="A100:A101"/>
    <mergeCell ref="A102:A103"/>
    <mergeCell ref="B100:C101"/>
    <mergeCell ref="B102:C103"/>
    <mergeCell ref="B104:C105"/>
    <mergeCell ref="B106:C107"/>
    <mergeCell ref="D100:G101"/>
    <mergeCell ref="D102:G103"/>
    <mergeCell ref="A88:A89"/>
    <mergeCell ref="A90:A91"/>
    <mergeCell ref="B88:C89"/>
    <mergeCell ref="B90:C91"/>
    <mergeCell ref="H88:L89"/>
    <mergeCell ref="M88:R88"/>
    <mergeCell ref="X92:AA93"/>
    <mergeCell ref="M93:R93"/>
    <mergeCell ref="H94:L95"/>
    <mergeCell ref="M94:R94"/>
    <mergeCell ref="S94:W95"/>
    <mergeCell ref="A96:A97"/>
    <mergeCell ref="A98:A99"/>
    <mergeCell ref="B96:C97"/>
    <mergeCell ref="B98:C99"/>
    <mergeCell ref="D96:G97"/>
    <mergeCell ref="D98:G99"/>
    <mergeCell ref="A92:A93"/>
    <mergeCell ref="A94:A95"/>
    <mergeCell ref="B92:C93"/>
    <mergeCell ref="B94:C95"/>
    <mergeCell ref="D92:G93"/>
    <mergeCell ref="D94:G95"/>
    <mergeCell ref="H92:L93"/>
    <mergeCell ref="M92:R92"/>
    <mergeCell ref="S92:W93"/>
    <mergeCell ref="X94:AA95"/>
    <mergeCell ref="M95:R95"/>
    <mergeCell ref="H96:L97"/>
    <mergeCell ref="M96:R96"/>
    <mergeCell ref="S90:W91"/>
    <mergeCell ref="X90:AA91"/>
    <mergeCell ref="M91:R91"/>
    <mergeCell ref="A84:A85"/>
    <mergeCell ref="A86:A87"/>
    <mergeCell ref="B86:C87"/>
    <mergeCell ref="H84:L85"/>
    <mergeCell ref="M84:R84"/>
    <mergeCell ref="S84:W85"/>
    <mergeCell ref="X84:AA85"/>
    <mergeCell ref="M85:R85"/>
    <mergeCell ref="H86:L87"/>
    <mergeCell ref="M86:R86"/>
    <mergeCell ref="S86:W87"/>
    <mergeCell ref="X86:AA87"/>
    <mergeCell ref="M87:R87"/>
    <mergeCell ref="B84:C85"/>
    <mergeCell ref="A76:A77"/>
    <mergeCell ref="A78:A79"/>
    <mergeCell ref="H78:L79"/>
    <mergeCell ref="M78:R78"/>
    <mergeCell ref="S78:W79"/>
    <mergeCell ref="X78:AA79"/>
    <mergeCell ref="M79:R79"/>
    <mergeCell ref="A80:A81"/>
    <mergeCell ref="A82:A83"/>
    <mergeCell ref="H80:L81"/>
    <mergeCell ref="M80:R80"/>
    <mergeCell ref="S80:W81"/>
    <mergeCell ref="X80:AA81"/>
    <mergeCell ref="M81:R81"/>
    <mergeCell ref="H82:L83"/>
    <mergeCell ref="M82:R82"/>
    <mergeCell ref="S82:W83"/>
    <mergeCell ref="X82:AA83"/>
    <mergeCell ref="M83:R83"/>
    <mergeCell ref="B76:C77"/>
    <mergeCell ref="B78:C79"/>
    <mergeCell ref="B80:C81"/>
    <mergeCell ref="B82:C83"/>
    <mergeCell ref="A70:A71"/>
    <mergeCell ref="A72:A73"/>
    <mergeCell ref="D70:G71"/>
    <mergeCell ref="D72:G73"/>
    <mergeCell ref="H72:L73"/>
    <mergeCell ref="M72:R72"/>
    <mergeCell ref="S72:W73"/>
    <mergeCell ref="X72:AA73"/>
    <mergeCell ref="M73:R73"/>
    <mergeCell ref="B70:C71"/>
    <mergeCell ref="B72:C73"/>
    <mergeCell ref="A12:A13"/>
    <mergeCell ref="B9:X9"/>
    <mergeCell ref="A68:A69"/>
    <mergeCell ref="M20:R20"/>
    <mergeCell ref="M21:R21"/>
    <mergeCell ref="M23:R23"/>
    <mergeCell ref="M25:R25"/>
    <mergeCell ref="M27:R27"/>
    <mergeCell ref="A28:A29"/>
    <mergeCell ref="D12:G13"/>
    <mergeCell ref="B12:C13"/>
    <mergeCell ref="H12:L13"/>
    <mergeCell ref="M12:R13"/>
    <mergeCell ref="S12:W13"/>
    <mergeCell ref="X12:AA13"/>
    <mergeCell ref="D14:G15"/>
    <mergeCell ref="D16:G17"/>
    <mergeCell ref="M28:R28"/>
    <mergeCell ref="M26:R26"/>
    <mergeCell ref="M24:R24"/>
    <mergeCell ref="M22:R22"/>
    <mergeCell ref="X18:AA19"/>
    <mergeCell ref="X20:AA21"/>
    <mergeCell ref="X22:AA23"/>
    <mergeCell ref="A32:A33"/>
    <mergeCell ref="A30:A31"/>
    <mergeCell ref="B30:C31"/>
    <mergeCell ref="M33:R33"/>
    <mergeCell ref="M32:R32"/>
    <mergeCell ref="A36:A37"/>
    <mergeCell ref="M36:R36"/>
    <mergeCell ref="A14:A15"/>
    <mergeCell ref="A16:A17"/>
    <mergeCell ref="A18:A19"/>
    <mergeCell ref="A20:A21"/>
    <mergeCell ref="A22:A23"/>
    <mergeCell ref="A24:A25"/>
    <mergeCell ref="A26:A27"/>
    <mergeCell ref="H14:L15"/>
    <mergeCell ref="H22:L23"/>
    <mergeCell ref="H24:L25"/>
    <mergeCell ref="H26:L27"/>
    <mergeCell ref="D24:G25"/>
    <mergeCell ref="D22:G23"/>
    <mergeCell ref="M29:R29"/>
    <mergeCell ref="M31:R31"/>
    <mergeCell ref="M30:R30"/>
    <mergeCell ref="A34:A35"/>
    <mergeCell ref="A40:A41"/>
    <mergeCell ref="A38:A39"/>
    <mergeCell ref="B36:C37"/>
    <mergeCell ref="B38:C39"/>
    <mergeCell ref="B40:C41"/>
    <mergeCell ref="X34:AA35"/>
    <mergeCell ref="H36:L37"/>
    <mergeCell ref="A44:A45"/>
    <mergeCell ref="A42:A43"/>
    <mergeCell ref="B42:C43"/>
    <mergeCell ref="B44:C45"/>
    <mergeCell ref="H42:L43"/>
    <mergeCell ref="M42:R42"/>
    <mergeCell ref="S42:W43"/>
    <mergeCell ref="X42:AA43"/>
    <mergeCell ref="M43:R43"/>
    <mergeCell ref="H44:L45"/>
    <mergeCell ref="M44:R44"/>
    <mergeCell ref="S44:W45"/>
    <mergeCell ref="X44:AA45"/>
    <mergeCell ref="M45:R45"/>
    <mergeCell ref="H34:L35"/>
    <mergeCell ref="S36:W37"/>
    <mergeCell ref="X36:AA37"/>
    <mergeCell ref="A48:A49"/>
    <mergeCell ref="A46:A47"/>
    <mergeCell ref="B46:C47"/>
    <mergeCell ref="B48:C49"/>
    <mergeCell ref="H46:L47"/>
    <mergeCell ref="M46:R46"/>
    <mergeCell ref="S46:W47"/>
    <mergeCell ref="X46:AA47"/>
    <mergeCell ref="M47:R47"/>
    <mergeCell ref="H48:L49"/>
    <mergeCell ref="M48:R48"/>
    <mergeCell ref="S48:W49"/>
    <mergeCell ref="X48:AA49"/>
    <mergeCell ref="M49:R49"/>
    <mergeCell ref="A52:A53"/>
    <mergeCell ref="A50:A51"/>
    <mergeCell ref="A54:A55"/>
    <mergeCell ref="B50:C51"/>
    <mergeCell ref="B52:C53"/>
    <mergeCell ref="B54:C55"/>
    <mergeCell ref="H50:L51"/>
    <mergeCell ref="M50:R50"/>
    <mergeCell ref="S50:W51"/>
    <mergeCell ref="M53:R53"/>
    <mergeCell ref="H54:L55"/>
    <mergeCell ref="M54:R54"/>
    <mergeCell ref="S54:W55"/>
    <mergeCell ref="A58:A59"/>
    <mergeCell ref="A56:A57"/>
    <mergeCell ref="B56:C57"/>
    <mergeCell ref="B58:C59"/>
    <mergeCell ref="H56:L57"/>
    <mergeCell ref="M56:R56"/>
    <mergeCell ref="S56:W57"/>
    <mergeCell ref="X56:AA57"/>
    <mergeCell ref="M57:R57"/>
    <mergeCell ref="H58:L59"/>
    <mergeCell ref="M58:R58"/>
    <mergeCell ref="S58:W59"/>
    <mergeCell ref="X58:AA59"/>
    <mergeCell ref="M59:R59"/>
    <mergeCell ref="A62:A63"/>
    <mergeCell ref="A60:A61"/>
    <mergeCell ref="B60:C61"/>
    <mergeCell ref="B62:C63"/>
    <mergeCell ref="H60:L61"/>
    <mergeCell ref="M60:R60"/>
    <mergeCell ref="S60:W61"/>
    <mergeCell ref="X60:AA61"/>
    <mergeCell ref="M61:R61"/>
    <mergeCell ref="H62:L63"/>
    <mergeCell ref="M62:R62"/>
    <mergeCell ref="S62:W63"/>
    <mergeCell ref="X62:AA63"/>
    <mergeCell ref="M63:R63"/>
    <mergeCell ref="A66:A67"/>
    <mergeCell ref="A64:A65"/>
    <mergeCell ref="B64:C65"/>
    <mergeCell ref="B66:C67"/>
    <mergeCell ref="H64:L65"/>
    <mergeCell ref="M64:R64"/>
    <mergeCell ref="S64:W65"/>
    <mergeCell ref="X64:AA65"/>
    <mergeCell ref="M65:R65"/>
    <mergeCell ref="H66:L67"/>
    <mergeCell ref="M66:R66"/>
    <mergeCell ref="S66:W67"/>
    <mergeCell ref="X66:AA67"/>
    <mergeCell ref="M67:R67"/>
    <mergeCell ref="S24:W25"/>
    <mergeCell ref="S26:W27"/>
    <mergeCell ref="S28:W29"/>
    <mergeCell ref="S30:W31"/>
    <mergeCell ref="S32:W33"/>
    <mergeCell ref="M19:R19"/>
    <mergeCell ref="S34:W35"/>
    <mergeCell ref="M35:R35"/>
    <mergeCell ref="M34:R34"/>
    <mergeCell ref="B108:C109"/>
    <mergeCell ref="B110:C111"/>
    <mergeCell ref="B112:C113"/>
    <mergeCell ref="B114:C115"/>
    <mergeCell ref="B116:C117"/>
    <mergeCell ref="B118:C119"/>
    <mergeCell ref="B120:C121"/>
    <mergeCell ref="B122:C123"/>
    <mergeCell ref="B124:C125"/>
    <mergeCell ref="D32:G33"/>
    <mergeCell ref="D34:G35"/>
    <mergeCell ref="D36:G37"/>
    <mergeCell ref="D38:G39"/>
    <mergeCell ref="D40:G41"/>
    <mergeCell ref="D42:G43"/>
    <mergeCell ref="D44:G45"/>
    <mergeCell ref="D46:G47"/>
    <mergeCell ref="D48:G49"/>
    <mergeCell ref="D110:G111"/>
    <mergeCell ref="D112:G113"/>
    <mergeCell ref="D114:G115"/>
    <mergeCell ref="D116:G117"/>
    <mergeCell ref="D118:G119"/>
    <mergeCell ref="D120:G121"/>
    <mergeCell ref="D74:G75"/>
    <mergeCell ref="D76:G77"/>
    <mergeCell ref="D78:G79"/>
    <mergeCell ref="D80:G81"/>
    <mergeCell ref="D82:G83"/>
    <mergeCell ref="D84:G85"/>
    <mergeCell ref="D86:G87"/>
    <mergeCell ref="D88:G89"/>
    <mergeCell ref="D90:G91"/>
    <mergeCell ref="X50:AA51"/>
    <mergeCell ref="M51:R51"/>
    <mergeCell ref="H52:L53"/>
    <mergeCell ref="M52:R52"/>
    <mergeCell ref="S52:W53"/>
    <mergeCell ref="X52:AA53"/>
    <mergeCell ref="D104:G105"/>
    <mergeCell ref="D106:G107"/>
    <mergeCell ref="D108:G109"/>
    <mergeCell ref="D50:G51"/>
    <mergeCell ref="D52:G53"/>
    <mergeCell ref="D54:G55"/>
    <mergeCell ref="D56:G57"/>
    <mergeCell ref="D58:G59"/>
    <mergeCell ref="D60:G61"/>
    <mergeCell ref="D62:G63"/>
    <mergeCell ref="D64:G65"/>
    <mergeCell ref="D66:G67"/>
    <mergeCell ref="D68:G69"/>
    <mergeCell ref="S88:W89"/>
    <mergeCell ref="X88:AA89"/>
    <mergeCell ref="M89:R89"/>
    <mergeCell ref="H90:L91"/>
    <mergeCell ref="M90:R90"/>
    <mergeCell ref="M37:R37"/>
    <mergeCell ref="H38:L39"/>
    <mergeCell ref="M38:R38"/>
    <mergeCell ref="S38:W39"/>
    <mergeCell ref="X38:AA39"/>
    <mergeCell ref="M39:R39"/>
    <mergeCell ref="H40:L41"/>
    <mergeCell ref="M40:R40"/>
    <mergeCell ref="S40:W41"/>
    <mergeCell ref="X40:AA41"/>
    <mergeCell ref="M41:R41"/>
    <mergeCell ref="X54:AA55"/>
    <mergeCell ref="M55:R55"/>
    <mergeCell ref="H68:L69"/>
    <mergeCell ref="M68:R68"/>
    <mergeCell ref="S68:W69"/>
    <mergeCell ref="X68:AA69"/>
    <mergeCell ref="M69:R69"/>
    <mergeCell ref="H70:L71"/>
    <mergeCell ref="M70:R70"/>
    <mergeCell ref="S70:W71"/>
    <mergeCell ref="X70:AA71"/>
    <mergeCell ref="M71:R71"/>
    <mergeCell ref="H74:L75"/>
    <mergeCell ref="M74:R74"/>
    <mergeCell ref="S74:W75"/>
    <mergeCell ref="X74:AA75"/>
    <mergeCell ref="M75:R75"/>
    <mergeCell ref="H76:L77"/>
    <mergeCell ref="M76:R76"/>
    <mergeCell ref="S76:W77"/>
    <mergeCell ref="X76:AA77"/>
    <mergeCell ref="M77:R77"/>
    <mergeCell ref="S96:W97"/>
    <mergeCell ref="X96:AA97"/>
    <mergeCell ref="M97:R97"/>
    <mergeCell ref="H98:L99"/>
    <mergeCell ref="M98:R98"/>
    <mergeCell ref="S98:W99"/>
    <mergeCell ref="X98:AA99"/>
    <mergeCell ref="M99:R99"/>
    <mergeCell ref="H100:L101"/>
    <mergeCell ref="M100:R100"/>
    <mergeCell ref="S100:W101"/>
    <mergeCell ref="X100:AA101"/>
    <mergeCell ref="M101:R101"/>
    <mergeCell ref="H102:L103"/>
    <mergeCell ref="M102:R102"/>
    <mergeCell ref="S102:W103"/>
    <mergeCell ref="X102:AA103"/>
    <mergeCell ref="M103:R103"/>
    <mergeCell ref="H104:L105"/>
    <mergeCell ref="M104:R104"/>
    <mergeCell ref="S104:W105"/>
    <mergeCell ref="X104:AA105"/>
    <mergeCell ref="M105:R105"/>
    <mergeCell ref="H106:L107"/>
    <mergeCell ref="M106:R106"/>
    <mergeCell ref="S106:W107"/>
    <mergeCell ref="X106:AA107"/>
    <mergeCell ref="M107:R107"/>
    <mergeCell ref="H108:L109"/>
    <mergeCell ref="M108:R108"/>
    <mergeCell ref="S108:W109"/>
    <mergeCell ref="X108:AA109"/>
    <mergeCell ref="M109:R109"/>
    <mergeCell ref="H110:L111"/>
    <mergeCell ref="M110:R110"/>
    <mergeCell ref="S110:W111"/>
    <mergeCell ref="X110:AA111"/>
    <mergeCell ref="M111:R111"/>
    <mergeCell ref="M127:R127"/>
    <mergeCell ref="H128:L129"/>
    <mergeCell ref="M128:R128"/>
    <mergeCell ref="S128:W129"/>
    <mergeCell ref="X128:AA129"/>
    <mergeCell ref="M129:R129"/>
    <mergeCell ref="X112:AA113"/>
    <mergeCell ref="M113:R113"/>
    <mergeCell ref="H114:L115"/>
    <mergeCell ref="M114:R114"/>
    <mergeCell ref="S114:W115"/>
    <mergeCell ref="X114:AA115"/>
    <mergeCell ref="M115:R115"/>
    <mergeCell ref="H130:L131"/>
    <mergeCell ref="M130:R130"/>
    <mergeCell ref="S130:W131"/>
    <mergeCell ref="X130:AA131"/>
    <mergeCell ref="M131:R131"/>
    <mergeCell ref="X134:AA135"/>
    <mergeCell ref="M135:R135"/>
    <mergeCell ref="H136:L137"/>
    <mergeCell ref="M136:R136"/>
    <mergeCell ref="S136:W137"/>
    <mergeCell ref="X136:AA137"/>
    <mergeCell ref="M137:R137"/>
    <mergeCell ref="H132:L133"/>
    <mergeCell ref="M132:R132"/>
    <mergeCell ref="S132:W133"/>
    <mergeCell ref="X132:AA133"/>
    <mergeCell ref="M133:R133"/>
    <mergeCell ref="H134:L135"/>
    <mergeCell ref="M134:R134"/>
    <mergeCell ref="S134:W135"/>
    <mergeCell ref="H138:L139"/>
    <mergeCell ref="M138:R138"/>
    <mergeCell ref="S138:W139"/>
    <mergeCell ref="X138:AA139"/>
    <mergeCell ref="M139:R139"/>
    <mergeCell ref="X142:AA143"/>
    <mergeCell ref="M143:R143"/>
    <mergeCell ref="H144:L145"/>
    <mergeCell ref="M144:R144"/>
    <mergeCell ref="S144:W145"/>
    <mergeCell ref="X144:AA145"/>
    <mergeCell ref="M145:R145"/>
    <mergeCell ref="H140:L141"/>
    <mergeCell ref="M140:R140"/>
    <mergeCell ref="S140:W141"/>
    <mergeCell ref="X140:AA141"/>
    <mergeCell ref="M141:R141"/>
    <mergeCell ref="H142:L143"/>
    <mergeCell ref="M142:R142"/>
    <mergeCell ref="S142:W143"/>
    <mergeCell ref="H146:L147"/>
    <mergeCell ref="M146:R146"/>
    <mergeCell ref="S146:W147"/>
    <mergeCell ref="X146:AA147"/>
    <mergeCell ref="M147:R147"/>
    <mergeCell ref="X150:AA151"/>
    <mergeCell ref="M151:R151"/>
    <mergeCell ref="H152:L153"/>
    <mergeCell ref="M152:R152"/>
    <mergeCell ref="S152:W153"/>
    <mergeCell ref="X152:AA153"/>
    <mergeCell ref="M153:R153"/>
    <mergeCell ref="H148:L149"/>
    <mergeCell ref="M148:R148"/>
    <mergeCell ref="S148:W149"/>
    <mergeCell ref="X148:AA149"/>
    <mergeCell ref="M149:R149"/>
    <mergeCell ref="H150:L151"/>
    <mergeCell ref="M150:R150"/>
    <mergeCell ref="S150:W151"/>
    <mergeCell ref="H154:L155"/>
    <mergeCell ref="M154:R154"/>
    <mergeCell ref="S154:W155"/>
    <mergeCell ref="X154:AA155"/>
    <mergeCell ref="M155:R155"/>
    <mergeCell ref="X158:AA159"/>
    <mergeCell ref="M159:R159"/>
    <mergeCell ref="H160:L161"/>
    <mergeCell ref="M160:R160"/>
    <mergeCell ref="S160:W161"/>
    <mergeCell ref="X160:AA161"/>
    <mergeCell ref="M161:R161"/>
    <mergeCell ref="H156:L157"/>
    <mergeCell ref="M156:R156"/>
    <mergeCell ref="S156:W157"/>
    <mergeCell ref="X156:AA157"/>
    <mergeCell ref="M157:R157"/>
    <mergeCell ref="H158:L159"/>
    <mergeCell ref="M158:R158"/>
    <mergeCell ref="S158:W159"/>
    <mergeCell ref="H162:L163"/>
    <mergeCell ref="M162:R162"/>
    <mergeCell ref="S162:W163"/>
    <mergeCell ref="X162:AA163"/>
    <mergeCell ref="M163:R163"/>
    <mergeCell ref="X166:AA167"/>
    <mergeCell ref="M167:R167"/>
    <mergeCell ref="H168:L169"/>
    <mergeCell ref="M168:R168"/>
    <mergeCell ref="S168:W169"/>
    <mergeCell ref="X168:AA169"/>
    <mergeCell ref="M169:R169"/>
    <mergeCell ref="H164:L165"/>
    <mergeCell ref="M164:R164"/>
    <mergeCell ref="S164:W165"/>
    <mergeCell ref="X164:AA165"/>
    <mergeCell ref="M165:R165"/>
    <mergeCell ref="H166:L167"/>
    <mergeCell ref="M166:R166"/>
    <mergeCell ref="S166:W167"/>
    <mergeCell ref="H170:L171"/>
    <mergeCell ref="M170:R170"/>
    <mergeCell ref="S170:W171"/>
    <mergeCell ref="X170:AA171"/>
    <mergeCell ref="M171:R171"/>
    <mergeCell ref="X174:AA175"/>
    <mergeCell ref="M175:R175"/>
    <mergeCell ref="H176:L177"/>
    <mergeCell ref="M176:R176"/>
    <mergeCell ref="S176:W177"/>
    <mergeCell ref="X176:AA177"/>
    <mergeCell ref="M177:R177"/>
    <mergeCell ref="H172:L173"/>
    <mergeCell ref="M172:R172"/>
    <mergeCell ref="S172:W173"/>
    <mergeCell ref="X172:AA173"/>
    <mergeCell ref="M173:R173"/>
    <mergeCell ref="H174:L175"/>
    <mergeCell ref="M174:R174"/>
    <mergeCell ref="S174:W175"/>
    <mergeCell ref="H178:L179"/>
    <mergeCell ref="M178:R178"/>
    <mergeCell ref="S178:W179"/>
    <mergeCell ref="X178:AA179"/>
    <mergeCell ref="M179:R179"/>
    <mergeCell ref="X182:AA183"/>
    <mergeCell ref="M183:R183"/>
    <mergeCell ref="H184:L185"/>
    <mergeCell ref="M184:R184"/>
    <mergeCell ref="S184:W185"/>
    <mergeCell ref="X184:AA185"/>
    <mergeCell ref="M185:R185"/>
    <mergeCell ref="H180:L181"/>
    <mergeCell ref="M180:R180"/>
    <mergeCell ref="S180:W181"/>
    <mergeCell ref="X180:AA181"/>
    <mergeCell ref="M181:R181"/>
    <mergeCell ref="H182:L183"/>
    <mergeCell ref="M182:R182"/>
    <mergeCell ref="S182:W183"/>
    <mergeCell ref="M191:R191"/>
    <mergeCell ref="X196:AA197"/>
    <mergeCell ref="M197:R197"/>
    <mergeCell ref="X194:AA195"/>
    <mergeCell ref="H198:L199"/>
    <mergeCell ref="M198:R198"/>
    <mergeCell ref="S198:W199"/>
    <mergeCell ref="X198:AA199"/>
    <mergeCell ref="M199:R199"/>
    <mergeCell ref="H218:L219"/>
    <mergeCell ref="M218:R218"/>
    <mergeCell ref="S218:W219"/>
    <mergeCell ref="X218:AA219"/>
    <mergeCell ref="M219:R219"/>
    <mergeCell ref="A228:A229"/>
    <mergeCell ref="B228:C229"/>
    <mergeCell ref="D228:G229"/>
    <mergeCell ref="H228:L229"/>
    <mergeCell ref="M228:R228"/>
    <mergeCell ref="S228:W229"/>
    <mergeCell ref="X228:AA229"/>
    <mergeCell ref="M229:R229"/>
    <mergeCell ref="D218:G219"/>
    <mergeCell ref="D220:G221"/>
    <mergeCell ref="D222:G223"/>
    <mergeCell ref="D224:G225"/>
    <mergeCell ref="D226:G227"/>
    <mergeCell ref="B218:C219"/>
    <mergeCell ref="B220:C221"/>
    <mergeCell ref="B222:C223"/>
    <mergeCell ref="B224:C225"/>
    <mergeCell ref="B226:C227"/>
    <mergeCell ref="A226:A227"/>
    <mergeCell ref="A230:A231"/>
    <mergeCell ref="B230:C231"/>
    <mergeCell ref="D230:G231"/>
    <mergeCell ref="H230:L231"/>
    <mergeCell ref="M230:R230"/>
    <mergeCell ref="S230:W231"/>
    <mergeCell ref="X230:AA231"/>
    <mergeCell ref="M231:R231"/>
    <mergeCell ref="A232:A233"/>
    <mergeCell ref="B232:C233"/>
    <mergeCell ref="D232:G233"/>
    <mergeCell ref="H232:L233"/>
    <mergeCell ref="M232:R232"/>
    <mergeCell ref="S232:W233"/>
    <mergeCell ref="X232:AA233"/>
    <mergeCell ref="M233:R233"/>
    <mergeCell ref="S240:W241"/>
    <mergeCell ref="X240:AA241"/>
    <mergeCell ref="M241:R241"/>
    <mergeCell ref="A234:A235"/>
    <mergeCell ref="B234:C235"/>
    <mergeCell ref="D234:G235"/>
    <mergeCell ref="H234:L235"/>
    <mergeCell ref="M234:R234"/>
    <mergeCell ref="S234:W235"/>
    <mergeCell ref="X234:AA235"/>
    <mergeCell ref="M235:R235"/>
    <mergeCell ref="A236:A237"/>
    <mergeCell ref="B236:C237"/>
    <mergeCell ref="D236:G237"/>
    <mergeCell ref="H236:L237"/>
    <mergeCell ref="M236:R236"/>
    <mergeCell ref="S236:W237"/>
    <mergeCell ref="X236:AA237"/>
    <mergeCell ref="M237:R237"/>
    <mergeCell ref="H250:L251"/>
    <mergeCell ref="M250:R250"/>
    <mergeCell ref="S250:W251"/>
    <mergeCell ref="X250:AA251"/>
    <mergeCell ref="M251:R251"/>
    <mergeCell ref="A244:A245"/>
    <mergeCell ref="B244:C245"/>
    <mergeCell ref="D244:G245"/>
    <mergeCell ref="H244:L245"/>
    <mergeCell ref="M244:R244"/>
    <mergeCell ref="S244:W245"/>
    <mergeCell ref="X244:AA245"/>
    <mergeCell ref="M245:R245"/>
    <mergeCell ref="A246:A247"/>
    <mergeCell ref="B246:C247"/>
    <mergeCell ref="D246:G247"/>
    <mergeCell ref="M247:R247"/>
    <mergeCell ref="Q3:R3"/>
    <mergeCell ref="T3:U3"/>
    <mergeCell ref="X3:Y3"/>
    <mergeCell ref="A242:A243"/>
    <mergeCell ref="B242:C243"/>
    <mergeCell ref="D242:G243"/>
    <mergeCell ref="H242:L243"/>
    <mergeCell ref="M242:R242"/>
    <mergeCell ref="S242:W243"/>
    <mergeCell ref="X242:AA243"/>
    <mergeCell ref="M243:R243"/>
    <mergeCell ref="A238:A239"/>
    <mergeCell ref="B238:C239"/>
    <mergeCell ref="D238:G239"/>
    <mergeCell ref="H238:L239"/>
    <mergeCell ref="M238:R238"/>
    <mergeCell ref="S238:W239"/>
    <mergeCell ref="X238:AA239"/>
    <mergeCell ref="M239:R239"/>
    <mergeCell ref="A240:A241"/>
    <mergeCell ref="B240:C241"/>
    <mergeCell ref="D240:G241"/>
    <mergeCell ref="H240:L241"/>
    <mergeCell ref="M240:R240"/>
    <mergeCell ref="A252:A253"/>
    <mergeCell ref="B252:C253"/>
    <mergeCell ref="D252:G253"/>
    <mergeCell ref="H252:L253"/>
    <mergeCell ref="M252:R252"/>
    <mergeCell ref="S252:W253"/>
    <mergeCell ref="X252:AA253"/>
    <mergeCell ref="M253:R253"/>
    <mergeCell ref="H6:Z6"/>
    <mergeCell ref="A248:A249"/>
    <mergeCell ref="B248:C249"/>
    <mergeCell ref="D248:G249"/>
    <mergeCell ref="H248:L249"/>
    <mergeCell ref="M248:R248"/>
    <mergeCell ref="S248:W249"/>
    <mergeCell ref="X248:AA249"/>
    <mergeCell ref="M249:R249"/>
    <mergeCell ref="A250:A251"/>
    <mergeCell ref="B250:C251"/>
    <mergeCell ref="D250:G251"/>
    <mergeCell ref="H246:L247"/>
    <mergeCell ref="M246:R246"/>
    <mergeCell ref="S246:W247"/>
    <mergeCell ref="X246:AA247"/>
  </mergeCells>
  <phoneticPr fontId="4"/>
  <dataValidations count="2">
    <dataValidation type="list" allowBlank="1" showInputMessage="1" showErrorMessage="1" sqref="B14 B28 B26 B24 B22 B20 B160 B30 B16 B18 B32 B162 B220 B64 B66 B34 B68 B70 B36 B72 B74 B164 B166 B76 B222 B38 B78 B80 B82 B84 B86 B88 B90 B168 B170 B172 B174 B40 B42 B44 B92 B96 B98 B176 B128 B94 B100 B102 B46 B104 B106 B108 B110 B112 B114 B116 B118 B178 B180 B182 B184 B186 B188 B48 B50 B52 B54 B56 B58 B60 B62 B120 B122 B124 B126 B130 B132 B134 B136 B138 B140 B142 B144 B146 B148 B150 B152 B154 B156 B158 B190 B192 B194 B196 B198 B200 B202 B204 B206 B208 B210 B212 B214 B216 B218 B224 B226 B228 B232 B236 B240 B244 B248 B230 B234 B238 B242 B246 B250 B252" xr:uid="{00000000-0002-0000-0000-000000000000}">
      <formula1>"管理者,サービス提供責任者,訪問介護員,登録訪問介護員"</formula1>
    </dataValidation>
    <dataValidation type="list" allowBlank="1" showInputMessage="1" showErrorMessage="1" sqref="M16 M18 M20 M160 M24 M220 M28 M30 M26 M32 M22 M34 M36 M222 M162 M164 M38 M166 M168 M170 M172 M40 M42 M174 M44 M46 M14 M128 M176 M178 M180 M182 M184 M48 M50 M52 M54 M56 M58 M60 M64 M66 M68 M70 M72 M74 M76 M78 M62 M80 M82 M84 M86 M88 M96 M98 M100 M102 M90 M92 M94 M104 M106 M108 M110 M112 M114 M116 M118 M120 M122 M130 M132 M134 M136 M138 M140 M142 M144 M124 M126 M146 M148 M150 M152 M154 M156 M158 M186 M188 M190 M192 M194 M196 M198 M200 M202 M204 M206 M208 M210 M212 M214 M216 M218 M224 M226 M228 M232 M236 M240 M244 M248 M230 M234 M238 M242 M246 M250 M252" xr:uid="{00000000-0002-0000-0000-00000100000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s>
  <pageMargins left="0.59055118110236227" right="0.59055118110236227" top="0.74803149606299213" bottom="0.55118110236220474" header="0.31496062992125984" footer="0.31496062992125984"/>
  <pageSetup paperSize="9" scale="70" fitToHeight="0" orientation="portrait" useFirstPageNumber="1" horizontalDpi="300" verticalDpi="300" r:id="rId1"/>
  <headerFooter alignWithMargins="0"/>
  <rowBreaks count="3" manualBreakCount="3">
    <brk id="69" max="29" man="1"/>
    <brk id="145" max="29" man="1"/>
    <brk id="22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53"/>
  <sheetViews>
    <sheetView showGridLines="0" view="pageBreakPreview" zoomScale="90" zoomScaleNormal="90" zoomScaleSheetLayoutView="90" workbookViewId="0">
      <selection activeCell="Q3" sqref="Q3:R3"/>
    </sheetView>
  </sheetViews>
  <sheetFormatPr defaultColWidth="9" defaultRowHeight="13.5" x14ac:dyDescent="0.15"/>
  <cols>
    <col min="1" max="1" width="4.375" style="2" customWidth="1"/>
    <col min="2" max="3" width="11" style="2" customWidth="1"/>
    <col min="4" max="24" width="4.375" style="2" customWidth="1"/>
    <col min="25" max="49" width="4.25" style="2" customWidth="1"/>
    <col min="50" max="16384" width="9" style="2"/>
  </cols>
  <sheetData>
    <row r="1" spans="1:28" ht="21" customHeight="1" x14ac:dyDescent="0.15">
      <c r="A1" s="1" t="s">
        <v>383</v>
      </c>
      <c r="X1" s="3"/>
    </row>
    <row r="2" spans="1:28" ht="21" customHeight="1" x14ac:dyDescent="0.15">
      <c r="Z2" s="3"/>
      <c r="AA2" s="3"/>
      <c r="AB2" s="4"/>
    </row>
    <row r="3" spans="1:28" ht="21" customHeight="1" x14ac:dyDescent="0.2">
      <c r="A3" s="5" t="s">
        <v>8</v>
      </c>
      <c r="B3" s="5"/>
      <c r="C3" s="5"/>
      <c r="D3" s="5"/>
      <c r="E3" s="6"/>
      <c r="F3" s="7"/>
      <c r="G3" s="7"/>
      <c r="H3" s="7"/>
      <c r="I3" s="7"/>
      <c r="J3" s="7"/>
      <c r="P3" s="8" t="s">
        <v>28</v>
      </c>
      <c r="Q3" s="270">
        <v>8</v>
      </c>
      <c r="R3" s="270"/>
      <c r="S3" s="8" t="s">
        <v>95</v>
      </c>
      <c r="T3" s="271">
        <f>IF(Q3=0,"",YEAR(DATE(2018+Q3,1,1)))</f>
        <v>2026</v>
      </c>
      <c r="U3" s="271"/>
      <c r="V3" s="9" t="s">
        <v>96</v>
      </c>
      <c r="W3" s="9" t="s">
        <v>27</v>
      </c>
      <c r="X3" s="270"/>
      <c r="Y3" s="270"/>
      <c r="Z3" s="9" t="s">
        <v>26</v>
      </c>
    </row>
    <row r="4" spans="1:28" ht="21" customHeight="1" x14ac:dyDescent="0.25">
      <c r="A4" s="5"/>
      <c r="B4" s="10"/>
      <c r="C4" s="10"/>
      <c r="F4" s="7"/>
      <c r="G4" s="7"/>
      <c r="H4" s="7"/>
      <c r="I4" s="7"/>
      <c r="J4" s="7"/>
      <c r="P4" s="1" t="s">
        <v>385</v>
      </c>
      <c r="Q4" s="11"/>
      <c r="R4" s="11"/>
      <c r="S4" s="8"/>
      <c r="T4" s="12"/>
      <c r="U4" s="12"/>
      <c r="V4" s="9"/>
      <c r="W4" s="9"/>
      <c r="X4" s="11"/>
      <c r="Y4" s="11"/>
      <c r="Z4" s="9"/>
    </row>
    <row r="5" spans="1:28" ht="21" customHeight="1" x14ac:dyDescent="0.2">
      <c r="A5" s="5"/>
      <c r="B5" s="13"/>
      <c r="C5" s="13"/>
      <c r="F5" s="7"/>
      <c r="G5" s="7"/>
      <c r="H5" s="7"/>
      <c r="I5" s="7"/>
      <c r="J5" s="7"/>
      <c r="P5" s="1"/>
      <c r="Q5" s="11"/>
      <c r="R5" s="11"/>
      <c r="S5" s="8"/>
      <c r="T5" s="12"/>
      <c r="U5" s="12"/>
      <c r="V5" s="9"/>
      <c r="W5" s="9"/>
      <c r="X5" s="11"/>
      <c r="Y5" s="11"/>
      <c r="Z5" s="9"/>
    </row>
    <row r="6" spans="1:28" ht="21" customHeight="1" x14ac:dyDescent="0.15">
      <c r="F6" s="8" t="s">
        <v>3</v>
      </c>
      <c r="G6" s="8" t="s">
        <v>93</v>
      </c>
      <c r="H6" s="270"/>
      <c r="I6" s="270"/>
      <c r="J6" s="270"/>
      <c r="K6" s="270"/>
      <c r="L6" s="270"/>
      <c r="M6" s="270"/>
      <c r="N6" s="270"/>
      <c r="O6" s="270"/>
      <c r="P6" s="270"/>
      <c r="Q6" s="270"/>
      <c r="R6" s="270"/>
      <c r="S6" s="270"/>
      <c r="T6" s="270"/>
      <c r="U6" s="270"/>
      <c r="V6" s="270"/>
      <c r="W6" s="270"/>
      <c r="X6" s="270"/>
      <c r="Y6" s="270"/>
      <c r="Z6" s="270"/>
      <c r="AA6" s="14" t="s">
        <v>94</v>
      </c>
    </row>
    <row r="7" spans="1:28" ht="21" customHeight="1" x14ac:dyDescent="0.15">
      <c r="Y7" s="15"/>
    </row>
    <row r="8" spans="1:28" ht="21" customHeight="1" x14ac:dyDescent="0.15">
      <c r="A8" s="16" t="s">
        <v>7</v>
      </c>
      <c r="B8" s="17" t="s">
        <v>10</v>
      </c>
      <c r="C8" s="17"/>
      <c r="D8" s="17"/>
      <c r="E8" s="17"/>
      <c r="F8" s="17"/>
      <c r="G8" s="17"/>
      <c r="H8" s="18"/>
      <c r="I8" s="18"/>
      <c r="J8" s="18"/>
      <c r="N8" s="18"/>
      <c r="O8" s="18"/>
      <c r="P8" s="18"/>
      <c r="Q8" s="18"/>
      <c r="R8" s="18"/>
      <c r="S8" s="18"/>
      <c r="T8" s="18"/>
      <c r="U8" s="18"/>
      <c r="V8" s="18"/>
      <c r="W8" s="18"/>
      <c r="X8" s="18"/>
      <c r="Y8" s="15"/>
    </row>
    <row r="9" spans="1:28" ht="21" customHeight="1" x14ac:dyDescent="0.15">
      <c r="B9" s="274" t="s">
        <v>67</v>
      </c>
      <c r="C9" s="274"/>
      <c r="D9" s="274"/>
      <c r="E9" s="274"/>
      <c r="F9" s="274"/>
      <c r="G9" s="274"/>
      <c r="H9" s="274"/>
      <c r="I9" s="274"/>
      <c r="J9" s="274"/>
      <c r="K9" s="274"/>
      <c r="L9" s="274"/>
      <c r="M9" s="274"/>
      <c r="N9" s="274"/>
      <c r="O9" s="274"/>
      <c r="P9" s="274"/>
      <c r="Q9" s="274"/>
      <c r="R9" s="274"/>
      <c r="S9" s="274"/>
      <c r="T9" s="274"/>
      <c r="U9" s="274"/>
      <c r="V9" s="274"/>
      <c r="W9" s="274"/>
      <c r="X9" s="274"/>
    </row>
    <row r="10" spans="1:28" ht="21" customHeight="1" x14ac:dyDescent="0.15">
      <c r="B10" s="19" t="s">
        <v>66</v>
      </c>
      <c r="C10" s="19"/>
      <c r="D10" s="19"/>
      <c r="E10" s="19"/>
      <c r="F10" s="19"/>
      <c r="G10" s="19"/>
      <c r="H10" s="19"/>
      <c r="I10" s="19"/>
      <c r="J10" s="19"/>
      <c r="K10" s="19"/>
      <c r="L10" s="19"/>
      <c r="M10" s="19"/>
      <c r="N10" s="19"/>
      <c r="O10" s="19"/>
      <c r="P10" s="19"/>
      <c r="Q10" s="19"/>
      <c r="R10" s="19"/>
      <c r="S10" s="19"/>
      <c r="T10" s="19"/>
      <c r="U10" s="19"/>
      <c r="V10" s="19"/>
      <c r="W10" s="19"/>
      <c r="X10" s="19"/>
    </row>
    <row r="11" spans="1:28" ht="21" customHeight="1" x14ac:dyDescent="0.15">
      <c r="B11" s="19"/>
      <c r="C11" s="19"/>
      <c r="D11" s="19"/>
      <c r="E11" s="19"/>
      <c r="F11" s="19"/>
      <c r="G11" s="19"/>
      <c r="H11" s="19"/>
      <c r="I11" s="19"/>
      <c r="J11" s="19"/>
      <c r="K11" s="19"/>
      <c r="L11" s="19"/>
      <c r="M11" s="19"/>
      <c r="N11" s="19"/>
      <c r="O11" s="19"/>
      <c r="P11" s="19"/>
      <c r="Q11" s="19"/>
      <c r="R11" s="19"/>
      <c r="S11" s="19"/>
      <c r="T11" s="19"/>
      <c r="U11" s="19"/>
      <c r="V11" s="19"/>
      <c r="W11" s="19"/>
      <c r="X11" s="19"/>
    </row>
    <row r="12" spans="1:28" ht="28.5" customHeight="1" x14ac:dyDescent="0.15">
      <c r="A12" s="253" t="s">
        <v>11</v>
      </c>
      <c r="B12" s="275" t="s">
        <v>0</v>
      </c>
      <c r="C12" s="277"/>
      <c r="D12" s="275" t="s">
        <v>13</v>
      </c>
      <c r="E12" s="276"/>
      <c r="F12" s="276"/>
      <c r="G12" s="277"/>
      <c r="H12" s="275" t="s">
        <v>104</v>
      </c>
      <c r="I12" s="276"/>
      <c r="J12" s="276"/>
      <c r="K12" s="276"/>
      <c r="L12" s="277"/>
      <c r="M12" s="275" t="s">
        <v>72</v>
      </c>
      <c r="N12" s="276"/>
      <c r="O12" s="276"/>
      <c r="P12" s="276"/>
      <c r="Q12" s="276"/>
      <c r="R12" s="277"/>
      <c r="S12" s="275" t="s">
        <v>14</v>
      </c>
      <c r="T12" s="276"/>
      <c r="U12" s="276"/>
      <c r="V12" s="276"/>
      <c r="W12" s="276"/>
      <c r="X12" s="281" t="s">
        <v>65</v>
      </c>
      <c r="Y12" s="281"/>
      <c r="Z12" s="281"/>
      <c r="AA12" s="281"/>
    </row>
    <row r="13" spans="1:28" ht="28.5" customHeight="1" x14ac:dyDescent="0.15">
      <c r="A13" s="254"/>
      <c r="B13" s="278"/>
      <c r="C13" s="280"/>
      <c r="D13" s="278"/>
      <c r="E13" s="279"/>
      <c r="F13" s="279"/>
      <c r="G13" s="280"/>
      <c r="H13" s="278"/>
      <c r="I13" s="279"/>
      <c r="J13" s="279"/>
      <c r="K13" s="279"/>
      <c r="L13" s="280"/>
      <c r="M13" s="278"/>
      <c r="N13" s="279"/>
      <c r="O13" s="279"/>
      <c r="P13" s="279"/>
      <c r="Q13" s="279"/>
      <c r="R13" s="280"/>
      <c r="S13" s="278"/>
      <c r="T13" s="279"/>
      <c r="U13" s="279"/>
      <c r="V13" s="279"/>
      <c r="W13" s="279"/>
      <c r="X13" s="281"/>
      <c r="Y13" s="281"/>
      <c r="Z13" s="281"/>
      <c r="AA13" s="281"/>
    </row>
    <row r="14" spans="1:28" ht="15" customHeight="1" x14ac:dyDescent="0.15">
      <c r="A14" s="272">
        <v>1</v>
      </c>
      <c r="B14" s="255"/>
      <c r="C14" s="256"/>
      <c r="D14" s="259"/>
      <c r="E14" s="260"/>
      <c r="F14" s="260"/>
      <c r="G14" s="261"/>
      <c r="H14" s="259" t="s">
        <v>84</v>
      </c>
      <c r="I14" s="260"/>
      <c r="J14" s="260"/>
      <c r="K14" s="260"/>
      <c r="L14" s="261"/>
      <c r="M14" s="255"/>
      <c r="N14" s="265"/>
      <c r="O14" s="265"/>
      <c r="P14" s="265"/>
      <c r="Q14" s="265"/>
      <c r="R14" s="256"/>
      <c r="S14" s="259" t="s">
        <v>98</v>
      </c>
      <c r="T14" s="260"/>
      <c r="U14" s="260"/>
      <c r="V14" s="260"/>
      <c r="W14" s="261"/>
      <c r="X14" s="266" t="s">
        <v>12</v>
      </c>
      <c r="Y14" s="266"/>
      <c r="Z14" s="266"/>
      <c r="AA14" s="266"/>
    </row>
    <row r="15" spans="1:28" ht="15" customHeight="1" x14ac:dyDescent="0.15">
      <c r="A15" s="273"/>
      <c r="B15" s="257"/>
      <c r="C15" s="258"/>
      <c r="D15" s="262"/>
      <c r="E15" s="263"/>
      <c r="F15" s="263"/>
      <c r="G15" s="264"/>
      <c r="H15" s="262"/>
      <c r="I15" s="263"/>
      <c r="J15" s="263"/>
      <c r="K15" s="263"/>
      <c r="L15" s="264"/>
      <c r="M15" s="267"/>
      <c r="N15" s="268"/>
      <c r="O15" s="268"/>
      <c r="P15" s="268"/>
      <c r="Q15" s="268"/>
      <c r="R15" s="269"/>
      <c r="S15" s="262"/>
      <c r="T15" s="263"/>
      <c r="U15" s="263"/>
      <c r="V15" s="263"/>
      <c r="W15" s="264"/>
      <c r="X15" s="266"/>
      <c r="Y15" s="266"/>
      <c r="Z15" s="266"/>
      <c r="AA15" s="266"/>
    </row>
    <row r="16" spans="1:28" ht="15" customHeight="1" x14ac:dyDescent="0.15">
      <c r="A16" s="272">
        <v>2</v>
      </c>
      <c r="B16" s="255"/>
      <c r="C16" s="256"/>
      <c r="D16" s="259"/>
      <c r="E16" s="260"/>
      <c r="F16" s="260"/>
      <c r="G16" s="261"/>
      <c r="H16" s="259" t="s">
        <v>84</v>
      </c>
      <c r="I16" s="260"/>
      <c r="J16" s="260"/>
      <c r="K16" s="260"/>
      <c r="L16" s="261"/>
      <c r="M16" s="255"/>
      <c r="N16" s="265"/>
      <c r="O16" s="265"/>
      <c r="P16" s="265"/>
      <c r="Q16" s="265"/>
      <c r="R16" s="256"/>
      <c r="S16" s="259" t="s">
        <v>98</v>
      </c>
      <c r="T16" s="260"/>
      <c r="U16" s="260"/>
      <c r="V16" s="260"/>
      <c r="W16" s="261"/>
      <c r="X16" s="266" t="s">
        <v>12</v>
      </c>
      <c r="Y16" s="266"/>
      <c r="Z16" s="266"/>
      <c r="AA16" s="266"/>
    </row>
    <row r="17" spans="1:48" ht="15" customHeight="1" x14ac:dyDescent="0.15">
      <c r="A17" s="273"/>
      <c r="B17" s="257"/>
      <c r="C17" s="258"/>
      <c r="D17" s="262"/>
      <c r="E17" s="263"/>
      <c r="F17" s="263"/>
      <c r="G17" s="264"/>
      <c r="H17" s="262"/>
      <c r="I17" s="263"/>
      <c r="J17" s="263"/>
      <c r="K17" s="263"/>
      <c r="L17" s="264"/>
      <c r="M17" s="267"/>
      <c r="N17" s="268"/>
      <c r="O17" s="268"/>
      <c r="P17" s="268"/>
      <c r="Q17" s="268"/>
      <c r="R17" s="269"/>
      <c r="S17" s="262"/>
      <c r="T17" s="263"/>
      <c r="U17" s="263"/>
      <c r="V17" s="263"/>
      <c r="W17" s="264"/>
      <c r="X17" s="266"/>
      <c r="Y17" s="266"/>
      <c r="Z17" s="266"/>
      <c r="AA17" s="266"/>
    </row>
    <row r="18" spans="1:48" ht="15" customHeight="1" x14ac:dyDescent="0.15">
      <c r="A18" s="272">
        <v>3</v>
      </c>
      <c r="B18" s="255"/>
      <c r="C18" s="256"/>
      <c r="D18" s="259"/>
      <c r="E18" s="260"/>
      <c r="F18" s="260"/>
      <c r="G18" s="261"/>
      <c r="H18" s="259" t="s">
        <v>84</v>
      </c>
      <c r="I18" s="260"/>
      <c r="J18" s="260"/>
      <c r="K18" s="260"/>
      <c r="L18" s="261"/>
      <c r="M18" s="255"/>
      <c r="N18" s="265"/>
      <c r="O18" s="265"/>
      <c r="P18" s="265"/>
      <c r="Q18" s="265"/>
      <c r="R18" s="256"/>
      <c r="S18" s="259" t="s">
        <v>98</v>
      </c>
      <c r="T18" s="260"/>
      <c r="U18" s="260"/>
      <c r="V18" s="260"/>
      <c r="W18" s="261"/>
      <c r="X18" s="266" t="s">
        <v>12</v>
      </c>
      <c r="Y18" s="266"/>
      <c r="Z18" s="266"/>
      <c r="AA18" s="266"/>
    </row>
    <row r="19" spans="1:48" ht="15" customHeight="1" x14ac:dyDescent="0.15">
      <c r="A19" s="273"/>
      <c r="B19" s="257"/>
      <c r="C19" s="258"/>
      <c r="D19" s="262"/>
      <c r="E19" s="263"/>
      <c r="F19" s="263"/>
      <c r="G19" s="264"/>
      <c r="H19" s="262"/>
      <c r="I19" s="263"/>
      <c r="J19" s="263"/>
      <c r="K19" s="263"/>
      <c r="L19" s="264"/>
      <c r="M19" s="267"/>
      <c r="N19" s="268"/>
      <c r="O19" s="268"/>
      <c r="P19" s="268"/>
      <c r="Q19" s="268"/>
      <c r="R19" s="269"/>
      <c r="S19" s="262"/>
      <c r="T19" s="263"/>
      <c r="U19" s="263"/>
      <c r="V19" s="263"/>
      <c r="W19" s="264"/>
      <c r="X19" s="266"/>
      <c r="Y19" s="266"/>
      <c r="Z19" s="266"/>
      <c r="AA19" s="266"/>
    </row>
    <row r="20" spans="1:48" ht="15" customHeight="1" x14ac:dyDescent="0.15">
      <c r="A20" s="272">
        <v>4</v>
      </c>
      <c r="B20" s="255"/>
      <c r="C20" s="256"/>
      <c r="D20" s="259"/>
      <c r="E20" s="260"/>
      <c r="F20" s="260"/>
      <c r="G20" s="261"/>
      <c r="H20" s="259" t="s">
        <v>84</v>
      </c>
      <c r="I20" s="260"/>
      <c r="J20" s="260"/>
      <c r="K20" s="260"/>
      <c r="L20" s="261"/>
      <c r="M20" s="255"/>
      <c r="N20" s="265"/>
      <c r="O20" s="265"/>
      <c r="P20" s="265"/>
      <c r="Q20" s="265"/>
      <c r="R20" s="256"/>
      <c r="S20" s="259" t="s">
        <v>98</v>
      </c>
      <c r="T20" s="260"/>
      <c r="U20" s="260"/>
      <c r="V20" s="260"/>
      <c r="W20" s="261"/>
      <c r="X20" s="266" t="s">
        <v>12</v>
      </c>
      <c r="Y20" s="266"/>
      <c r="Z20" s="266"/>
      <c r="AA20" s="266"/>
    </row>
    <row r="21" spans="1:48" ht="15" customHeight="1" x14ac:dyDescent="0.15">
      <c r="A21" s="273"/>
      <c r="B21" s="257"/>
      <c r="C21" s="258"/>
      <c r="D21" s="262"/>
      <c r="E21" s="263"/>
      <c r="F21" s="263"/>
      <c r="G21" s="264"/>
      <c r="H21" s="262"/>
      <c r="I21" s="263"/>
      <c r="J21" s="263"/>
      <c r="K21" s="263"/>
      <c r="L21" s="264"/>
      <c r="M21" s="267"/>
      <c r="N21" s="268"/>
      <c r="O21" s="268"/>
      <c r="P21" s="268"/>
      <c r="Q21" s="268"/>
      <c r="R21" s="269"/>
      <c r="S21" s="262"/>
      <c r="T21" s="263"/>
      <c r="U21" s="263"/>
      <c r="V21" s="263"/>
      <c r="W21" s="264"/>
      <c r="X21" s="266"/>
      <c r="Y21" s="266"/>
      <c r="Z21" s="266"/>
      <c r="AA21" s="266"/>
    </row>
    <row r="22" spans="1:48" ht="15" customHeight="1" x14ac:dyDescent="0.15">
      <c r="A22" s="272">
        <v>5</v>
      </c>
      <c r="B22" s="255"/>
      <c r="C22" s="256"/>
      <c r="D22" s="259"/>
      <c r="E22" s="260"/>
      <c r="F22" s="260"/>
      <c r="G22" s="261"/>
      <c r="H22" s="259" t="s">
        <v>84</v>
      </c>
      <c r="I22" s="260"/>
      <c r="J22" s="260"/>
      <c r="K22" s="260"/>
      <c r="L22" s="261"/>
      <c r="M22" s="255"/>
      <c r="N22" s="265"/>
      <c r="O22" s="265"/>
      <c r="P22" s="265"/>
      <c r="Q22" s="265"/>
      <c r="R22" s="256"/>
      <c r="S22" s="259" t="s">
        <v>98</v>
      </c>
      <c r="T22" s="260"/>
      <c r="U22" s="260"/>
      <c r="V22" s="260"/>
      <c r="W22" s="261"/>
      <c r="X22" s="266" t="s">
        <v>12</v>
      </c>
      <c r="Y22" s="266"/>
      <c r="Z22" s="266"/>
      <c r="AA22" s="266"/>
    </row>
    <row r="23" spans="1:48" ht="15" customHeight="1" x14ac:dyDescent="0.15">
      <c r="A23" s="273"/>
      <c r="B23" s="257"/>
      <c r="C23" s="258"/>
      <c r="D23" s="262"/>
      <c r="E23" s="263"/>
      <c r="F23" s="263"/>
      <c r="G23" s="264"/>
      <c r="H23" s="262"/>
      <c r="I23" s="263"/>
      <c r="J23" s="263"/>
      <c r="K23" s="263"/>
      <c r="L23" s="264"/>
      <c r="M23" s="267"/>
      <c r="N23" s="268"/>
      <c r="O23" s="268"/>
      <c r="P23" s="268"/>
      <c r="Q23" s="268"/>
      <c r="R23" s="269"/>
      <c r="S23" s="262"/>
      <c r="T23" s="263"/>
      <c r="U23" s="263"/>
      <c r="V23" s="263"/>
      <c r="W23" s="264"/>
      <c r="X23" s="266"/>
      <c r="Y23" s="266"/>
      <c r="Z23" s="266"/>
      <c r="AA23" s="266"/>
    </row>
    <row r="24" spans="1:48" ht="15" customHeight="1" x14ac:dyDescent="0.15">
      <c r="A24" s="272">
        <v>6</v>
      </c>
      <c r="B24" s="255"/>
      <c r="C24" s="256"/>
      <c r="D24" s="259"/>
      <c r="E24" s="260"/>
      <c r="F24" s="260"/>
      <c r="G24" s="261"/>
      <c r="H24" s="259" t="s">
        <v>84</v>
      </c>
      <c r="I24" s="260"/>
      <c r="J24" s="260"/>
      <c r="K24" s="260"/>
      <c r="L24" s="261"/>
      <c r="M24" s="255"/>
      <c r="N24" s="265"/>
      <c r="O24" s="265"/>
      <c r="P24" s="265"/>
      <c r="Q24" s="265"/>
      <c r="R24" s="256"/>
      <c r="S24" s="259" t="s">
        <v>98</v>
      </c>
      <c r="T24" s="260"/>
      <c r="U24" s="260"/>
      <c r="V24" s="260"/>
      <c r="W24" s="261"/>
      <c r="X24" s="266" t="s">
        <v>12</v>
      </c>
      <c r="Y24" s="266"/>
      <c r="Z24" s="266"/>
      <c r="AA24" s="266"/>
    </row>
    <row r="25" spans="1:48" ht="15" customHeight="1" x14ac:dyDescent="0.15">
      <c r="A25" s="273"/>
      <c r="B25" s="257"/>
      <c r="C25" s="258"/>
      <c r="D25" s="262"/>
      <c r="E25" s="263"/>
      <c r="F25" s="263"/>
      <c r="G25" s="264"/>
      <c r="H25" s="262"/>
      <c r="I25" s="263"/>
      <c r="J25" s="263"/>
      <c r="K25" s="263"/>
      <c r="L25" s="264"/>
      <c r="M25" s="267"/>
      <c r="N25" s="268"/>
      <c r="O25" s="268"/>
      <c r="P25" s="268"/>
      <c r="Q25" s="268"/>
      <c r="R25" s="269"/>
      <c r="S25" s="262"/>
      <c r="T25" s="263"/>
      <c r="U25" s="263"/>
      <c r="V25" s="263"/>
      <c r="W25" s="264"/>
      <c r="X25" s="266"/>
      <c r="Y25" s="266"/>
      <c r="Z25" s="266"/>
      <c r="AA25" s="266"/>
    </row>
    <row r="26" spans="1:48" ht="15" customHeight="1" x14ac:dyDescent="0.15">
      <c r="A26" s="272">
        <v>7</v>
      </c>
      <c r="B26" s="255"/>
      <c r="C26" s="256"/>
      <c r="D26" s="259"/>
      <c r="E26" s="260"/>
      <c r="F26" s="260"/>
      <c r="G26" s="261"/>
      <c r="H26" s="259" t="s">
        <v>84</v>
      </c>
      <c r="I26" s="260"/>
      <c r="J26" s="260"/>
      <c r="K26" s="260"/>
      <c r="L26" s="261"/>
      <c r="M26" s="255"/>
      <c r="N26" s="265"/>
      <c r="O26" s="265"/>
      <c r="P26" s="265"/>
      <c r="Q26" s="265"/>
      <c r="R26" s="256"/>
      <c r="S26" s="259" t="s">
        <v>98</v>
      </c>
      <c r="T26" s="260"/>
      <c r="U26" s="260"/>
      <c r="V26" s="260"/>
      <c r="W26" s="261"/>
      <c r="X26" s="266" t="s">
        <v>12</v>
      </c>
      <c r="Y26" s="266"/>
      <c r="Z26" s="266"/>
      <c r="AA26" s="266"/>
    </row>
    <row r="27" spans="1:48" ht="15" customHeight="1" x14ac:dyDescent="0.15">
      <c r="A27" s="273"/>
      <c r="B27" s="257"/>
      <c r="C27" s="258"/>
      <c r="D27" s="262"/>
      <c r="E27" s="263"/>
      <c r="F27" s="263"/>
      <c r="G27" s="264"/>
      <c r="H27" s="262"/>
      <c r="I27" s="263"/>
      <c r="J27" s="263"/>
      <c r="K27" s="263"/>
      <c r="L27" s="264"/>
      <c r="M27" s="267"/>
      <c r="N27" s="268"/>
      <c r="O27" s="268"/>
      <c r="P27" s="268"/>
      <c r="Q27" s="268"/>
      <c r="R27" s="269"/>
      <c r="S27" s="262"/>
      <c r="T27" s="263"/>
      <c r="U27" s="263"/>
      <c r="V27" s="263"/>
      <c r="W27" s="264"/>
      <c r="X27" s="266"/>
      <c r="Y27" s="266"/>
      <c r="Z27" s="266"/>
      <c r="AA27" s="266"/>
    </row>
    <row r="28" spans="1:48" ht="15" customHeight="1" x14ac:dyDescent="0.15">
      <c r="A28" s="272">
        <v>8</v>
      </c>
      <c r="B28" s="255"/>
      <c r="C28" s="256"/>
      <c r="D28" s="259"/>
      <c r="E28" s="260"/>
      <c r="F28" s="260"/>
      <c r="G28" s="261"/>
      <c r="H28" s="259" t="s">
        <v>84</v>
      </c>
      <c r="I28" s="260"/>
      <c r="J28" s="260"/>
      <c r="K28" s="260"/>
      <c r="L28" s="261"/>
      <c r="M28" s="255"/>
      <c r="N28" s="265"/>
      <c r="O28" s="265"/>
      <c r="P28" s="265"/>
      <c r="Q28" s="265"/>
      <c r="R28" s="256"/>
      <c r="S28" s="259" t="s">
        <v>98</v>
      </c>
      <c r="T28" s="260"/>
      <c r="U28" s="260"/>
      <c r="V28" s="260"/>
      <c r="W28" s="261"/>
      <c r="X28" s="266" t="s">
        <v>12</v>
      </c>
      <c r="Y28" s="266"/>
      <c r="Z28" s="266"/>
      <c r="AA28" s="266"/>
    </row>
    <row r="29" spans="1:48" ht="15" customHeight="1" x14ac:dyDescent="0.15">
      <c r="A29" s="273"/>
      <c r="B29" s="257"/>
      <c r="C29" s="258"/>
      <c r="D29" s="262"/>
      <c r="E29" s="263"/>
      <c r="F29" s="263"/>
      <c r="G29" s="264"/>
      <c r="H29" s="262"/>
      <c r="I29" s="263"/>
      <c r="J29" s="263"/>
      <c r="K29" s="263"/>
      <c r="L29" s="264"/>
      <c r="M29" s="267"/>
      <c r="N29" s="268"/>
      <c r="O29" s="268"/>
      <c r="P29" s="268"/>
      <c r="Q29" s="268"/>
      <c r="R29" s="269"/>
      <c r="S29" s="262"/>
      <c r="T29" s="263"/>
      <c r="U29" s="263"/>
      <c r="V29" s="263"/>
      <c r="W29" s="264"/>
      <c r="X29" s="266"/>
      <c r="Y29" s="266"/>
      <c r="Z29" s="266"/>
      <c r="AA29" s="266"/>
    </row>
    <row r="30" spans="1:48" ht="15" customHeight="1" x14ac:dyDescent="0.15">
      <c r="A30" s="272">
        <v>9</v>
      </c>
      <c r="B30" s="255"/>
      <c r="C30" s="256"/>
      <c r="D30" s="259"/>
      <c r="E30" s="260"/>
      <c r="F30" s="260"/>
      <c r="G30" s="261"/>
      <c r="H30" s="259" t="s">
        <v>84</v>
      </c>
      <c r="I30" s="260"/>
      <c r="J30" s="260"/>
      <c r="K30" s="260"/>
      <c r="L30" s="261"/>
      <c r="M30" s="255"/>
      <c r="N30" s="265"/>
      <c r="O30" s="265"/>
      <c r="P30" s="265"/>
      <c r="Q30" s="265"/>
      <c r="R30" s="256"/>
      <c r="S30" s="259" t="s">
        <v>98</v>
      </c>
      <c r="T30" s="260"/>
      <c r="U30" s="260"/>
      <c r="V30" s="260"/>
      <c r="W30" s="261"/>
      <c r="X30" s="266" t="s">
        <v>12</v>
      </c>
      <c r="Y30" s="266"/>
      <c r="Z30" s="266"/>
      <c r="AA30" s="266"/>
    </row>
    <row r="31" spans="1:48" ht="15" customHeight="1" x14ac:dyDescent="0.15">
      <c r="A31" s="273"/>
      <c r="B31" s="257"/>
      <c r="C31" s="258"/>
      <c r="D31" s="262"/>
      <c r="E31" s="263"/>
      <c r="F31" s="263"/>
      <c r="G31" s="264"/>
      <c r="H31" s="262"/>
      <c r="I31" s="263"/>
      <c r="J31" s="263"/>
      <c r="K31" s="263"/>
      <c r="L31" s="264"/>
      <c r="M31" s="267"/>
      <c r="N31" s="268"/>
      <c r="O31" s="268"/>
      <c r="P31" s="268"/>
      <c r="Q31" s="268"/>
      <c r="R31" s="269"/>
      <c r="S31" s="262"/>
      <c r="T31" s="263"/>
      <c r="U31" s="263"/>
      <c r="V31" s="263"/>
      <c r="W31" s="264"/>
      <c r="X31" s="266"/>
      <c r="Y31" s="266"/>
      <c r="Z31" s="266"/>
      <c r="AA31" s="266"/>
    </row>
    <row r="32" spans="1:48" ht="15" customHeight="1" x14ac:dyDescent="0.15">
      <c r="A32" s="272">
        <v>10</v>
      </c>
      <c r="B32" s="255"/>
      <c r="C32" s="256"/>
      <c r="D32" s="259"/>
      <c r="E32" s="260"/>
      <c r="F32" s="260"/>
      <c r="G32" s="261"/>
      <c r="H32" s="259" t="s">
        <v>84</v>
      </c>
      <c r="I32" s="260"/>
      <c r="J32" s="260"/>
      <c r="K32" s="260"/>
      <c r="L32" s="261"/>
      <c r="M32" s="255"/>
      <c r="N32" s="265"/>
      <c r="O32" s="265"/>
      <c r="P32" s="265"/>
      <c r="Q32" s="265"/>
      <c r="R32" s="256"/>
      <c r="S32" s="259" t="s">
        <v>84</v>
      </c>
      <c r="T32" s="260"/>
      <c r="U32" s="260"/>
      <c r="V32" s="260"/>
      <c r="W32" s="260"/>
      <c r="X32" s="266" t="s">
        <v>12</v>
      </c>
      <c r="Y32" s="266"/>
      <c r="Z32" s="266"/>
      <c r="AA32" s="266"/>
      <c r="AB32" s="20"/>
      <c r="AC32" s="20"/>
      <c r="AD32" s="20"/>
      <c r="AE32" s="20"/>
      <c r="AF32" s="20"/>
      <c r="AG32" s="20"/>
      <c r="AH32" s="20"/>
      <c r="AI32" s="20"/>
      <c r="AJ32" s="20"/>
      <c r="AK32" s="20"/>
      <c r="AL32" s="20"/>
      <c r="AM32" s="20"/>
      <c r="AN32" s="20"/>
      <c r="AO32" s="20"/>
      <c r="AP32" s="20"/>
      <c r="AQ32" s="20"/>
      <c r="AR32" s="20"/>
      <c r="AS32" s="20"/>
      <c r="AT32" s="20"/>
      <c r="AU32" s="20"/>
      <c r="AV32" s="20"/>
    </row>
    <row r="33" spans="1:51" s="23" customFormat="1" ht="15" customHeight="1" x14ac:dyDescent="0.15">
      <c r="A33" s="273"/>
      <c r="B33" s="257"/>
      <c r="C33" s="258"/>
      <c r="D33" s="262"/>
      <c r="E33" s="263"/>
      <c r="F33" s="263"/>
      <c r="G33" s="264"/>
      <c r="H33" s="262"/>
      <c r="I33" s="263"/>
      <c r="J33" s="263"/>
      <c r="K33" s="263"/>
      <c r="L33" s="264"/>
      <c r="M33" s="267"/>
      <c r="N33" s="268"/>
      <c r="O33" s="268"/>
      <c r="P33" s="268"/>
      <c r="Q33" s="268"/>
      <c r="R33" s="269"/>
      <c r="S33" s="262"/>
      <c r="T33" s="263"/>
      <c r="U33" s="263"/>
      <c r="V33" s="263"/>
      <c r="W33" s="263"/>
      <c r="X33" s="266"/>
      <c r="Y33" s="266"/>
      <c r="Z33" s="266"/>
      <c r="AA33" s="266"/>
      <c r="AB33" s="21"/>
      <c r="AC33" s="21"/>
      <c r="AD33" s="21"/>
      <c r="AE33" s="21"/>
      <c r="AF33" s="21"/>
      <c r="AG33" s="21"/>
      <c r="AH33" s="21"/>
      <c r="AI33" s="21"/>
      <c r="AJ33" s="21"/>
      <c r="AK33" s="21"/>
      <c r="AL33" s="21"/>
      <c r="AM33" s="21"/>
      <c r="AN33" s="21"/>
      <c r="AO33" s="21"/>
      <c r="AP33" s="21"/>
      <c r="AQ33" s="21"/>
      <c r="AR33" s="21"/>
      <c r="AS33" s="21"/>
      <c r="AT33" s="21"/>
      <c r="AU33" s="21"/>
      <c r="AV33" s="21"/>
      <c r="AW33" s="22"/>
      <c r="AX33" s="22"/>
      <c r="AY33" s="22"/>
    </row>
    <row r="34" spans="1:51" ht="15" customHeight="1" x14ac:dyDescent="0.15">
      <c r="A34" s="272">
        <v>11</v>
      </c>
      <c r="B34" s="255"/>
      <c r="C34" s="256"/>
      <c r="D34" s="259"/>
      <c r="E34" s="260"/>
      <c r="F34" s="260"/>
      <c r="G34" s="261"/>
      <c r="H34" s="259" t="s">
        <v>84</v>
      </c>
      <c r="I34" s="260"/>
      <c r="J34" s="260"/>
      <c r="K34" s="260"/>
      <c r="L34" s="261"/>
      <c r="M34" s="255"/>
      <c r="N34" s="265"/>
      <c r="O34" s="265"/>
      <c r="P34" s="265"/>
      <c r="Q34" s="265"/>
      <c r="R34" s="256"/>
      <c r="S34" s="259" t="s">
        <v>84</v>
      </c>
      <c r="T34" s="260"/>
      <c r="U34" s="260"/>
      <c r="V34" s="260"/>
      <c r="W34" s="260"/>
      <c r="X34" s="266" t="s">
        <v>12</v>
      </c>
      <c r="Y34" s="266"/>
      <c r="Z34" s="266"/>
      <c r="AA34" s="266"/>
    </row>
    <row r="35" spans="1:51" ht="15" customHeight="1" x14ac:dyDescent="0.15">
      <c r="A35" s="273"/>
      <c r="B35" s="257"/>
      <c r="C35" s="258"/>
      <c r="D35" s="262"/>
      <c r="E35" s="263"/>
      <c r="F35" s="263"/>
      <c r="G35" s="264"/>
      <c r="H35" s="262"/>
      <c r="I35" s="263"/>
      <c r="J35" s="263"/>
      <c r="K35" s="263"/>
      <c r="L35" s="264"/>
      <c r="M35" s="267"/>
      <c r="N35" s="268"/>
      <c r="O35" s="268"/>
      <c r="P35" s="268"/>
      <c r="Q35" s="268"/>
      <c r="R35" s="269"/>
      <c r="S35" s="262"/>
      <c r="T35" s="263"/>
      <c r="U35" s="263"/>
      <c r="V35" s="263"/>
      <c r="W35" s="263"/>
      <c r="X35" s="266"/>
      <c r="Y35" s="266"/>
      <c r="Z35" s="266"/>
      <c r="AA35" s="266"/>
    </row>
    <row r="36" spans="1:51" ht="15" customHeight="1" x14ac:dyDescent="0.15">
      <c r="A36" s="272">
        <v>12</v>
      </c>
      <c r="B36" s="255"/>
      <c r="C36" s="256"/>
      <c r="D36" s="259"/>
      <c r="E36" s="260"/>
      <c r="F36" s="260"/>
      <c r="G36" s="261"/>
      <c r="H36" s="259" t="s">
        <v>84</v>
      </c>
      <c r="I36" s="260"/>
      <c r="J36" s="260"/>
      <c r="K36" s="260"/>
      <c r="L36" s="261"/>
      <c r="M36" s="255"/>
      <c r="N36" s="265"/>
      <c r="O36" s="265"/>
      <c r="P36" s="265"/>
      <c r="Q36" s="265"/>
      <c r="R36" s="256"/>
      <c r="S36" s="259" t="s">
        <v>84</v>
      </c>
      <c r="T36" s="260"/>
      <c r="U36" s="260"/>
      <c r="V36" s="260"/>
      <c r="W36" s="260"/>
      <c r="X36" s="266" t="s">
        <v>12</v>
      </c>
      <c r="Y36" s="266"/>
      <c r="Z36" s="266"/>
      <c r="AA36" s="266"/>
    </row>
    <row r="37" spans="1:51" ht="15" customHeight="1" x14ac:dyDescent="0.15">
      <c r="A37" s="273"/>
      <c r="B37" s="257"/>
      <c r="C37" s="258"/>
      <c r="D37" s="262"/>
      <c r="E37" s="263"/>
      <c r="F37" s="263"/>
      <c r="G37" s="264"/>
      <c r="H37" s="262"/>
      <c r="I37" s="263"/>
      <c r="J37" s="263"/>
      <c r="K37" s="263"/>
      <c r="L37" s="264"/>
      <c r="M37" s="267"/>
      <c r="N37" s="268"/>
      <c r="O37" s="268"/>
      <c r="P37" s="268"/>
      <c r="Q37" s="268"/>
      <c r="R37" s="269"/>
      <c r="S37" s="262"/>
      <c r="T37" s="263"/>
      <c r="U37" s="263"/>
      <c r="V37" s="263"/>
      <c r="W37" s="263"/>
      <c r="X37" s="266"/>
      <c r="Y37" s="266"/>
      <c r="Z37" s="266"/>
      <c r="AA37" s="266"/>
    </row>
    <row r="38" spans="1:51" ht="15" customHeight="1" x14ac:dyDescent="0.15">
      <c r="A38" s="272">
        <v>13</v>
      </c>
      <c r="B38" s="255"/>
      <c r="C38" s="256"/>
      <c r="D38" s="259"/>
      <c r="E38" s="260"/>
      <c r="F38" s="260"/>
      <c r="G38" s="261"/>
      <c r="H38" s="259" t="s">
        <v>84</v>
      </c>
      <c r="I38" s="260"/>
      <c r="J38" s="260"/>
      <c r="K38" s="260"/>
      <c r="L38" s="261"/>
      <c r="M38" s="255"/>
      <c r="N38" s="265"/>
      <c r="O38" s="265"/>
      <c r="P38" s="265"/>
      <c r="Q38" s="265"/>
      <c r="R38" s="256"/>
      <c r="S38" s="259" t="s">
        <v>84</v>
      </c>
      <c r="T38" s="260"/>
      <c r="U38" s="260"/>
      <c r="V38" s="260"/>
      <c r="W38" s="260"/>
      <c r="X38" s="266" t="s">
        <v>12</v>
      </c>
      <c r="Y38" s="266"/>
      <c r="Z38" s="266"/>
      <c r="AA38" s="266"/>
    </row>
    <row r="39" spans="1:51" ht="15" customHeight="1" x14ac:dyDescent="0.15">
      <c r="A39" s="273"/>
      <c r="B39" s="257"/>
      <c r="C39" s="258"/>
      <c r="D39" s="262"/>
      <c r="E39" s="263"/>
      <c r="F39" s="263"/>
      <c r="G39" s="264"/>
      <c r="H39" s="262"/>
      <c r="I39" s="263"/>
      <c r="J39" s="263"/>
      <c r="K39" s="263"/>
      <c r="L39" s="264"/>
      <c r="M39" s="267"/>
      <c r="N39" s="268"/>
      <c r="O39" s="268"/>
      <c r="P39" s="268"/>
      <c r="Q39" s="268"/>
      <c r="R39" s="269"/>
      <c r="S39" s="262"/>
      <c r="T39" s="263"/>
      <c r="U39" s="263"/>
      <c r="V39" s="263"/>
      <c r="W39" s="263"/>
      <c r="X39" s="266"/>
      <c r="Y39" s="266"/>
      <c r="Z39" s="266"/>
      <c r="AA39" s="266"/>
    </row>
    <row r="40" spans="1:51" ht="15" customHeight="1" x14ac:dyDescent="0.15">
      <c r="A40" s="272">
        <v>14</v>
      </c>
      <c r="B40" s="255"/>
      <c r="C40" s="256"/>
      <c r="D40" s="259"/>
      <c r="E40" s="260"/>
      <c r="F40" s="260"/>
      <c r="G40" s="261"/>
      <c r="H40" s="259" t="s">
        <v>84</v>
      </c>
      <c r="I40" s="260"/>
      <c r="J40" s="260"/>
      <c r="K40" s="260"/>
      <c r="L40" s="261"/>
      <c r="M40" s="255"/>
      <c r="N40" s="265"/>
      <c r="O40" s="265"/>
      <c r="P40" s="265"/>
      <c r="Q40" s="265"/>
      <c r="R40" s="256"/>
      <c r="S40" s="259" t="s">
        <v>84</v>
      </c>
      <c r="T40" s="260"/>
      <c r="U40" s="260"/>
      <c r="V40" s="260"/>
      <c r="W40" s="260"/>
      <c r="X40" s="266" t="s">
        <v>12</v>
      </c>
      <c r="Y40" s="266"/>
      <c r="Z40" s="266"/>
      <c r="AA40" s="266"/>
    </row>
    <row r="41" spans="1:51" ht="15" customHeight="1" x14ac:dyDescent="0.15">
      <c r="A41" s="273"/>
      <c r="B41" s="257"/>
      <c r="C41" s="258"/>
      <c r="D41" s="262"/>
      <c r="E41" s="263"/>
      <c r="F41" s="263"/>
      <c r="G41" s="264"/>
      <c r="H41" s="262"/>
      <c r="I41" s="263"/>
      <c r="J41" s="263"/>
      <c r="K41" s="263"/>
      <c r="L41" s="264"/>
      <c r="M41" s="267"/>
      <c r="N41" s="268"/>
      <c r="O41" s="268"/>
      <c r="P41" s="268"/>
      <c r="Q41" s="268"/>
      <c r="R41" s="269"/>
      <c r="S41" s="262"/>
      <c r="T41" s="263"/>
      <c r="U41" s="263"/>
      <c r="V41" s="263"/>
      <c r="W41" s="263"/>
      <c r="X41" s="266"/>
      <c r="Y41" s="266"/>
      <c r="Z41" s="266"/>
      <c r="AA41" s="266"/>
    </row>
    <row r="42" spans="1:51" ht="15" customHeight="1" x14ac:dyDescent="0.15">
      <c r="A42" s="272">
        <v>15</v>
      </c>
      <c r="B42" s="255"/>
      <c r="C42" s="256"/>
      <c r="D42" s="259"/>
      <c r="E42" s="260"/>
      <c r="F42" s="260"/>
      <c r="G42" s="261"/>
      <c r="H42" s="259" t="s">
        <v>84</v>
      </c>
      <c r="I42" s="260"/>
      <c r="J42" s="260"/>
      <c r="K42" s="260"/>
      <c r="L42" s="261"/>
      <c r="M42" s="255"/>
      <c r="N42" s="265"/>
      <c r="O42" s="265"/>
      <c r="P42" s="265"/>
      <c r="Q42" s="265"/>
      <c r="R42" s="256"/>
      <c r="S42" s="259" t="s">
        <v>84</v>
      </c>
      <c r="T42" s="260"/>
      <c r="U42" s="260"/>
      <c r="V42" s="260"/>
      <c r="W42" s="260"/>
      <c r="X42" s="266" t="s">
        <v>12</v>
      </c>
      <c r="Y42" s="266"/>
      <c r="Z42" s="266"/>
      <c r="AA42" s="266"/>
    </row>
    <row r="43" spans="1:51" ht="15" customHeight="1" x14ac:dyDescent="0.15">
      <c r="A43" s="273"/>
      <c r="B43" s="257"/>
      <c r="C43" s="258"/>
      <c r="D43" s="262"/>
      <c r="E43" s="263"/>
      <c r="F43" s="263"/>
      <c r="G43" s="264"/>
      <c r="H43" s="262"/>
      <c r="I43" s="263"/>
      <c r="J43" s="263"/>
      <c r="K43" s="263"/>
      <c r="L43" s="264"/>
      <c r="M43" s="267"/>
      <c r="N43" s="268"/>
      <c r="O43" s="268"/>
      <c r="P43" s="268"/>
      <c r="Q43" s="268"/>
      <c r="R43" s="269"/>
      <c r="S43" s="262"/>
      <c r="T43" s="263"/>
      <c r="U43" s="263"/>
      <c r="V43" s="263"/>
      <c r="W43" s="263"/>
      <c r="X43" s="266"/>
      <c r="Y43" s="266"/>
      <c r="Z43" s="266"/>
      <c r="AA43" s="266"/>
    </row>
    <row r="44" spans="1:51" ht="15" customHeight="1" x14ac:dyDescent="0.15">
      <c r="A44" s="272">
        <v>16</v>
      </c>
      <c r="B44" s="255"/>
      <c r="C44" s="256"/>
      <c r="D44" s="259"/>
      <c r="E44" s="260"/>
      <c r="F44" s="260"/>
      <c r="G44" s="261"/>
      <c r="H44" s="259" t="s">
        <v>84</v>
      </c>
      <c r="I44" s="260"/>
      <c r="J44" s="260"/>
      <c r="K44" s="260"/>
      <c r="L44" s="261"/>
      <c r="M44" s="255"/>
      <c r="N44" s="265"/>
      <c r="O44" s="265"/>
      <c r="P44" s="265"/>
      <c r="Q44" s="265"/>
      <c r="R44" s="256"/>
      <c r="S44" s="259" t="s">
        <v>84</v>
      </c>
      <c r="T44" s="260"/>
      <c r="U44" s="260"/>
      <c r="V44" s="260"/>
      <c r="W44" s="260"/>
      <c r="X44" s="266" t="s">
        <v>12</v>
      </c>
      <c r="Y44" s="266"/>
      <c r="Z44" s="266"/>
      <c r="AA44" s="266"/>
    </row>
    <row r="45" spans="1:51" ht="15" customHeight="1" x14ac:dyDescent="0.15">
      <c r="A45" s="273"/>
      <c r="B45" s="257"/>
      <c r="C45" s="258"/>
      <c r="D45" s="262"/>
      <c r="E45" s="263"/>
      <c r="F45" s="263"/>
      <c r="G45" s="264"/>
      <c r="H45" s="262"/>
      <c r="I45" s="263"/>
      <c r="J45" s="263"/>
      <c r="K45" s="263"/>
      <c r="L45" s="264"/>
      <c r="M45" s="267"/>
      <c r="N45" s="268"/>
      <c r="O45" s="268"/>
      <c r="P45" s="268"/>
      <c r="Q45" s="268"/>
      <c r="R45" s="269"/>
      <c r="S45" s="262"/>
      <c r="T45" s="263"/>
      <c r="U45" s="263"/>
      <c r="V45" s="263"/>
      <c r="W45" s="263"/>
      <c r="X45" s="266"/>
      <c r="Y45" s="266"/>
      <c r="Z45" s="266"/>
      <c r="AA45" s="266"/>
    </row>
    <row r="46" spans="1:51" ht="15" customHeight="1" x14ac:dyDescent="0.15">
      <c r="A46" s="272">
        <v>17</v>
      </c>
      <c r="B46" s="255"/>
      <c r="C46" s="256"/>
      <c r="D46" s="259"/>
      <c r="E46" s="260"/>
      <c r="F46" s="260"/>
      <c r="G46" s="261"/>
      <c r="H46" s="259" t="s">
        <v>84</v>
      </c>
      <c r="I46" s="260"/>
      <c r="J46" s="260"/>
      <c r="K46" s="260"/>
      <c r="L46" s="261"/>
      <c r="M46" s="255"/>
      <c r="N46" s="265"/>
      <c r="O46" s="265"/>
      <c r="P46" s="265"/>
      <c r="Q46" s="265"/>
      <c r="R46" s="256"/>
      <c r="S46" s="259" t="s">
        <v>84</v>
      </c>
      <c r="T46" s="260"/>
      <c r="U46" s="260"/>
      <c r="V46" s="260"/>
      <c r="W46" s="260"/>
      <c r="X46" s="266" t="s">
        <v>12</v>
      </c>
      <c r="Y46" s="266"/>
      <c r="Z46" s="266"/>
      <c r="AA46" s="266"/>
    </row>
    <row r="47" spans="1:51" ht="15" customHeight="1" x14ac:dyDescent="0.15">
      <c r="A47" s="273"/>
      <c r="B47" s="257"/>
      <c r="C47" s="258"/>
      <c r="D47" s="262"/>
      <c r="E47" s="263"/>
      <c r="F47" s="263"/>
      <c r="G47" s="264"/>
      <c r="H47" s="262"/>
      <c r="I47" s="263"/>
      <c r="J47" s="263"/>
      <c r="K47" s="263"/>
      <c r="L47" s="264"/>
      <c r="M47" s="267"/>
      <c r="N47" s="268"/>
      <c r="O47" s="268"/>
      <c r="P47" s="268"/>
      <c r="Q47" s="268"/>
      <c r="R47" s="269"/>
      <c r="S47" s="262"/>
      <c r="T47" s="263"/>
      <c r="U47" s="263"/>
      <c r="V47" s="263"/>
      <c r="W47" s="263"/>
      <c r="X47" s="266"/>
      <c r="Y47" s="266"/>
      <c r="Z47" s="266"/>
      <c r="AA47" s="266"/>
    </row>
    <row r="48" spans="1:51" ht="15" customHeight="1" x14ac:dyDescent="0.15">
      <c r="A48" s="272">
        <v>18</v>
      </c>
      <c r="B48" s="255"/>
      <c r="C48" s="256"/>
      <c r="D48" s="259"/>
      <c r="E48" s="260"/>
      <c r="F48" s="260"/>
      <c r="G48" s="261"/>
      <c r="H48" s="259" t="s">
        <v>84</v>
      </c>
      <c r="I48" s="260"/>
      <c r="J48" s="260"/>
      <c r="K48" s="260"/>
      <c r="L48" s="261"/>
      <c r="M48" s="255"/>
      <c r="N48" s="265"/>
      <c r="O48" s="265"/>
      <c r="P48" s="265"/>
      <c r="Q48" s="265"/>
      <c r="R48" s="256"/>
      <c r="S48" s="259" t="s">
        <v>84</v>
      </c>
      <c r="T48" s="260"/>
      <c r="U48" s="260"/>
      <c r="V48" s="260"/>
      <c r="W48" s="260"/>
      <c r="X48" s="266" t="s">
        <v>12</v>
      </c>
      <c r="Y48" s="266"/>
      <c r="Z48" s="266"/>
      <c r="AA48" s="266"/>
    </row>
    <row r="49" spans="1:48" ht="15" customHeight="1" x14ac:dyDescent="0.15">
      <c r="A49" s="273"/>
      <c r="B49" s="257"/>
      <c r="C49" s="258"/>
      <c r="D49" s="262"/>
      <c r="E49" s="263"/>
      <c r="F49" s="263"/>
      <c r="G49" s="264"/>
      <c r="H49" s="262"/>
      <c r="I49" s="263"/>
      <c r="J49" s="263"/>
      <c r="K49" s="263"/>
      <c r="L49" s="264"/>
      <c r="M49" s="267"/>
      <c r="N49" s="268"/>
      <c r="O49" s="268"/>
      <c r="P49" s="268"/>
      <c r="Q49" s="268"/>
      <c r="R49" s="269"/>
      <c r="S49" s="262"/>
      <c r="T49" s="263"/>
      <c r="U49" s="263"/>
      <c r="V49" s="263"/>
      <c r="W49" s="263"/>
      <c r="X49" s="266"/>
      <c r="Y49" s="266"/>
      <c r="Z49" s="266"/>
      <c r="AA49" s="266"/>
    </row>
    <row r="50" spans="1:48" ht="15" customHeight="1" x14ac:dyDescent="0.15">
      <c r="A50" s="272">
        <v>19</v>
      </c>
      <c r="B50" s="255"/>
      <c r="C50" s="256"/>
      <c r="D50" s="259"/>
      <c r="E50" s="260"/>
      <c r="F50" s="260"/>
      <c r="G50" s="261"/>
      <c r="H50" s="259" t="s">
        <v>84</v>
      </c>
      <c r="I50" s="260"/>
      <c r="J50" s="260"/>
      <c r="K50" s="260"/>
      <c r="L50" s="261"/>
      <c r="M50" s="255"/>
      <c r="N50" s="265"/>
      <c r="O50" s="265"/>
      <c r="P50" s="265"/>
      <c r="Q50" s="265"/>
      <c r="R50" s="256"/>
      <c r="S50" s="259" t="s">
        <v>84</v>
      </c>
      <c r="T50" s="260"/>
      <c r="U50" s="260"/>
      <c r="V50" s="260"/>
      <c r="W50" s="260"/>
      <c r="X50" s="266" t="s">
        <v>12</v>
      </c>
      <c r="Y50" s="266"/>
      <c r="Z50" s="266"/>
      <c r="AA50" s="266"/>
    </row>
    <row r="51" spans="1:48" ht="15" customHeight="1" x14ac:dyDescent="0.15">
      <c r="A51" s="273"/>
      <c r="B51" s="257"/>
      <c r="C51" s="258"/>
      <c r="D51" s="262"/>
      <c r="E51" s="263"/>
      <c r="F51" s="263"/>
      <c r="G51" s="264"/>
      <c r="H51" s="262"/>
      <c r="I51" s="263"/>
      <c r="J51" s="263"/>
      <c r="K51" s="263"/>
      <c r="L51" s="264"/>
      <c r="M51" s="267"/>
      <c r="N51" s="268"/>
      <c r="O51" s="268"/>
      <c r="P51" s="268"/>
      <c r="Q51" s="268"/>
      <c r="R51" s="269"/>
      <c r="S51" s="262"/>
      <c r="T51" s="263"/>
      <c r="U51" s="263"/>
      <c r="V51" s="263"/>
      <c r="W51" s="263"/>
      <c r="X51" s="266"/>
      <c r="Y51" s="266"/>
      <c r="Z51" s="266"/>
      <c r="AA51" s="266"/>
    </row>
    <row r="52" spans="1:48" ht="15" customHeight="1" x14ac:dyDescent="0.15">
      <c r="A52" s="272">
        <v>20</v>
      </c>
      <c r="B52" s="255"/>
      <c r="C52" s="256"/>
      <c r="D52" s="259"/>
      <c r="E52" s="260"/>
      <c r="F52" s="260"/>
      <c r="G52" s="261"/>
      <c r="H52" s="259" t="s">
        <v>84</v>
      </c>
      <c r="I52" s="260"/>
      <c r="J52" s="260"/>
      <c r="K52" s="260"/>
      <c r="L52" s="261"/>
      <c r="M52" s="255"/>
      <c r="N52" s="265"/>
      <c r="O52" s="265"/>
      <c r="P52" s="265"/>
      <c r="Q52" s="265"/>
      <c r="R52" s="256"/>
      <c r="S52" s="259" t="s">
        <v>84</v>
      </c>
      <c r="T52" s="260"/>
      <c r="U52" s="260"/>
      <c r="V52" s="260"/>
      <c r="W52" s="260"/>
      <c r="X52" s="266" t="s">
        <v>12</v>
      </c>
      <c r="Y52" s="266"/>
      <c r="Z52" s="266"/>
      <c r="AA52" s="266"/>
    </row>
    <row r="53" spans="1:48" ht="15" customHeight="1" x14ac:dyDescent="0.15">
      <c r="A53" s="273"/>
      <c r="B53" s="257"/>
      <c r="C53" s="258"/>
      <c r="D53" s="262"/>
      <c r="E53" s="263"/>
      <c r="F53" s="263"/>
      <c r="G53" s="264"/>
      <c r="H53" s="262"/>
      <c r="I53" s="263"/>
      <c r="J53" s="263"/>
      <c r="K53" s="263"/>
      <c r="L53" s="264"/>
      <c r="M53" s="267"/>
      <c r="N53" s="268"/>
      <c r="O53" s="268"/>
      <c r="P53" s="268"/>
      <c r="Q53" s="268"/>
      <c r="R53" s="269"/>
      <c r="S53" s="262"/>
      <c r="T53" s="263"/>
      <c r="U53" s="263"/>
      <c r="V53" s="263"/>
      <c r="W53" s="263"/>
      <c r="X53" s="266"/>
      <c r="Y53" s="266"/>
      <c r="Z53" s="266"/>
      <c r="AA53" s="266"/>
    </row>
    <row r="54" spans="1:48" ht="15" customHeight="1" x14ac:dyDescent="0.15">
      <c r="A54" s="272">
        <v>21</v>
      </c>
      <c r="B54" s="255"/>
      <c r="C54" s="256"/>
      <c r="D54" s="259"/>
      <c r="E54" s="260"/>
      <c r="F54" s="260"/>
      <c r="G54" s="261"/>
      <c r="H54" s="259" t="s">
        <v>84</v>
      </c>
      <c r="I54" s="260"/>
      <c r="J54" s="260"/>
      <c r="K54" s="260"/>
      <c r="L54" s="261"/>
      <c r="M54" s="255"/>
      <c r="N54" s="265"/>
      <c r="O54" s="265"/>
      <c r="P54" s="265"/>
      <c r="Q54" s="265"/>
      <c r="R54" s="256"/>
      <c r="S54" s="259" t="s">
        <v>84</v>
      </c>
      <c r="T54" s="260"/>
      <c r="U54" s="260"/>
      <c r="V54" s="260"/>
      <c r="W54" s="260"/>
      <c r="X54" s="266" t="s">
        <v>12</v>
      </c>
      <c r="Y54" s="266"/>
      <c r="Z54" s="266"/>
      <c r="AA54" s="266"/>
    </row>
    <row r="55" spans="1:48" ht="15" customHeight="1" x14ac:dyDescent="0.15">
      <c r="A55" s="273"/>
      <c r="B55" s="257"/>
      <c r="C55" s="258"/>
      <c r="D55" s="262"/>
      <c r="E55" s="263"/>
      <c r="F55" s="263"/>
      <c r="G55" s="264"/>
      <c r="H55" s="262"/>
      <c r="I55" s="263"/>
      <c r="J55" s="263"/>
      <c r="K55" s="263"/>
      <c r="L55" s="264"/>
      <c r="M55" s="267"/>
      <c r="N55" s="268"/>
      <c r="O55" s="268"/>
      <c r="P55" s="268"/>
      <c r="Q55" s="268"/>
      <c r="R55" s="269"/>
      <c r="S55" s="262"/>
      <c r="T55" s="263"/>
      <c r="U55" s="263"/>
      <c r="V55" s="263"/>
      <c r="W55" s="263"/>
      <c r="X55" s="266"/>
      <c r="Y55" s="266"/>
      <c r="Z55" s="266"/>
      <c r="AA55" s="266"/>
      <c r="AB55" s="20"/>
      <c r="AC55" s="20"/>
      <c r="AD55" s="20"/>
      <c r="AE55" s="20"/>
      <c r="AF55" s="20"/>
      <c r="AG55" s="20"/>
      <c r="AH55" s="20"/>
      <c r="AI55" s="20"/>
      <c r="AJ55" s="20"/>
      <c r="AK55" s="20"/>
      <c r="AL55" s="20"/>
      <c r="AM55" s="20"/>
      <c r="AN55" s="20"/>
      <c r="AO55" s="20"/>
      <c r="AP55" s="20"/>
      <c r="AQ55" s="20"/>
      <c r="AR55" s="20"/>
      <c r="AS55" s="20"/>
      <c r="AT55" s="20"/>
      <c r="AU55" s="20"/>
      <c r="AV55" s="20"/>
    </row>
    <row r="56" spans="1:48" ht="15" customHeight="1" x14ac:dyDescent="0.15">
      <c r="A56" s="272">
        <v>22</v>
      </c>
      <c r="B56" s="255"/>
      <c r="C56" s="256"/>
      <c r="D56" s="259"/>
      <c r="E56" s="260"/>
      <c r="F56" s="260"/>
      <c r="G56" s="261"/>
      <c r="H56" s="259" t="s">
        <v>84</v>
      </c>
      <c r="I56" s="260"/>
      <c r="J56" s="260"/>
      <c r="K56" s="260"/>
      <c r="L56" s="261"/>
      <c r="M56" s="255"/>
      <c r="N56" s="265"/>
      <c r="O56" s="265"/>
      <c r="P56" s="265"/>
      <c r="Q56" s="265"/>
      <c r="R56" s="256"/>
      <c r="S56" s="259" t="s">
        <v>84</v>
      </c>
      <c r="T56" s="260"/>
      <c r="U56" s="260"/>
      <c r="V56" s="260"/>
      <c r="W56" s="260"/>
      <c r="X56" s="266" t="s">
        <v>12</v>
      </c>
      <c r="Y56" s="266"/>
      <c r="Z56" s="266"/>
      <c r="AA56" s="266"/>
    </row>
    <row r="57" spans="1:48" ht="15" customHeight="1" x14ac:dyDescent="0.15">
      <c r="A57" s="273"/>
      <c r="B57" s="257"/>
      <c r="C57" s="258"/>
      <c r="D57" s="262"/>
      <c r="E57" s="263"/>
      <c r="F57" s="263"/>
      <c r="G57" s="264"/>
      <c r="H57" s="262"/>
      <c r="I57" s="263"/>
      <c r="J57" s="263"/>
      <c r="K57" s="263"/>
      <c r="L57" s="264"/>
      <c r="M57" s="267"/>
      <c r="N57" s="268"/>
      <c r="O57" s="268"/>
      <c r="P57" s="268"/>
      <c r="Q57" s="268"/>
      <c r="R57" s="269"/>
      <c r="S57" s="262"/>
      <c r="T57" s="263"/>
      <c r="U57" s="263"/>
      <c r="V57" s="263"/>
      <c r="W57" s="263"/>
      <c r="X57" s="266"/>
      <c r="Y57" s="266"/>
      <c r="Z57" s="266"/>
      <c r="AA57" s="266"/>
    </row>
    <row r="58" spans="1:48" ht="15" customHeight="1" x14ac:dyDescent="0.15">
      <c r="A58" s="272">
        <v>23</v>
      </c>
      <c r="B58" s="255"/>
      <c r="C58" s="256"/>
      <c r="D58" s="259"/>
      <c r="E58" s="260"/>
      <c r="F58" s="260"/>
      <c r="G58" s="261"/>
      <c r="H58" s="259" t="s">
        <v>84</v>
      </c>
      <c r="I58" s="260"/>
      <c r="J58" s="260"/>
      <c r="K58" s="260"/>
      <c r="L58" s="261"/>
      <c r="M58" s="255"/>
      <c r="N58" s="265"/>
      <c r="O58" s="265"/>
      <c r="P58" s="265"/>
      <c r="Q58" s="265"/>
      <c r="R58" s="256"/>
      <c r="S58" s="259" t="s">
        <v>84</v>
      </c>
      <c r="T58" s="260"/>
      <c r="U58" s="260"/>
      <c r="V58" s="260"/>
      <c r="W58" s="260"/>
      <c r="X58" s="266" t="s">
        <v>12</v>
      </c>
      <c r="Y58" s="266"/>
      <c r="Z58" s="266"/>
      <c r="AA58" s="266"/>
    </row>
    <row r="59" spans="1:48" ht="15" customHeight="1" x14ac:dyDescent="0.15">
      <c r="A59" s="273"/>
      <c r="B59" s="257"/>
      <c r="C59" s="258"/>
      <c r="D59" s="262"/>
      <c r="E59" s="263"/>
      <c r="F59" s="263"/>
      <c r="G59" s="264"/>
      <c r="H59" s="262"/>
      <c r="I59" s="263"/>
      <c r="J59" s="263"/>
      <c r="K59" s="263"/>
      <c r="L59" s="264"/>
      <c r="M59" s="267"/>
      <c r="N59" s="268"/>
      <c r="O59" s="268"/>
      <c r="P59" s="268"/>
      <c r="Q59" s="268"/>
      <c r="R59" s="269"/>
      <c r="S59" s="262"/>
      <c r="T59" s="263"/>
      <c r="U59" s="263"/>
      <c r="V59" s="263"/>
      <c r="W59" s="263"/>
      <c r="X59" s="266"/>
      <c r="Y59" s="266"/>
      <c r="Z59" s="266"/>
      <c r="AA59" s="266"/>
    </row>
    <row r="60" spans="1:48" ht="15" customHeight="1" x14ac:dyDescent="0.15">
      <c r="A60" s="272">
        <v>24</v>
      </c>
      <c r="B60" s="255"/>
      <c r="C60" s="256"/>
      <c r="D60" s="259"/>
      <c r="E60" s="260"/>
      <c r="F60" s="260"/>
      <c r="G60" s="261"/>
      <c r="H60" s="259" t="s">
        <v>84</v>
      </c>
      <c r="I60" s="260"/>
      <c r="J60" s="260"/>
      <c r="K60" s="260"/>
      <c r="L60" s="261"/>
      <c r="M60" s="255"/>
      <c r="N60" s="265"/>
      <c r="O60" s="265"/>
      <c r="P60" s="265"/>
      <c r="Q60" s="265"/>
      <c r="R60" s="256"/>
      <c r="S60" s="259" t="s">
        <v>84</v>
      </c>
      <c r="T60" s="260"/>
      <c r="U60" s="260"/>
      <c r="V60" s="260"/>
      <c r="W60" s="260"/>
      <c r="X60" s="266" t="s">
        <v>12</v>
      </c>
      <c r="Y60" s="266"/>
      <c r="Z60" s="266"/>
      <c r="AA60" s="266"/>
    </row>
    <row r="61" spans="1:48" ht="15" customHeight="1" x14ac:dyDescent="0.15">
      <c r="A61" s="273"/>
      <c r="B61" s="257"/>
      <c r="C61" s="258"/>
      <c r="D61" s="262"/>
      <c r="E61" s="263"/>
      <c r="F61" s="263"/>
      <c r="G61" s="264"/>
      <c r="H61" s="262"/>
      <c r="I61" s="263"/>
      <c r="J61" s="263"/>
      <c r="K61" s="263"/>
      <c r="L61" s="264"/>
      <c r="M61" s="267"/>
      <c r="N61" s="268"/>
      <c r="O61" s="268"/>
      <c r="P61" s="268"/>
      <c r="Q61" s="268"/>
      <c r="R61" s="269"/>
      <c r="S61" s="262"/>
      <c r="T61" s="263"/>
      <c r="U61" s="263"/>
      <c r="V61" s="263"/>
      <c r="W61" s="263"/>
      <c r="X61" s="266"/>
      <c r="Y61" s="266"/>
      <c r="Z61" s="266"/>
      <c r="AA61" s="266"/>
    </row>
    <row r="62" spans="1:48" ht="15" customHeight="1" x14ac:dyDescent="0.15">
      <c r="A62" s="272">
        <v>25</v>
      </c>
      <c r="B62" s="255"/>
      <c r="C62" s="256"/>
      <c r="D62" s="259"/>
      <c r="E62" s="260"/>
      <c r="F62" s="260"/>
      <c r="G62" s="261"/>
      <c r="H62" s="259" t="s">
        <v>84</v>
      </c>
      <c r="I62" s="260"/>
      <c r="J62" s="260"/>
      <c r="K62" s="260"/>
      <c r="L62" s="261"/>
      <c r="M62" s="255"/>
      <c r="N62" s="265"/>
      <c r="O62" s="265"/>
      <c r="P62" s="265"/>
      <c r="Q62" s="265"/>
      <c r="R62" s="256"/>
      <c r="S62" s="259" t="s">
        <v>84</v>
      </c>
      <c r="T62" s="260"/>
      <c r="U62" s="260"/>
      <c r="V62" s="260"/>
      <c r="W62" s="260"/>
      <c r="X62" s="266" t="s">
        <v>12</v>
      </c>
      <c r="Y62" s="266"/>
      <c r="Z62" s="266"/>
      <c r="AA62" s="266"/>
    </row>
    <row r="63" spans="1:48" ht="15" customHeight="1" x14ac:dyDescent="0.15">
      <c r="A63" s="273"/>
      <c r="B63" s="257"/>
      <c r="C63" s="258"/>
      <c r="D63" s="262"/>
      <c r="E63" s="263"/>
      <c r="F63" s="263"/>
      <c r="G63" s="264"/>
      <c r="H63" s="262"/>
      <c r="I63" s="263"/>
      <c r="J63" s="263"/>
      <c r="K63" s="263"/>
      <c r="L63" s="264"/>
      <c r="M63" s="267"/>
      <c r="N63" s="268"/>
      <c r="O63" s="268"/>
      <c r="P63" s="268"/>
      <c r="Q63" s="268"/>
      <c r="R63" s="269"/>
      <c r="S63" s="262"/>
      <c r="T63" s="263"/>
      <c r="U63" s="263"/>
      <c r="V63" s="263"/>
      <c r="W63" s="263"/>
      <c r="X63" s="266"/>
      <c r="Y63" s="266"/>
      <c r="Z63" s="266"/>
      <c r="AA63" s="266"/>
    </row>
    <row r="64" spans="1:48" ht="15" customHeight="1" x14ac:dyDescent="0.15">
      <c r="A64" s="272">
        <v>26</v>
      </c>
      <c r="B64" s="255"/>
      <c r="C64" s="256"/>
      <c r="D64" s="259"/>
      <c r="E64" s="260"/>
      <c r="F64" s="260"/>
      <c r="G64" s="261"/>
      <c r="H64" s="259" t="s">
        <v>84</v>
      </c>
      <c r="I64" s="260"/>
      <c r="J64" s="260"/>
      <c r="K64" s="260"/>
      <c r="L64" s="261"/>
      <c r="M64" s="255"/>
      <c r="N64" s="265"/>
      <c r="O64" s="265"/>
      <c r="P64" s="265"/>
      <c r="Q64" s="265"/>
      <c r="R64" s="256"/>
      <c r="S64" s="259" t="s">
        <v>84</v>
      </c>
      <c r="T64" s="260"/>
      <c r="U64" s="260"/>
      <c r="V64" s="260"/>
      <c r="W64" s="260"/>
      <c r="X64" s="266" t="s">
        <v>12</v>
      </c>
      <c r="Y64" s="266"/>
      <c r="Z64" s="266"/>
      <c r="AA64" s="266"/>
    </row>
    <row r="65" spans="1:27" ht="15" customHeight="1" x14ac:dyDescent="0.15">
      <c r="A65" s="273"/>
      <c r="B65" s="257"/>
      <c r="C65" s="258"/>
      <c r="D65" s="262"/>
      <c r="E65" s="263"/>
      <c r="F65" s="263"/>
      <c r="G65" s="264"/>
      <c r="H65" s="262"/>
      <c r="I65" s="263"/>
      <c r="J65" s="263"/>
      <c r="K65" s="263"/>
      <c r="L65" s="264"/>
      <c r="M65" s="267"/>
      <c r="N65" s="268"/>
      <c r="O65" s="268"/>
      <c r="P65" s="268"/>
      <c r="Q65" s="268"/>
      <c r="R65" s="269"/>
      <c r="S65" s="262"/>
      <c r="T65" s="263"/>
      <c r="U65" s="263"/>
      <c r="V65" s="263"/>
      <c r="W65" s="263"/>
      <c r="X65" s="266"/>
      <c r="Y65" s="266"/>
      <c r="Z65" s="266"/>
      <c r="AA65" s="266"/>
    </row>
    <row r="66" spans="1:27" ht="15" customHeight="1" x14ac:dyDescent="0.15">
      <c r="A66" s="272">
        <v>27</v>
      </c>
      <c r="B66" s="255"/>
      <c r="C66" s="256"/>
      <c r="D66" s="259"/>
      <c r="E66" s="260"/>
      <c r="F66" s="260"/>
      <c r="G66" s="261"/>
      <c r="H66" s="259" t="s">
        <v>84</v>
      </c>
      <c r="I66" s="260"/>
      <c r="J66" s="260"/>
      <c r="K66" s="260"/>
      <c r="L66" s="261"/>
      <c r="M66" s="255"/>
      <c r="N66" s="265"/>
      <c r="O66" s="265"/>
      <c r="P66" s="265"/>
      <c r="Q66" s="265"/>
      <c r="R66" s="256"/>
      <c r="S66" s="259" t="s">
        <v>84</v>
      </c>
      <c r="T66" s="260"/>
      <c r="U66" s="260"/>
      <c r="V66" s="260"/>
      <c r="W66" s="260"/>
      <c r="X66" s="266" t="s">
        <v>12</v>
      </c>
      <c r="Y66" s="266"/>
      <c r="Z66" s="266"/>
      <c r="AA66" s="266"/>
    </row>
    <row r="67" spans="1:27" ht="15" customHeight="1" x14ac:dyDescent="0.15">
      <c r="A67" s="273"/>
      <c r="B67" s="257"/>
      <c r="C67" s="258"/>
      <c r="D67" s="262"/>
      <c r="E67" s="263"/>
      <c r="F67" s="263"/>
      <c r="G67" s="264"/>
      <c r="H67" s="262"/>
      <c r="I67" s="263"/>
      <c r="J67" s="263"/>
      <c r="K67" s="263"/>
      <c r="L67" s="264"/>
      <c r="M67" s="267"/>
      <c r="N67" s="268"/>
      <c r="O67" s="268"/>
      <c r="P67" s="268"/>
      <c r="Q67" s="268"/>
      <c r="R67" s="269"/>
      <c r="S67" s="262"/>
      <c r="T67" s="263"/>
      <c r="U67" s="263"/>
      <c r="V67" s="263"/>
      <c r="W67" s="263"/>
      <c r="X67" s="266"/>
      <c r="Y67" s="266"/>
      <c r="Z67" s="266"/>
      <c r="AA67" s="266"/>
    </row>
    <row r="68" spans="1:27" ht="15" customHeight="1" x14ac:dyDescent="0.15">
      <c r="A68" s="272">
        <v>28</v>
      </c>
      <c r="B68" s="255"/>
      <c r="C68" s="256"/>
      <c r="D68" s="259"/>
      <c r="E68" s="260"/>
      <c r="F68" s="260"/>
      <c r="G68" s="261"/>
      <c r="H68" s="259" t="s">
        <v>84</v>
      </c>
      <c r="I68" s="260"/>
      <c r="J68" s="260"/>
      <c r="K68" s="260"/>
      <c r="L68" s="261"/>
      <c r="M68" s="255"/>
      <c r="N68" s="265"/>
      <c r="O68" s="265"/>
      <c r="P68" s="265"/>
      <c r="Q68" s="265"/>
      <c r="R68" s="256"/>
      <c r="S68" s="259" t="s">
        <v>84</v>
      </c>
      <c r="T68" s="260"/>
      <c r="U68" s="260"/>
      <c r="V68" s="260"/>
      <c r="W68" s="260"/>
      <c r="X68" s="266" t="s">
        <v>12</v>
      </c>
      <c r="Y68" s="266"/>
      <c r="Z68" s="266"/>
      <c r="AA68" s="266"/>
    </row>
    <row r="69" spans="1:27" ht="15" customHeight="1" x14ac:dyDescent="0.15">
      <c r="A69" s="273"/>
      <c r="B69" s="257"/>
      <c r="C69" s="258"/>
      <c r="D69" s="262"/>
      <c r="E69" s="263"/>
      <c r="F69" s="263"/>
      <c r="G69" s="264"/>
      <c r="H69" s="262"/>
      <c r="I69" s="263"/>
      <c r="J69" s="263"/>
      <c r="K69" s="263"/>
      <c r="L69" s="264"/>
      <c r="M69" s="267"/>
      <c r="N69" s="268"/>
      <c r="O69" s="268"/>
      <c r="P69" s="268"/>
      <c r="Q69" s="268"/>
      <c r="R69" s="269"/>
      <c r="S69" s="262"/>
      <c r="T69" s="263"/>
      <c r="U69" s="263"/>
      <c r="V69" s="263"/>
      <c r="W69" s="263"/>
      <c r="X69" s="266"/>
      <c r="Y69" s="266"/>
      <c r="Z69" s="266"/>
      <c r="AA69" s="266"/>
    </row>
    <row r="70" spans="1:27" ht="15" customHeight="1" x14ac:dyDescent="0.15">
      <c r="A70" s="272">
        <v>29</v>
      </c>
      <c r="B70" s="255"/>
      <c r="C70" s="256"/>
      <c r="D70" s="259"/>
      <c r="E70" s="260"/>
      <c r="F70" s="260"/>
      <c r="G70" s="261"/>
      <c r="H70" s="259" t="s">
        <v>84</v>
      </c>
      <c r="I70" s="260"/>
      <c r="J70" s="260"/>
      <c r="K70" s="260"/>
      <c r="L70" s="261"/>
      <c r="M70" s="255"/>
      <c r="N70" s="265"/>
      <c r="O70" s="265"/>
      <c r="P70" s="265"/>
      <c r="Q70" s="265"/>
      <c r="R70" s="256"/>
      <c r="S70" s="259" t="s">
        <v>84</v>
      </c>
      <c r="T70" s="260"/>
      <c r="U70" s="260"/>
      <c r="V70" s="260"/>
      <c r="W70" s="260"/>
      <c r="X70" s="266" t="s">
        <v>12</v>
      </c>
      <c r="Y70" s="266"/>
      <c r="Z70" s="266"/>
      <c r="AA70" s="266"/>
    </row>
    <row r="71" spans="1:27" ht="15" customHeight="1" x14ac:dyDescent="0.15">
      <c r="A71" s="273"/>
      <c r="B71" s="257"/>
      <c r="C71" s="258"/>
      <c r="D71" s="262"/>
      <c r="E71" s="263"/>
      <c r="F71" s="263"/>
      <c r="G71" s="264"/>
      <c r="H71" s="262"/>
      <c r="I71" s="263"/>
      <c r="J71" s="263"/>
      <c r="K71" s="263"/>
      <c r="L71" s="264"/>
      <c r="M71" s="267"/>
      <c r="N71" s="268"/>
      <c r="O71" s="268"/>
      <c r="P71" s="268"/>
      <c r="Q71" s="268"/>
      <c r="R71" s="269"/>
      <c r="S71" s="262"/>
      <c r="T71" s="263"/>
      <c r="U71" s="263"/>
      <c r="V71" s="263"/>
      <c r="W71" s="263"/>
      <c r="X71" s="266"/>
      <c r="Y71" s="266"/>
      <c r="Z71" s="266"/>
      <c r="AA71" s="266"/>
    </row>
    <row r="72" spans="1:27" ht="15" customHeight="1" x14ac:dyDescent="0.15">
      <c r="A72" s="272">
        <v>30</v>
      </c>
      <c r="B72" s="255"/>
      <c r="C72" s="256"/>
      <c r="D72" s="259"/>
      <c r="E72" s="260"/>
      <c r="F72" s="260"/>
      <c r="G72" s="261"/>
      <c r="H72" s="259" t="s">
        <v>84</v>
      </c>
      <c r="I72" s="260"/>
      <c r="J72" s="260"/>
      <c r="K72" s="260"/>
      <c r="L72" s="261"/>
      <c r="M72" s="255"/>
      <c r="N72" s="265"/>
      <c r="O72" s="265"/>
      <c r="P72" s="265"/>
      <c r="Q72" s="265"/>
      <c r="R72" s="256"/>
      <c r="S72" s="259" t="s">
        <v>84</v>
      </c>
      <c r="T72" s="260"/>
      <c r="U72" s="260"/>
      <c r="V72" s="260"/>
      <c r="W72" s="260"/>
      <c r="X72" s="266" t="s">
        <v>12</v>
      </c>
      <c r="Y72" s="266"/>
      <c r="Z72" s="266"/>
      <c r="AA72" s="266"/>
    </row>
    <row r="73" spans="1:27" ht="15" customHeight="1" x14ac:dyDescent="0.15">
      <c r="A73" s="273"/>
      <c r="B73" s="257"/>
      <c r="C73" s="258"/>
      <c r="D73" s="262"/>
      <c r="E73" s="263"/>
      <c r="F73" s="263"/>
      <c r="G73" s="264"/>
      <c r="H73" s="262"/>
      <c r="I73" s="263"/>
      <c r="J73" s="263"/>
      <c r="K73" s="263"/>
      <c r="L73" s="264"/>
      <c r="M73" s="267"/>
      <c r="N73" s="268"/>
      <c r="O73" s="268"/>
      <c r="P73" s="268"/>
      <c r="Q73" s="268"/>
      <c r="R73" s="269"/>
      <c r="S73" s="262"/>
      <c r="T73" s="263"/>
      <c r="U73" s="263"/>
      <c r="V73" s="263"/>
      <c r="W73" s="263"/>
      <c r="X73" s="266"/>
      <c r="Y73" s="266"/>
      <c r="Z73" s="266"/>
      <c r="AA73" s="266"/>
    </row>
    <row r="74" spans="1:27" ht="15" customHeight="1" x14ac:dyDescent="0.15">
      <c r="A74" s="272">
        <v>31</v>
      </c>
      <c r="B74" s="255"/>
      <c r="C74" s="256"/>
      <c r="D74" s="259"/>
      <c r="E74" s="260"/>
      <c r="F74" s="260"/>
      <c r="G74" s="261"/>
      <c r="H74" s="259" t="s">
        <v>84</v>
      </c>
      <c r="I74" s="260"/>
      <c r="J74" s="260"/>
      <c r="K74" s="260"/>
      <c r="L74" s="261"/>
      <c r="M74" s="255"/>
      <c r="N74" s="265"/>
      <c r="O74" s="265"/>
      <c r="P74" s="265"/>
      <c r="Q74" s="265"/>
      <c r="R74" s="256"/>
      <c r="S74" s="259" t="s">
        <v>84</v>
      </c>
      <c r="T74" s="260"/>
      <c r="U74" s="260"/>
      <c r="V74" s="260"/>
      <c r="W74" s="260"/>
      <c r="X74" s="266" t="s">
        <v>12</v>
      </c>
      <c r="Y74" s="266"/>
      <c r="Z74" s="266"/>
      <c r="AA74" s="266"/>
    </row>
    <row r="75" spans="1:27" ht="15" customHeight="1" x14ac:dyDescent="0.15">
      <c r="A75" s="273"/>
      <c r="B75" s="257"/>
      <c r="C75" s="258"/>
      <c r="D75" s="262"/>
      <c r="E75" s="263"/>
      <c r="F75" s="263"/>
      <c r="G75" s="264"/>
      <c r="H75" s="262"/>
      <c r="I75" s="263"/>
      <c r="J75" s="263"/>
      <c r="K75" s="263"/>
      <c r="L75" s="264"/>
      <c r="M75" s="267"/>
      <c r="N75" s="268"/>
      <c r="O75" s="268"/>
      <c r="P75" s="268"/>
      <c r="Q75" s="268"/>
      <c r="R75" s="269"/>
      <c r="S75" s="262"/>
      <c r="T75" s="263"/>
      <c r="U75" s="263"/>
      <c r="V75" s="263"/>
      <c r="W75" s="263"/>
      <c r="X75" s="266"/>
      <c r="Y75" s="266"/>
      <c r="Z75" s="266"/>
      <c r="AA75" s="266"/>
    </row>
    <row r="76" spans="1:27" ht="15" customHeight="1" x14ac:dyDescent="0.15">
      <c r="A76" s="272">
        <v>32</v>
      </c>
      <c r="B76" s="255"/>
      <c r="C76" s="256"/>
      <c r="D76" s="259"/>
      <c r="E76" s="260"/>
      <c r="F76" s="260"/>
      <c r="G76" s="261"/>
      <c r="H76" s="259" t="s">
        <v>84</v>
      </c>
      <c r="I76" s="260"/>
      <c r="J76" s="260"/>
      <c r="K76" s="260"/>
      <c r="L76" s="261"/>
      <c r="M76" s="255"/>
      <c r="N76" s="265"/>
      <c r="O76" s="265"/>
      <c r="P76" s="265"/>
      <c r="Q76" s="265"/>
      <c r="R76" s="256"/>
      <c r="S76" s="259" t="s">
        <v>84</v>
      </c>
      <c r="T76" s="260"/>
      <c r="U76" s="260"/>
      <c r="V76" s="260"/>
      <c r="W76" s="260"/>
      <c r="X76" s="266" t="s">
        <v>12</v>
      </c>
      <c r="Y76" s="266"/>
      <c r="Z76" s="266"/>
      <c r="AA76" s="266"/>
    </row>
    <row r="77" spans="1:27" ht="15" customHeight="1" x14ac:dyDescent="0.15">
      <c r="A77" s="273"/>
      <c r="B77" s="257"/>
      <c r="C77" s="258"/>
      <c r="D77" s="262"/>
      <c r="E77" s="263"/>
      <c r="F77" s="263"/>
      <c r="G77" s="264"/>
      <c r="H77" s="262"/>
      <c r="I77" s="263"/>
      <c r="J77" s="263"/>
      <c r="K77" s="263"/>
      <c r="L77" s="264"/>
      <c r="M77" s="267"/>
      <c r="N77" s="268"/>
      <c r="O77" s="268"/>
      <c r="P77" s="268"/>
      <c r="Q77" s="268"/>
      <c r="R77" s="269"/>
      <c r="S77" s="262"/>
      <c r="T77" s="263"/>
      <c r="U77" s="263"/>
      <c r="V77" s="263"/>
      <c r="W77" s="263"/>
      <c r="X77" s="266"/>
      <c r="Y77" s="266"/>
      <c r="Z77" s="266"/>
      <c r="AA77" s="266"/>
    </row>
    <row r="78" spans="1:27" ht="15" customHeight="1" x14ac:dyDescent="0.15">
      <c r="A78" s="272">
        <v>33</v>
      </c>
      <c r="B78" s="255"/>
      <c r="C78" s="256"/>
      <c r="D78" s="259"/>
      <c r="E78" s="260"/>
      <c r="F78" s="260"/>
      <c r="G78" s="261"/>
      <c r="H78" s="259" t="s">
        <v>84</v>
      </c>
      <c r="I78" s="260"/>
      <c r="J78" s="260"/>
      <c r="K78" s="260"/>
      <c r="L78" s="261"/>
      <c r="M78" s="255"/>
      <c r="N78" s="265"/>
      <c r="O78" s="265"/>
      <c r="P78" s="265"/>
      <c r="Q78" s="265"/>
      <c r="R78" s="256"/>
      <c r="S78" s="259" t="s">
        <v>84</v>
      </c>
      <c r="T78" s="260"/>
      <c r="U78" s="260"/>
      <c r="V78" s="260"/>
      <c r="W78" s="260"/>
      <c r="X78" s="266" t="s">
        <v>12</v>
      </c>
      <c r="Y78" s="266"/>
      <c r="Z78" s="266"/>
      <c r="AA78" s="266"/>
    </row>
    <row r="79" spans="1:27" ht="15" customHeight="1" x14ac:dyDescent="0.15">
      <c r="A79" s="273"/>
      <c r="B79" s="257"/>
      <c r="C79" s="258"/>
      <c r="D79" s="262"/>
      <c r="E79" s="263"/>
      <c r="F79" s="263"/>
      <c r="G79" s="264"/>
      <c r="H79" s="262"/>
      <c r="I79" s="263"/>
      <c r="J79" s="263"/>
      <c r="K79" s="263"/>
      <c r="L79" s="264"/>
      <c r="M79" s="267"/>
      <c r="N79" s="268"/>
      <c r="O79" s="268"/>
      <c r="P79" s="268"/>
      <c r="Q79" s="268"/>
      <c r="R79" s="269"/>
      <c r="S79" s="262"/>
      <c r="T79" s="263"/>
      <c r="U79" s="263"/>
      <c r="V79" s="263"/>
      <c r="W79" s="263"/>
      <c r="X79" s="266"/>
      <c r="Y79" s="266"/>
      <c r="Z79" s="266"/>
      <c r="AA79" s="266"/>
    </row>
    <row r="80" spans="1:27" ht="15" customHeight="1" x14ac:dyDescent="0.15">
      <c r="A80" s="272">
        <v>34</v>
      </c>
      <c r="B80" s="255"/>
      <c r="C80" s="256"/>
      <c r="D80" s="259"/>
      <c r="E80" s="260"/>
      <c r="F80" s="260"/>
      <c r="G80" s="261"/>
      <c r="H80" s="259" t="s">
        <v>84</v>
      </c>
      <c r="I80" s="260"/>
      <c r="J80" s="260"/>
      <c r="K80" s="260"/>
      <c r="L80" s="261"/>
      <c r="M80" s="255"/>
      <c r="N80" s="265"/>
      <c r="O80" s="265"/>
      <c r="P80" s="265"/>
      <c r="Q80" s="265"/>
      <c r="R80" s="256"/>
      <c r="S80" s="259" t="s">
        <v>84</v>
      </c>
      <c r="T80" s="260"/>
      <c r="U80" s="260"/>
      <c r="V80" s="260"/>
      <c r="W80" s="260"/>
      <c r="X80" s="266" t="s">
        <v>12</v>
      </c>
      <c r="Y80" s="266"/>
      <c r="Z80" s="266"/>
      <c r="AA80" s="266"/>
    </row>
    <row r="81" spans="1:27" ht="15" customHeight="1" x14ac:dyDescent="0.15">
      <c r="A81" s="273"/>
      <c r="B81" s="257"/>
      <c r="C81" s="258"/>
      <c r="D81" s="262"/>
      <c r="E81" s="263"/>
      <c r="F81" s="263"/>
      <c r="G81" s="264"/>
      <c r="H81" s="262"/>
      <c r="I81" s="263"/>
      <c r="J81" s="263"/>
      <c r="K81" s="263"/>
      <c r="L81" s="264"/>
      <c r="M81" s="267"/>
      <c r="N81" s="268"/>
      <c r="O81" s="268"/>
      <c r="P81" s="268"/>
      <c r="Q81" s="268"/>
      <c r="R81" s="269"/>
      <c r="S81" s="262"/>
      <c r="T81" s="263"/>
      <c r="U81" s="263"/>
      <c r="V81" s="263"/>
      <c r="W81" s="263"/>
      <c r="X81" s="266"/>
      <c r="Y81" s="266"/>
      <c r="Z81" s="266"/>
      <c r="AA81" s="266"/>
    </row>
    <row r="82" spans="1:27" ht="15" customHeight="1" x14ac:dyDescent="0.15">
      <c r="A82" s="272">
        <v>35</v>
      </c>
      <c r="B82" s="255"/>
      <c r="C82" s="256"/>
      <c r="D82" s="259"/>
      <c r="E82" s="260"/>
      <c r="F82" s="260"/>
      <c r="G82" s="261"/>
      <c r="H82" s="259" t="s">
        <v>84</v>
      </c>
      <c r="I82" s="260"/>
      <c r="J82" s="260"/>
      <c r="K82" s="260"/>
      <c r="L82" s="261"/>
      <c r="M82" s="255"/>
      <c r="N82" s="265"/>
      <c r="O82" s="265"/>
      <c r="P82" s="265"/>
      <c r="Q82" s="265"/>
      <c r="R82" s="256"/>
      <c r="S82" s="259" t="s">
        <v>84</v>
      </c>
      <c r="T82" s="260"/>
      <c r="U82" s="260"/>
      <c r="V82" s="260"/>
      <c r="W82" s="260"/>
      <c r="X82" s="266" t="s">
        <v>12</v>
      </c>
      <c r="Y82" s="266"/>
      <c r="Z82" s="266"/>
      <c r="AA82" s="266"/>
    </row>
    <row r="83" spans="1:27" ht="15" customHeight="1" x14ac:dyDescent="0.15">
      <c r="A83" s="273"/>
      <c r="B83" s="257"/>
      <c r="C83" s="258"/>
      <c r="D83" s="262"/>
      <c r="E83" s="263"/>
      <c r="F83" s="263"/>
      <c r="G83" s="264"/>
      <c r="H83" s="262"/>
      <c r="I83" s="263"/>
      <c r="J83" s="263"/>
      <c r="K83" s="263"/>
      <c r="L83" s="264"/>
      <c r="M83" s="267"/>
      <c r="N83" s="268"/>
      <c r="O83" s="268"/>
      <c r="P83" s="268"/>
      <c r="Q83" s="268"/>
      <c r="R83" s="269"/>
      <c r="S83" s="262"/>
      <c r="T83" s="263"/>
      <c r="U83" s="263"/>
      <c r="V83" s="263"/>
      <c r="W83" s="263"/>
      <c r="X83" s="266"/>
      <c r="Y83" s="266"/>
      <c r="Z83" s="266"/>
      <c r="AA83" s="266"/>
    </row>
    <row r="84" spans="1:27" ht="15" customHeight="1" x14ac:dyDescent="0.15">
      <c r="A84" s="272">
        <v>36</v>
      </c>
      <c r="B84" s="255"/>
      <c r="C84" s="256"/>
      <c r="D84" s="259"/>
      <c r="E84" s="260"/>
      <c r="F84" s="260"/>
      <c r="G84" s="261"/>
      <c r="H84" s="259" t="s">
        <v>84</v>
      </c>
      <c r="I84" s="260"/>
      <c r="J84" s="260"/>
      <c r="K84" s="260"/>
      <c r="L84" s="261"/>
      <c r="M84" s="255"/>
      <c r="N84" s="265"/>
      <c r="O84" s="265"/>
      <c r="P84" s="265"/>
      <c r="Q84" s="265"/>
      <c r="R84" s="256"/>
      <c r="S84" s="259" t="s">
        <v>84</v>
      </c>
      <c r="T84" s="260"/>
      <c r="U84" s="260"/>
      <c r="V84" s="260"/>
      <c r="W84" s="260"/>
      <c r="X84" s="266" t="s">
        <v>12</v>
      </c>
      <c r="Y84" s="266"/>
      <c r="Z84" s="266"/>
      <c r="AA84" s="266"/>
    </row>
    <row r="85" spans="1:27" ht="15" customHeight="1" x14ac:dyDescent="0.15">
      <c r="A85" s="273"/>
      <c r="B85" s="257"/>
      <c r="C85" s="258"/>
      <c r="D85" s="262"/>
      <c r="E85" s="263"/>
      <c r="F85" s="263"/>
      <c r="G85" s="264"/>
      <c r="H85" s="262"/>
      <c r="I85" s="263"/>
      <c r="J85" s="263"/>
      <c r="K85" s="263"/>
      <c r="L85" s="264"/>
      <c r="M85" s="267"/>
      <c r="N85" s="268"/>
      <c r="O85" s="268"/>
      <c r="P85" s="268"/>
      <c r="Q85" s="268"/>
      <c r="R85" s="269"/>
      <c r="S85" s="262"/>
      <c r="T85" s="263"/>
      <c r="U85" s="263"/>
      <c r="V85" s="263"/>
      <c r="W85" s="263"/>
      <c r="X85" s="266"/>
      <c r="Y85" s="266"/>
      <c r="Z85" s="266"/>
      <c r="AA85" s="266"/>
    </row>
    <row r="86" spans="1:27" ht="15" customHeight="1" x14ac:dyDescent="0.15">
      <c r="A86" s="272">
        <v>37</v>
      </c>
      <c r="B86" s="255"/>
      <c r="C86" s="256"/>
      <c r="D86" s="259"/>
      <c r="E86" s="260"/>
      <c r="F86" s="260"/>
      <c r="G86" s="261"/>
      <c r="H86" s="259" t="s">
        <v>84</v>
      </c>
      <c r="I86" s="260"/>
      <c r="J86" s="260"/>
      <c r="K86" s="260"/>
      <c r="L86" s="261"/>
      <c r="M86" s="255"/>
      <c r="N86" s="265"/>
      <c r="O86" s="265"/>
      <c r="P86" s="265"/>
      <c r="Q86" s="265"/>
      <c r="R86" s="256"/>
      <c r="S86" s="259" t="s">
        <v>84</v>
      </c>
      <c r="T86" s="260"/>
      <c r="U86" s="260"/>
      <c r="V86" s="260"/>
      <c r="W86" s="260"/>
      <c r="X86" s="266" t="s">
        <v>12</v>
      </c>
      <c r="Y86" s="266"/>
      <c r="Z86" s="266"/>
      <c r="AA86" s="266"/>
    </row>
    <row r="87" spans="1:27" ht="15" customHeight="1" x14ac:dyDescent="0.15">
      <c r="A87" s="273"/>
      <c r="B87" s="257"/>
      <c r="C87" s="258"/>
      <c r="D87" s="262"/>
      <c r="E87" s="263"/>
      <c r="F87" s="263"/>
      <c r="G87" s="264"/>
      <c r="H87" s="262"/>
      <c r="I87" s="263"/>
      <c r="J87" s="263"/>
      <c r="K87" s="263"/>
      <c r="L87" s="264"/>
      <c r="M87" s="267"/>
      <c r="N87" s="268"/>
      <c r="O87" s="268"/>
      <c r="P87" s="268"/>
      <c r="Q87" s="268"/>
      <c r="R87" s="269"/>
      <c r="S87" s="262"/>
      <c r="T87" s="263"/>
      <c r="U87" s="263"/>
      <c r="V87" s="263"/>
      <c r="W87" s="263"/>
      <c r="X87" s="266"/>
      <c r="Y87" s="266"/>
      <c r="Z87" s="266"/>
      <c r="AA87" s="266"/>
    </row>
    <row r="88" spans="1:27" ht="15" customHeight="1" x14ac:dyDescent="0.15">
      <c r="A88" s="272">
        <v>38</v>
      </c>
      <c r="B88" s="255"/>
      <c r="C88" s="256"/>
      <c r="D88" s="259"/>
      <c r="E88" s="260"/>
      <c r="F88" s="260"/>
      <c r="G88" s="261"/>
      <c r="H88" s="259" t="s">
        <v>84</v>
      </c>
      <c r="I88" s="260"/>
      <c r="J88" s="260"/>
      <c r="K88" s="260"/>
      <c r="L88" s="261"/>
      <c r="M88" s="255"/>
      <c r="N88" s="265"/>
      <c r="O88" s="265"/>
      <c r="P88" s="265"/>
      <c r="Q88" s="265"/>
      <c r="R88" s="256"/>
      <c r="S88" s="259" t="s">
        <v>84</v>
      </c>
      <c r="T88" s="260"/>
      <c r="U88" s="260"/>
      <c r="V88" s="260"/>
      <c r="W88" s="260"/>
      <c r="X88" s="266" t="s">
        <v>12</v>
      </c>
      <c r="Y88" s="266"/>
      <c r="Z88" s="266"/>
      <c r="AA88" s="266"/>
    </row>
    <row r="89" spans="1:27" ht="15" customHeight="1" x14ac:dyDescent="0.15">
      <c r="A89" s="273"/>
      <c r="B89" s="257"/>
      <c r="C89" s="258"/>
      <c r="D89" s="262"/>
      <c r="E89" s="263"/>
      <c r="F89" s="263"/>
      <c r="G89" s="264"/>
      <c r="H89" s="262"/>
      <c r="I89" s="263"/>
      <c r="J89" s="263"/>
      <c r="K89" s="263"/>
      <c r="L89" s="264"/>
      <c r="M89" s="267"/>
      <c r="N89" s="268"/>
      <c r="O89" s="268"/>
      <c r="P89" s="268"/>
      <c r="Q89" s="268"/>
      <c r="R89" s="269"/>
      <c r="S89" s="262"/>
      <c r="T89" s="263"/>
      <c r="U89" s="263"/>
      <c r="V89" s="263"/>
      <c r="W89" s="263"/>
      <c r="X89" s="266"/>
      <c r="Y89" s="266"/>
      <c r="Z89" s="266"/>
      <c r="AA89" s="266"/>
    </row>
    <row r="90" spans="1:27" ht="15" customHeight="1" x14ac:dyDescent="0.15">
      <c r="A90" s="272">
        <v>39</v>
      </c>
      <c r="B90" s="255"/>
      <c r="C90" s="256"/>
      <c r="D90" s="259"/>
      <c r="E90" s="260"/>
      <c r="F90" s="260"/>
      <c r="G90" s="261"/>
      <c r="H90" s="259" t="s">
        <v>84</v>
      </c>
      <c r="I90" s="260"/>
      <c r="J90" s="260"/>
      <c r="K90" s="260"/>
      <c r="L90" s="261"/>
      <c r="M90" s="255"/>
      <c r="N90" s="265"/>
      <c r="O90" s="265"/>
      <c r="P90" s="265"/>
      <c r="Q90" s="265"/>
      <c r="R90" s="256"/>
      <c r="S90" s="259" t="s">
        <v>84</v>
      </c>
      <c r="T90" s="260"/>
      <c r="U90" s="260"/>
      <c r="V90" s="260"/>
      <c r="W90" s="260"/>
      <c r="X90" s="266" t="s">
        <v>12</v>
      </c>
      <c r="Y90" s="266"/>
      <c r="Z90" s="266"/>
      <c r="AA90" s="266"/>
    </row>
    <row r="91" spans="1:27" ht="15" customHeight="1" x14ac:dyDescent="0.15">
      <c r="A91" s="273"/>
      <c r="B91" s="257"/>
      <c r="C91" s="258"/>
      <c r="D91" s="262"/>
      <c r="E91" s="263"/>
      <c r="F91" s="263"/>
      <c r="G91" s="264"/>
      <c r="H91" s="262"/>
      <c r="I91" s="263"/>
      <c r="J91" s="263"/>
      <c r="K91" s="263"/>
      <c r="L91" s="264"/>
      <c r="M91" s="267"/>
      <c r="N91" s="268"/>
      <c r="O91" s="268"/>
      <c r="P91" s="268"/>
      <c r="Q91" s="268"/>
      <c r="R91" s="269"/>
      <c r="S91" s="262"/>
      <c r="T91" s="263"/>
      <c r="U91" s="263"/>
      <c r="V91" s="263"/>
      <c r="W91" s="263"/>
      <c r="X91" s="266"/>
      <c r="Y91" s="266"/>
      <c r="Z91" s="266"/>
      <c r="AA91" s="266"/>
    </row>
    <row r="92" spans="1:27" ht="15" customHeight="1" x14ac:dyDescent="0.15">
      <c r="A92" s="272">
        <v>40</v>
      </c>
      <c r="B92" s="255"/>
      <c r="C92" s="256"/>
      <c r="D92" s="259"/>
      <c r="E92" s="260"/>
      <c r="F92" s="260"/>
      <c r="G92" s="261"/>
      <c r="H92" s="259" t="s">
        <v>84</v>
      </c>
      <c r="I92" s="260"/>
      <c r="J92" s="260"/>
      <c r="K92" s="260"/>
      <c r="L92" s="261"/>
      <c r="M92" s="255"/>
      <c r="N92" s="265"/>
      <c r="O92" s="265"/>
      <c r="P92" s="265"/>
      <c r="Q92" s="265"/>
      <c r="R92" s="256"/>
      <c r="S92" s="259" t="s">
        <v>84</v>
      </c>
      <c r="T92" s="260"/>
      <c r="U92" s="260"/>
      <c r="V92" s="260"/>
      <c r="W92" s="260"/>
      <c r="X92" s="266" t="s">
        <v>12</v>
      </c>
      <c r="Y92" s="266"/>
      <c r="Z92" s="266"/>
      <c r="AA92" s="266"/>
    </row>
    <row r="93" spans="1:27" ht="15" customHeight="1" x14ac:dyDescent="0.15">
      <c r="A93" s="273"/>
      <c r="B93" s="257"/>
      <c r="C93" s="258"/>
      <c r="D93" s="262"/>
      <c r="E93" s="263"/>
      <c r="F93" s="263"/>
      <c r="G93" s="264"/>
      <c r="H93" s="262"/>
      <c r="I93" s="263"/>
      <c r="J93" s="263"/>
      <c r="K93" s="263"/>
      <c r="L93" s="264"/>
      <c r="M93" s="267"/>
      <c r="N93" s="268"/>
      <c r="O93" s="268"/>
      <c r="P93" s="268"/>
      <c r="Q93" s="268"/>
      <c r="R93" s="269"/>
      <c r="S93" s="262"/>
      <c r="T93" s="263"/>
      <c r="U93" s="263"/>
      <c r="V93" s="263"/>
      <c r="W93" s="263"/>
      <c r="X93" s="266"/>
      <c r="Y93" s="266"/>
      <c r="Z93" s="266"/>
      <c r="AA93" s="266"/>
    </row>
    <row r="94" spans="1:27" ht="15" customHeight="1" x14ac:dyDescent="0.15">
      <c r="A94" s="272">
        <v>41</v>
      </c>
      <c r="B94" s="255"/>
      <c r="C94" s="256"/>
      <c r="D94" s="259"/>
      <c r="E94" s="260"/>
      <c r="F94" s="260"/>
      <c r="G94" s="261"/>
      <c r="H94" s="259" t="s">
        <v>84</v>
      </c>
      <c r="I94" s="260"/>
      <c r="J94" s="260"/>
      <c r="K94" s="260"/>
      <c r="L94" s="261"/>
      <c r="M94" s="255"/>
      <c r="N94" s="265"/>
      <c r="O94" s="265"/>
      <c r="P94" s="265"/>
      <c r="Q94" s="265"/>
      <c r="R94" s="256"/>
      <c r="S94" s="259" t="s">
        <v>84</v>
      </c>
      <c r="T94" s="260"/>
      <c r="U94" s="260"/>
      <c r="V94" s="260"/>
      <c r="W94" s="260"/>
      <c r="X94" s="266" t="s">
        <v>12</v>
      </c>
      <c r="Y94" s="266"/>
      <c r="Z94" s="266"/>
      <c r="AA94" s="266"/>
    </row>
    <row r="95" spans="1:27" ht="15" customHeight="1" x14ac:dyDescent="0.15">
      <c r="A95" s="273"/>
      <c r="B95" s="257"/>
      <c r="C95" s="258"/>
      <c r="D95" s="262"/>
      <c r="E95" s="263"/>
      <c r="F95" s="263"/>
      <c r="G95" s="264"/>
      <c r="H95" s="262"/>
      <c r="I95" s="263"/>
      <c r="J95" s="263"/>
      <c r="K95" s="263"/>
      <c r="L95" s="264"/>
      <c r="M95" s="267"/>
      <c r="N95" s="268"/>
      <c r="O95" s="268"/>
      <c r="P95" s="268"/>
      <c r="Q95" s="268"/>
      <c r="R95" s="269"/>
      <c r="S95" s="262"/>
      <c r="T95" s="263"/>
      <c r="U95" s="263"/>
      <c r="V95" s="263"/>
      <c r="W95" s="263"/>
      <c r="X95" s="266"/>
      <c r="Y95" s="266"/>
      <c r="Z95" s="266"/>
      <c r="AA95" s="266"/>
    </row>
    <row r="96" spans="1:27" ht="15" customHeight="1" x14ac:dyDescent="0.15">
      <c r="A96" s="272">
        <v>42</v>
      </c>
      <c r="B96" s="255"/>
      <c r="C96" s="256"/>
      <c r="D96" s="259"/>
      <c r="E96" s="260"/>
      <c r="F96" s="260"/>
      <c r="G96" s="261"/>
      <c r="H96" s="259" t="s">
        <v>84</v>
      </c>
      <c r="I96" s="260"/>
      <c r="J96" s="260"/>
      <c r="K96" s="260"/>
      <c r="L96" s="261"/>
      <c r="M96" s="255"/>
      <c r="N96" s="265"/>
      <c r="O96" s="265"/>
      <c r="P96" s="265"/>
      <c r="Q96" s="265"/>
      <c r="R96" s="256"/>
      <c r="S96" s="259" t="s">
        <v>84</v>
      </c>
      <c r="T96" s="260"/>
      <c r="U96" s="260"/>
      <c r="V96" s="260"/>
      <c r="W96" s="260"/>
      <c r="X96" s="266" t="s">
        <v>12</v>
      </c>
      <c r="Y96" s="266"/>
      <c r="Z96" s="266"/>
      <c r="AA96" s="266"/>
    </row>
    <row r="97" spans="1:27" ht="15" customHeight="1" x14ac:dyDescent="0.15">
      <c r="A97" s="273"/>
      <c r="B97" s="257"/>
      <c r="C97" s="258"/>
      <c r="D97" s="262"/>
      <c r="E97" s="263"/>
      <c r="F97" s="263"/>
      <c r="G97" s="264"/>
      <c r="H97" s="262"/>
      <c r="I97" s="263"/>
      <c r="J97" s="263"/>
      <c r="K97" s="263"/>
      <c r="L97" s="264"/>
      <c r="M97" s="267"/>
      <c r="N97" s="268"/>
      <c r="O97" s="268"/>
      <c r="P97" s="268"/>
      <c r="Q97" s="268"/>
      <c r="R97" s="269"/>
      <c r="S97" s="262"/>
      <c r="T97" s="263"/>
      <c r="U97" s="263"/>
      <c r="V97" s="263"/>
      <c r="W97" s="263"/>
      <c r="X97" s="266"/>
      <c r="Y97" s="266"/>
      <c r="Z97" s="266"/>
      <c r="AA97" s="266"/>
    </row>
    <row r="98" spans="1:27" ht="15" customHeight="1" x14ac:dyDescent="0.15">
      <c r="A98" s="272">
        <v>43</v>
      </c>
      <c r="B98" s="255"/>
      <c r="C98" s="256"/>
      <c r="D98" s="259"/>
      <c r="E98" s="260"/>
      <c r="F98" s="260"/>
      <c r="G98" s="261"/>
      <c r="H98" s="259" t="s">
        <v>84</v>
      </c>
      <c r="I98" s="260"/>
      <c r="J98" s="260"/>
      <c r="K98" s="260"/>
      <c r="L98" s="261"/>
      <c r="M98" s="255"/>
      <c r="N98" s="265"/>
      <c r="O98" s="265"/>
      <c r="P98" s="265"/>
      <c r="Q98" s="265"/>
      <c r="R98" s="256"/>
      <c r="S98" s="259" t="s">
        <v>84</v>
      </c>
      <c r="T98" s="260"/>
      <c r="U98" s="260"/>
      <c r="V98" s="260"/>
      <c r="W98" s="260"/>
      <c r="X98" s="266" t="s">
        <v>12</v>
      </c>
      <c r="Y98" s="266"/>
      <c r="Z98" s="266"/>
      <c r="AA98" s="266"/>
    </row>
    <row r="99" spans="1:27" ht="15" customHeight="1" x14ac:dyDescent="0.15">
      <c r="A99" s="273"/>
      <c r="B99" s="257"/>
      <c r="C99" s="258"/>
      <c r="D99" s="262"/>
      <c r="E99" s="263"/>
      <c r="F99" s="263"/>
      <c r="G99" s="264"/>
      <c r="H99" s="262"/>
      <c r="I99" s="263"/>
      <c r="J99" s="263"/>
      <c r="K99" s="263"/>
      <c r="L99" s="264"/>
      <c r="M99" s="267"/>
      <c r="N99" s="268"/>
      <c r="O99" s="268"/>
      <c r="P99" s="268"/>
      <c r="Q99" s="268"/>
      <c r="R99" s="269"/>
      <c r="S99" s="262"/>
      <c r="T99" s="263"/>
      <c r="U99" s="263"/>
      <c r="V99" s="263"/>
      <c r="W99" s="263"/>
      <c r="X99" s="266"/>
      <c r="Y99" s="266"/>
      <c r="Z99" s="266"/>
      <c r="AA99" s="266"/>
    </row>
    <row r="100" spans="1:27" ht="15" customHeight="1" x14ac:dyDescent="0.15">
      <c r="A100" s="272">
        <v>44</v>
      </c>
      <c r="B100" s="255"/>
      <c r="C100" s="256"/>
      <c r="D100" s="259"/>
      <c r="E100" s="260"/>
      <c r="F100" s="260"/>
      <c r="G100" s="261"/>
      <c r="H100" s="259" t="s">
        <v>84</v>
      </c>
      <c r="I100" s="260"/>
      <c r="J100" s="260"/>
      <c r="K100" s="260"/>
      <c r="L100" s="261"/>
      <c r="M100" s="255"/>
      <c r="N100" s="265"/>
      <c r="O100" s="265"/>
      <c r="P100" s="265"/>
      <c r="Q100" s="265"/>
      <c r="R100" s="256"/>
      <c r="S100" s="259" t="s">
        <v>84</v>
      </c>
      <c r="T100" s="260"/>
      <c r="U100" s="260"/>
      <c r="V100" s="260"/>
      <c r="W100" s="260"/>
      <c r="X100" s="266" t="s">
        <v>12</v>
      </c>
      <c r="Y100" s="266"/>
      <c r="Z100" s="266"/>
      <c r="AA100" s="266"/>
    </row>
    <row r="101" spans="1:27" ht="15" customHeight="1" x14ac:dyDescent="0.15">
      <c r="A101" s="273"/>
      <c r="B101" s="257"/>
      <c r="C101" s="258"/>
      <c r="D101" s="262"/>
      <c r="E101" s="263"/>
      <c r="F101" s="263"/>
      <c r="G101" s="264"/>
      <c r="H101" s="262"/>
      <c r="I101" s="263"/>
      <c r="J101" s="263"/>
      <c r="K101" s="263"/>
      <c r="L101" s="264"/>
      <c r="M101" s="267"/>
      <c r="N101" s="268"/>
      <c r="O101" s="268"/>
      <c r="P101" s="268"/>
      <c r="Q101" s="268"/>
      <c r="R101" s="269"/>
      <c r="S101" s="262"/>
      <c r="T101" s="263"/>
      <c r="U101" s="263"/>
      <c r="V101" s="263"/>
      <c r="W101" s="263"/>
      <c r="X101" s="266"/>
      <c r="Y101" s="266"/>
      <c r="Z101" s="266"/>
      <c r="AA101" s="266"/>
    </row>
    <row r="102" spans="1:27" ht="15" customHeight="1" x14ac:dyDescent="0.15">
      <c r="A102" s="272">
        <v>45</v>
      </c>
      <c r="B102" s="255"/>
      <c r="C102" s="256"/>
      <c r="D102" s="259"/>
      <c r="E102" s="260"/>
      <c r="F102" s="260"/>
      <c r="G102" s="261"/>
      <c r="H102" s="259" t="s">
        <v>84</v>
      </c>
      <c r="I102" s="260"/>
      <c r="J102" s="260"/>
      <c r="K102" s="260"/>
      <c r="L102" s="261"/>
      <c r="M102" s="255"/>
      <c r="N102" s="265"/>
      <c r="O102" s="265"/>
      <c r="P102" s="265"/>
      <c r="Q102" s="265"/>
      <c r="R102" s="256"/>
      <c r="S102" s="259" t="s">
        <v>84</v>
      </c>
      <c r="T102" s="260"/>
      <c r="U102" s="260"/>
      <c r="V102" s="260"/>
      <c r="W102" s="260"/>
      <c r="X102" s="266" t="s">
        <v>12</v>
      </c>
      <c r="Y102" s="266"/>
      <c r="Z102" s="266"/>
      <c r="AA102" s="266"/>
    </row>
    <row r="103" spans="1:27" ht="15" customHeight="1" x14ac:dyDescent="0.15">
      <c r="A103" s="273"/>
      <c r="B103" s="257"/>
      <c r="C103" s="258"/>
      <c r="D103" s="262"/>
      <c r="E103" s="263"/>
      <c r="F103" s="263"/>
      <c r="G103" s="264"/>
      <c r="H103" s="262"/>
      <c r="I103" s="263"/>
      <c r="J103" s="263"/>
      <c r="K103" s="263"/>
      <c r="L103" s="264"/>
      <c r="M103" s="267"/>
      <c r="N103" s="268"/>
      <c r="O103" s="268"/>
      <c r="P103" s="268"/>
      <c r="Q103" s="268"/>
      <c r="R103" s="269"/>
      <c r="S103" s="262"/>
      <c r="T103" s="263"/>
      <c r="U103" s="263"/>
      <c r="V103" s="263"/>
      <c r="W103" s="263"/>
      <c r="X103" s="266"/>
      <c r="Y103" s="266"/>
      <c r="Z103" s="266"/>
      <c r="AA103" s="266"/>
    </row>
    <row r="104" spans="1:27" ht="15" customHeight="1" x14ac:dyDescent="0.15">
      <c r="A104" s="272">
        <v>46</v>
      </c>
      <c r="B104" s="255"/>
      <c r="C104" s="256"/>
      <c r="D104" s="259"/>
      <c r="E104" s="260"/>
      <c r="F104" s="260"/>
      <c r="G104" s="261"/>
      <c r="H104" s="259" t="s">
        <v>84</v>
      </c>
      <c r="I104" s="260"/>
      <c r="J104" s="260"/>
      <c r="K104" s="260"/>
      <c r="L104" s="261"/>
      <c r="M104" s="255"/>
      <c r="N104" s="265"/>
      <c r="O104" s="265"/>
      <c r="P104" s="265"/>
      <c r="Q104" s="265"/>
      <c r="R104" s="256"/>
      <c r="S104" s="259" t="s">
        <v>84</v>
      </c>
      <c r="T104" s="260"/>
      <c r="U104" s="260"/>
      <c r="V104" s="260"/>
      <c r="W104" s="260"/>
      <c r="X104" s="266" t="s">
        <v>12</v>
      </c>
      <c r="Y104" s="266"/>
      <c r="Z104" s="266"/>
      <c r="AA104" s="266"/>
    </row>
    <row r="105" spans="1:27" ht="15" customHeight="1" x14ac:dyDescent="0.15">
      <c r="A105" s="273"/>
      <c r="B105" s="257"/>
      <c r="C105" s="258"/>
      <c r="D105" s="262"/>
      <c r="E105" s="263"/>
      <c r="F105" s="263"/>
      <c r="G105" s="264"/>
      <c r="H105" s="262"/>
      <c r="I105" s="263"/>
      <c r="J105" s="263"/>
      <c r="K105" s="263"/>
      <c r="L105" s="264"/>
      <c r="M105" s="267"/>
      <c r="N105" s="268"/>
      <c r="O105" s="268"/>
      <c r="P105" s="268"/>
      <c r="Q105" s="268"/>
      <c r="R105" s="269"/>
      <c r="S105" s="262"/>
      <c r="T105" s="263"/>
      <c r="U105" s="263"/>
      <c r="V105" s="263"/>
      <c r="W105" s="263"/>
      <c r="X105" s="266"/>
      <c r="Y105" s="266"/>
      <c r="Z105" s="266"/>
      <c r="AA105" s="266"/>
    </row>
    <row r="106" spans="1:27" ht="15" customHeight="1" x14ac:dyDescent="0.15">
      <c r="A106" s="272">
        <v>47</v>
      </c>
      <c r="B106" s="255"/>
      <c r="C106" s="256"/>
      <c r="D106" s="259"/>
      <c r="E106" s="260"/>
      <c r="F106" s="260"/>
      <c r="G106" s="261"/>
      <c r="H106" s="259" t="s">
        <v>84</v>
      </c>
      <c r="I106" s="260"/>
      <c r="J106" s="260"/>
      <c r="K106" s="260"/>
      <c r="L106" s="261"/>
      <c r="M106" s="255"/>
      <c r="N106" s="265"/>
      <c r="O106" s="265"/>
      <c r="P106" s="265"/>
      <c r="Q106" s="265"/>
      <c r="R106" s="256"/>
      <c r="S106" s="259" t="s">
        <v>84</v>
      </c>
      <c r="T106" s="260"/>
      <c r="U106" s="260"/>
      <c r="V106" s="260"/>
      <c r="W106" s="260"/>
      <c r="X106" s="266" t="s">
        <v>12</v>
      </c>
      <c r="Y106" s="266"/>
      <c r="Z106" s="266"/>
      <c r="AA106" s="266"/>
    </row>
    <row r="107" spans="1:27" ht="15" customHeight="1" x14ac:dyDescent="0.15">
      <c r="A107" s="273"/>
      <c r="B107" s="257"/>
      <c r="C107" s="258"/>
      <c r="D107" s="262"/>
      <c r="E107" s="263"/>
      <c r="F107" s="263"/>
      <c r="G107" s="264"/>
      <c r="H107" s="262"/>
      <c r="I107" s="263"/>
      <c r="J107" s="263"/>
      <c r="K107" s="263"/>
      <c r="L107" s="264"/>
      <c r="M107" s="267"/>
      <c r="N107" s="268"/>
      <c r="O107" s="268"/>
      <c r="P107" s="268"/>
      <c r="Q107" s="268"/>
      <c r="R107" s="269"/>
      <c r="S107" s="262"/>
      <c r="T107" s="263"/>
      <c r="U107" s="263"/>
      <c r="V107" s="263"/>
      <c r="W107" s="263"/>
      <c r="X107" s="266"/>
      <c r="Y107" s="266"/>
      <c r="Z107" s="266"/>
      <c r="AA107" s="266"/>
    </row>
    <row r="108" spans="1:27" ht="15" customHeight="1" x14ac:dyDescent="0.15">
      <c r="A108" s="272">
        <v>48</v>
      </c>
      <c r="B108" s="255"/>
      <c r="C108" s="256"/>
      <c r="D108" s="259"/>
      <c r="E108" s="260"/>
      <c r="F108" s="260"/>
      <c r="G108" s="261"/>
      <c r="H108" s="259" t="s">
        <v>84</v>
      </c>
      <c r="I108" s="260"/>
      <c r="J108" s="260"/>
      <c r="K108" s="260"/>
      <c r="L108" s="261"/>
      <c r="M108" s="255"/>
      <c r="N108" s="265"/>
      <c r="O108" s="265"/>
      <c r="P108" s="265"/>
      <c r="Q108" s="265"/>
      <c r="R108" s="256"/>
      <c r="S108" s="259" t="s">
        <v>84</v>
      </c>
      <c r="T108" s="260"/>
      <c r="U108" s="260"/>
      <c r="V108" s="260"/>
      <c r="W108" s="260"/>
      <c r="X108" s="266" t="s">
        <v>12</v>
      </c>
      <c r="Y108" s="266"/>
      <c r="Z108" s="266"/>
      <c r="AA108" s="266"/>
    </row>
    <row r="109" spans="1:27" ht="15" customHeight="1" x14ac:dyDescent="0.15">
      <c r="A109" s="273"/>
      <c r="B109" s="257"/>
      <c r="C109" s="258"/>
      <c r="D109" s="262"/>
      <c r="E109" s="263"/>
      <c r="F109" s="263"/>
      <c r="G109" s="264"/>
      <c r="H109" s="262"/>
      <c r="I109" s="263"/>
      <c r="J109" s="263"/>
      <c r="K109" s="263"/>
      <c r="L109" s="264"/>
      <c r="M109" s="267"/>
      <c r="N109" s="268"/>
      <c r="O109" s="268"/>
      <c r="P109" s="268"/>
      <c r="Q109" s="268"/>
      <c r="R109" s="269"/>
      <c r="S109" s="262"/>
      <c r="T109" s="263"/>
      <c r="U109" s="263"/>
      <c r="V109" s="263"/>
      <c r="W109" s="263"/>
      <c r="X109" s="266"/>
      <c r="Y109" s="266"/>
      <c r="Z109" s="266"/>
      <c r="AA109" s="266"/>
    </row>
    <row r="110" spans="1:27" ht="15" customHeight="1" x14ac:dyDescent="0.15">
      <c r="A110" s="272">
        <v>49</v>
      </c>
      <c r="B110" s="255"/>
      <c r="C110" s="256"/>
      <c r="D110" s="259"/>
      <c r="E110" s="260"/>
      <c r="F110" s="260"/>
      <c r="G110" s="261"/>
      <c r="H110" s="259" t="s">
        <v>84</v>
      </c>
      <c r="I110" s="260"/>
      <c r="J110" s="260"/>
      <c r="K110" s="260"/>
      <c r="L110" s="261"/>
      <c r="M110" s="255"/>
      <c r="N110" s="265"/>
      <c r="O110" s="265"/>
      <c r="P110" s="265"/>
      <c r="Q110" s="265"/>
      <c r="R110" s="256"/>
      <c r="S110" s="259" t="s">
        <v>84</v>
      </c>
      <c r="T110" s="260"/>
      <c r="U110" s="260"/>
      <c r="V110" s="260"/>
      <c r="W110" s="260"/>
      <c r="X110" s="266" t="s">
        <v>12</v>
      </c>
      <c r="Y110" s="266"/>
      <c r="Z110" s="266"/>
      <c r="AA110" s="266"/>
    </row>
    <row r="111" spans="1:27" ht="15" customHeight="1" x14ac:dyDescent="0.15">
      <c r="A111" s="273"/>
      <c r="B111" s="257"/>
      <c r="C111" s="258"/>
      <c r="D111" s="262"/>
      <c r="E111" s="263"/>
      <c r="F111" s="263"/>
      <c r="G111" s="264"/>
      <c r="H111" s="262"/>
      <c r="I111" s="263"/>
      <c r="J111" s="263"/>
      <c r="K111" s="263"/>
      <c r="L111" s="264"/>
      <c r="M111" s="267"/>
      <c r="N111" s="268"/>
      <c r="O111" s="268"/>
      <c r="P111" s="268"/>
      <c r="Q111" s="268"/>
      <c r="R111" s="269"/>
      <c r="S111" s="262"/>
      <c r="T111" s="263"/>
      <c r="U111" s="263"/>
      <c r="V111" s="263"/>
      <c r="W111" s="263"/>
      <c r="X111" s="266"/>
      <c r="Y111" s="266"/>
      <c r="Z111" s="266"/>
      <c r="AA111" s="266"/>
    </row>
    <row r="112" spans="1:27" ht="15" customHeight="1" x14ac:dyDescent="0.15">
      <c r="A112" s="272">
        <v>50</v>
      </c>
      <c r="B112" s="255"/>
      <c r="C112" s="256"/>
      <c r="D112" s="259"/>
      <c r="E112" s="260"/>
      <c r="F112" s="260"/>
      <c r="G112" s="261"/>
      <c r="H112" s="259" t="s">
        <v>84</v>
      </c>
      <c r="I112" s="260"/>
      <c r="J112" s="260"/>
      <c r="K112" s="260"/>
      <c r="L112" s="261"/>
      <c r="M112" s="255"/>
      <c r="N112" s="265"/>
      <c r="O112" s="265"/>
      <c r="P112" s="265"/>
      <c r="Q112" s="265"/>
      <c r="R112" s="256"/>
      <c r="S112" s="259" t="s">
        <v>84</v>
      </c>
      <c r="T112" s="260"/>
      <c r="U112" s="260"/>
      <c r="V112" s="260"/>
      <c r="W112" s="260"/>
      <c r="X112" s="266" t="s">
        <v>12</v>
      </c>
      <c r="Y112" s="266"/>
      <c r="Z112" s="266"/>
      <c r="AA112" s="266"/>
    </row>
    <row r="113" spans="1:27" ht="15" customHeight="1" x14ac:dyDescent="0.15">
      <c r="A113" s="273"/>
      <c r="B113" s="257"/>
      <c r="C113" s="258"/>
      <c r="D113" s="262"/>
      <c r="E113" s="263"/>
      <c r="F113" s="263"/>
      <c r="G113" s="264"/>
      <c r="H113" s="262"/>
      <c r="I113" s="263"/>
      <c r="J113" s="263"/>
      <c r="K113" s="263"/>
      <c r="L113" s="264"/>
      <c r="M113" s="267"/>
      <c r="N113" s="268"/>
      <c r="O113" s="268"/>
      <c r="P113" s="268"/>
      <c r="Q113" s="268"/>
      <c r="R113" s="269"/>
      <c r="S113" s="262"/>
      <c r="T113" s="263"/>
      <c r="U113" s="263"/>
      <c r="V113" s="263"/>
      <c r="W113" s="263"/>
      <c r="X113" s="266"/>
      <c r="Y113" s="266"/>
      <c r="Z113" s="266"/>
      <c r="AA113" s="266"/>
    </row>
    <row r="114" spans="1:27" ht="15" customHeight="1" x14ac:dyDescent="0.15">
      <c r="A114" s="272">
        <v>51</v>
      </c>
      <c r="B114" s="255"/>
      <c r="C114" s="256"/>
      <c r="D114" s="259"/>
      <c r="E114" s="260"/>
      <c r="F114" s="260"/>
      <c r="G114" s="261"/>
      <c r="H114" s="259" t="s">
        <v>84</v>
      </c>
      <c r="I114" s="260"/>
      <c r="J114" s="260"/>
      <c r="K114" s="260"/>
      <c r="L114" s="261"/>
      <c r="M114" s="255"/>
      <c r="N114" s="265"/>
      <c r="O114" s="265"/>
      <c r="P114" s="265"/>
      <c r="Q114" s="265"/>
      <c r="R114" s="256"/>
      <c r="S114" s="259" t="s">
        <v>84</v>
      </c>
      <c r="T114" s="260"/>
      <c r="U114" s="260"/>
      <c r="V114" s="260"/>
      <c r="W114" s="260"/>
      <c r="X114" s="266" t="s">
        <v>12</v>
      </c>
      <c r="Y114" s="266"/>
      <c r="Z114" s="266"/>
      <c r="AA114" s="266"/>
    </row>
    <row r="115" spans="1:27" ht="15" customHeight="1" x14ac:dyDescent="0.15">
      <c r="A115" s="273"/>
      <c r="B115" s="257"/>
      <c r="C115" s="258"/>
      <c r="D115" s="262"/>
      <c r="E115" s="263"/>
      <c r="F115" s="263"/>
      <c r="G115" s="264"/>
      <c r="H115" s="262"/>
      <c r="I115" s="263"/>
      <c r="J115" s="263"/>
      <c r="K115" s="263"/>
      <c r="L115" s="264"/>
      <c r="M115" s="267"/>
      <c r="N115" s="268"/>
      <c r="O115" s="268"/>
      <c r="P115" s="268"/>
      <c r="Q115" s="268"/>
      <c r="R115" s="269"/>
      <c r="S115" s="262"/>
      <c r="T115" s="263"/>
      <c r="U115" s="263"/>
      <c r="V115" s="263"/>
      <c r="W115" s="263"/>
      <c r="X115" s="266"/>
      <c r="Y115" s="266"/>
      <c r="Z115" s="266"/>
      <c r="AA115" s="266"/>
    </row>
    <row r="116" spans="1:27" ht="15" customHeight="1" x14ac:dyDescent="0.15">
      <c r="A116" s="272">
        <v>52</v>
      </c>
      <c r="B116" s="255"/>
      <c r="C116" s="256"/>
      <c r="D116" s="259"/>
      <c r="E116" s="260"/>
      <c r="F116" s="260"/>
      <c r="G116" s="261"/>
      <c r="H116" s="259" t="s">
        <v>84</v>
      </c>
      <c r="I116" s="260"/>
      <c r="J116" s="260"/>
      <c r="K116" s="260"/>
      <c r="L116" s="261"/>
      <c r="M116" s="255"/>
      <c r="N116" s="265"/>
      <c r="O116" s="265"/>
      <c r="P116" s="265"/>
      <c r="Q116" s="265"/>
      <c r="R116" s="256"/>
      <c r="S116" s="259" t="s">
        <v>84</v>
      </c>
      <c r="T116" s="260"/>
      <c r="U116" s="260"/>
      <c r="V116" s="260"/>
      <c r="W116" s="260"/>
      <c r="X116" s="266" t="s">
        <v>12</v>
      </c>
      <c r="Y116" s="266"/>
      <c r="Z116" s="266"/>
      <c r="AA116" s="266"/>
    </row>
    <row r="117" spans="1:27" ht="15" customHeight="1" x14ac:dyDescent="0.15">
      <c r="A117" s="273"/>
      <c r="B117" s="257"/>
      <c r="C117" s="258"/>
      <c r="D117" s="262"/>
      <c r="E117" s="263"/>
      <c r="F117" s="263"/>
      <c r="G117" s="264"/>
      <c r="H117" s="262"/>
      <c r="I117" s="263"/>
      <c r="J117" s="263"/>
      <c r="K117" s="263"/>
      <c r="L117" s="264"/>
      <c r="M117" s="267"/>
      <c r="N117" s="268"/>
      <c r="O117" s="268"/>
      <c r="P117" s="268"/>
      <c r="Q117" s="268"/>
      <c r="R117" s="269"/>
      <c r="S117" s="262"/>
      <c r="T117" s="263"/>
      <c r="U117" s="263"/>
      <c r="V117" s="263"/>
      <c r="W117" s="263"/>
      <c r="X117" s="266"/>
      <c r="Y117" s="266"/>
      <c r="Z117" s="266"/>
      <c r="AA117" s="266"/>
    </row>
    <row r="118" spans="1:27" ht="15" customHeight="1" x14ac:dyDescent="0.15">
      <c r="A118" s="272">
        <v>53</v>
      </c>
      <c r="B118" s="255"/>
      <c r="C118" s="256"/>
      <c r="D118" s="259"/>
      <c r="E118" s="260"/>
      <c r="F118" s="260"/>
      <c r="G118" s="261"/>
      <c r="H118" s="259" t="s">
        <v>84</v>
      </c>
      <c r="I118" s="260"/>
      <c r="J118" s="260"/>
      <c r="K118" s="260"/>
      <c r="L118" s="261"/>
      <c r="M118" s="255"/>
      <c r="N118" s="265"/>
      <c r="O118" s="265"/>
      <c r="P118" s="265"/>
      <c r="Q118" s="265"/>
      <c r="R118" s="256"/>
      <c r="S118" s="259" t="s">
        <v>84</v>
      </c>
      <c r="T118" s="260"/>
      <c r="U118" s="260"/>
      <c r="V118" s="260"/>
      <c r="W118" s="260"/>
      <c r="X118" s="266" t="s">
        <v>12</v>
      </c>
      <c r="Y118" s="266"/>
      <c r="Z118" s="266"/>
      <c r="AA118" s="266"/>
    </row>
    <row r="119" spans="1:27" ht="15" customHeight="1" x14ac:dyDescent="0.15">
      <c r="A119" s="273"/>
      <c r="B119" s="257"/>
      <c r="C119" s="258"/>
      <c r="D119" s="262"/>
      <c r="E119" s="263"/>
      <c r="F119" s="263"/>
      <c r="G119" s="264"/>
      <c r="H119" s="262"/>
      <c r="I119" s="263"/>
      <c r="J119" s="263"/>
      <c r="K119" s="263"/>
      <c r="L119" s="264"/>
      <c r="M119" s="267"/>
      <c r="N119" s="268"/>
      <c r="O119" s="268"/>
      <c r="P119" s="268"/>
      <c r="Q119" s="268"/>
      <c r="R119" s="269"/>
      <c r="S119" s="262"/>
      <c r="T119" s="263"/>
      <c r="U119" s="263"/>
      <c r="V119" s="263"/>
      <c r="W119" s="263"/>
      <c r="X119" s="266"/>
      <c r="Y119" s="266"/>
      <c r="Z119" s="266"/>
      <c r="AA119" s="266"/>
    </row>
    <row r="120" spans="1:27" ht="15" customHeight="1" x14ac:dyDescent="0.15">
      <c r="A120" s="272">
        <v>54</v>
      </c>
      <c r="B120" s="255"/>
      <c r="C120" s="256"/>
      <c r="D120" s="259"/>
      <c r="E120" s="260"/>
      <c r="F120" s="260"/>
      <c r="G120" s="261"/>
      <c r="H120" s="259" t="s">
        <v>84</v>
      </c>
      <c r="I120" s="260"/>
      <c r="J120" s="260"/>
      <c r="K120" s="260"/>
      <c r="L120" s="261"/>
      <c r="M120" s="255"/>
      <c r="N120" s="265"/>
      <c r="O120" s="265"/>
      <c r="P120" s="265"/>
      <c r="Q120" s="265"/>
      <c r="R120" s="256"/>
      <c r="S120" s="259" t="s">
        <v>84</v>
      </c>
      <c r="T120" s="260"/>
      <c r="U120" s="260"/>
      <c r="V120" s="260"/>
      <c r="W120" s="260"/>
      <c r="X120" s="266" t="s">
        <v>12</v>
      </c>
      <c r="Y120" s="266"/>
      <c r="Z120" s="266"/>
      <c r="AA120" s="266"/>
    </row>
    <row r="121" spans="1:27" ht="15" customHeight="1" x14ac:dyDescent="0.15">
      <c r="A121" s="273"/>
      <c r="B121" s="257"/>
      <c r="C121" s="258"/>
      <c r="D121" s="262"/>
      <c r="E121" s="263"/>
      <c r="F121" s="263"/>
      <c r="G121" s="264"/>
      <c r="H121" s="262"/>
      <c r="I121" s="263"/>
      <c r="J121" s="263"/>
      <c r="K121" s="263"/>
      <c r="L121" s="264"/>
      <c r="M121" s="267"/>
      <c r="N121" s="268"/>
      <c r="O121" s="268"/>
      <c r="P121" s="268"/>
      <c r="Q121" s="268"/>
      <c r="R121" s="269"/>
      <c r="S121" s="262"/>
      <c r="T121" s="263"/>
      <c r="U121" s="263"/>
      <c r="V121" s="263"/>
      <c r="W121" s="263"/>
      <c r="X121" s="266"/>
      <c r="Y121" s="266"/>
      <c r="Z121" s="266"/>
      <c r="AA121" s="266"/>
    </row>
    <row r="122" spans="1:27" ht="15" customHeight="1" x14ac:dyDescent="0.15">
      <c r="A122" s="272">
        <v>55</v>
      </c>
      <c r="B122" s="255"/>
      <c r="C122" s="256"/>
      <c r="D122" s="259"/>
      <c r="E122" s="260"/>
      <c r="F122" s="260"/>
      <c r="G122" s="261"/>
      <c r="H122" s="259" t="s">
        <v>84</v>
      </c>
      <c r="I122" s="260"/>
      <c r="J122" s="260"/>
      <c r="K122" s="260"/>
      <c r="L122" s="261"/>
      <c r="M122" s="255"/>
      <c r="N122" s="265"/>
      <c r="O122" s="265"/>
      <c r="P122" s="265"/>
      <c r="Q122" s="265"/>
      <c r="R122" s="256"/>
      <c r="S122" s="259" t="s">
        <v>84</v>
      </c>
      <c r="T122" s="260"/>
      <c r="U122" s="260"/>
      <c r="V122" s="260"/>
      <c r="W122" s="260"/>
      <c r="X122" s="266" t="s">
        <v>12</v>
      </c>
      <c r="Y122" s="266"/>
      <c r="Z122" s="266"/>
      <c r="AA122" s="266"/>
    </row>
    <row r="123" spans="1:27" ht="15" customHeight="1" x14ac:dyDescent="0.15">
      <c r="A123" s="273"/>
      <c r="B123" s="257"/>
      <c r="C123" s="258"/>
      <c r="D123" s="262"/>
      <c r="E123" s="263"/>
      <c r="F123" s="263"/>
      <c r="G123" s="264"/>
      <c r="H123" s="262"/>
      <c r="I123" s="263"/>
      <c r="J123" s="263"/>
      <c r="K123" s="263"/>
      <c r="L123" s="264"/>
      <c r="M123" s="267"/>
      <c r="N123" s="268"/>
      <c r="O123" s="268"/>
      <c r="P123" s="268"/>
      <c r="Q123" s="268"/>
      <c r="R123" s="269"/>
      <c r="S123" s="262"/>
      <c r="T123" s="263"/>
      <c r="U123" s="263"/>
      <c r="V123" s="263"/>
      <c r="W123" s="263"/>
      <c r="X123" s="266"/>
      <c r="Y123" s="266"/>
      <c r="Z123" s="266"/>
      <c r="AA123" s="266"/>
    </row>
    <row r="124" spans="1:27" ht="15" customHeight="1" x14ac:dyDescent="0.15">
      <c r="A124" s="272">
        <v>56</v>
      </c>
      <c r="B124" s="255"/>
      <c r="C124" s="256"/>
      <c r="D124" s="259"/>
      <c r="E124" s="260"/>
      <c r="F124" s="260"/>
      <c r="G124" s="261"/>
      <c r="H124" s="259" t="s">
        <v>84</v>
      </c>
      <c r="I124" s="260"/>
      <c r="J124" s="260"/>
      <c r="K124" s="260"/>
      <c r="L124" s="261"/>
      <c r="M124" s="255"/>
      <c r="N124" s="265"/>
      <c r="O124" s="265"/>
      <c r="P124" s="265"/>
      <c r="Q124" s="265"/>
      <c r="R124" s="256"/>
      <c r="S124" s="259" t="s">
        <v>84</v>
      </c>
      <c r="T124" s="260"/>
      <c r="U124" s="260"/>
      <c r="V124" s="260"/>
      <c r="W124" s="260"/>
      <c r="X124" s="266" t="s">
        <v>12</v>
      </c>
      <c r="Y124" s="266"/>
      <c r="Z124" s="266"/>
      <c r="AA124" s="266"/>
    </row>
    <row r="125" spans="1:27" ht="15" customHeight="1" x14ac:dyDescent="0.15">
      <c r="A125" s="273"/>
      <c r="B125" s="257"/>
      <c r="C125" s="258"/>
      <c r="D125" s="262"/>
      <c r="E125" s="263"/>
      <c r="F125" s="263"/>
      <c r="G125" s="264"/>
      <c r="H125" s="262"/>
      <c r="I125" s="263"/>
      <c r="J125" s="263"/>
      <c r="K125" s="263"/>
      <c r="L125" s="264"/>
      <c r="M125" s="267"/>
      <c r="N125" s="268"/>
      <c r="O125" s="268"/>
      <c r="P125" s="268"/>
      <c r="Q125" s="268"/>
      <c r="R125" s="269"/>
      <c r="S125" s="262"/>
      <c r="T125" s="263"/>
      <c r="U125" s="263"/>
      <c r="V125" s="263"/>
      <c r="W125" s="263"/>
      <c r="X125" s="266"/>
      <c r="Y125" s="266"/>
      <c r="Z125" s="266"/>
      <c r="AA125" s="266"/>
    </row>
    <row r="126" spans="1:27" ht="15" customHeight="1" x14ac:dyDescent="0.15">
      <c r="A126" s="272">
        <v>57</v>
      </c>
      <c r="B126" s="255"/>
      <c r="C126" s="256"/>
      <c r="D126" s="259"/>
      <c r="E126" s="260"/>
      <c r="F126" s="260"/>
      <c r="G126" s="261"/>
      <c r="H126" s="259" t="s">
        <v>84</v>
      </c>
      <c r="I126" s="260"/>
      <c r="J126" s="260"/>
      <c r="K126" s="260"/>
      <c r="L126" s="261"/>
      <c r="M126" s="255"/>
      <c r="N126" s="265"/>
      <c r="O126" s="265"/>
      <c r="P126" s="265"/>
      <c r="Q126" s="265"/>
      <c r="R126" s="256"/>
      <c r="S126" s="259" t="s">
        <v>84</v>
      </c>
      <c r="T126" s="260"/>
      <c r="U126" s="260"/>
      <c r="V126" s="260"/>
      <c r="W126" s="260"/>
      <c r="X126" s="266" t="s">
        <v>12</v>
      </c>
      <c r="Y126" s="266"/>
      <c r="Z126" s="266"/>
      <c r="AA126" s="266"/>
    </row>
    <row r="127" spans="1:27" ht="15" customHeight="1" x14ac:dyDescent="0.15">
      <c r="A127" s="273"/>
      <c r="B127" s="257"/>
      <c r="C127" s="258"/>
      <c r="D127" s="262"/>
      <c r="E127" s="263"/>
      <c r="F127" s="263"/>
      <c r="G127" s="264"/>
      <c r="H127" s="262"/>
      <c r="I127" s="263"/>
      <c r="J127" s="263"/>
      <c r="K127" s="263"/>
      <c r="L127" s="264"/>
      <c r="M127" s="267"/>
      <c r="N127" s="268"/>
      <c r="O127" s="268"/>
      <c r="P127" s="268"/>
      <c r="Q127" s="268"/>
      <c r="R127" s="269"/>
      <c r="S127" s="262"/>
      <c r="T127" s="263"/>
      <c r="U127" s="263"/>
      <c r="V127" s="263"/>
      <c r="W127" s="263"/>
      <c r="X127" s="266"/>
      <c r="Y127" s="266"/>
      <c r="Z127" s="266"/>
      <c r="AA127" s="266"/>
    </row>
    <row r="128" spans="1:27" ht="15" customHeight="1" x14ac:dyDescent="0.15">
      <c r="A128" s="272">
        <v>58</v>
      </c>
      <c r="B128" s="255"/>
      <c r="C128" s="256"/>
      <c r="D128" s="259"/>
      <c r="E128" s="260"/>
      <c r="F128" s="260"/>
      <c r="G128" s="261"/>
      <c r="H128" s="259" t="s">
        <v>84</v>
      </c>
      <c r="I128" s="260"/>
      <c r="J128" s="260"/>
      <c r="K128" s="260"/>
      <c r="L128" s="261"/>
      <c r="M128" s="255"/>
      <c r="N128" s="265"/>
      <c r="O128" s="265"/>
      <c r="P128" s="265"/>
      <c r="Q128" s="265"/>
      <c r="R128" s="256"/>
      <c r="S128" s="259" t="s">
        <v>84</v>
      </c>
      <c r="T128" s="260"/>
      <c r="U128" s="260"/>
      <c r="V128" s="260"/>
      <c r="W128" s="260"/>
      <c r="X128" s="266" t="s">
        <v>12</v>
      </c>
      <c r="Y128" s="266"/>
      <c r="Z128" s="266"/>
      <c r="AA128" s="266"/>
    </row>
    <row r="129" spans="1:27" ht="15" customHeight="1" x14ac:dyDescent="0.15">
      <c r="A129" s="273"/>
      <c r="B129" s="257"/>
      <c r="C129" s="258"/>
      <c r="D129" s="262"/>
      <c r="E129" s="263"/>
      <c r="F129" s="263"/>
      <c r="G129" s="264"/>
      <c r="H129" s="262"/>
      <c r="I129" s="263"/>
      <c r="J129" s="263"/>
      <c r="K129" s="263"/>
      <c r="L129" s="264"/>
      <c r="M129" s="267"/>
      <c r="N129" s="268"/>
      <c r="O129" s="268"/>
      <c r="P129" s="268"/>
      <c r="Q129" s="268"/>
      <c r="R129" s="269"/>
      <c r="S129" s="262"/>
      <c r="T129" s="263"/>
      <c r="U129" s="263"/>
      <c r="V129" s="263"/>
      <c r="W129" s="263"/>
      <c r="X129" s="266"/>
      <c r="Y129" s="266"/>
      <c r="Z129" s="266"/>
      <c r="AA129" s="266"/>
    </row>
    <row r="130" spans="1:27" ht="15" customHeight="1" x14ac:dyDescent="0.15">
      <c r="A130" s="272">
        <v>59</v>
      </c>
      <c r="B130" s="255"/>
      <c r="C130" s="256"/>
      <c r="D130" s="259"/>
      <c r="E130" s="260"/>
      <c r="F130" s="260"/>
      <c r="G130" s="261"/>
      <c r="H130" s="259" t="s">
        <v>84</v>
      </c>
      <c r="I130" s="260"/>
      <c r="J130" s="260"/>
      <c r="K130" s="260"/>
      <c r="L130" s="261"/>
      <c r="M130" s="255"/>
      <c r="N130" s="265"/>
      <c r="O130" s="265"/>
      <c r="P130" s="265"/>
      <c r="Q130" s="265"/>
      <c r="R130" s="256"/>
      <c r="S130" s="259" t="s">
        <v>84</v>
      </c>
      <c r="T130" s="260"/>
      <c r="U130" s="260"/>
      <c r="V130" s="260"/>
      <c r="W130" s="260"/>
      <c r="X130" s="266" t="s">
        <v>12</v>
      </c>
      <c r="Y130" s="266"/>
      <c r="Z130" s="266"/>
      <c r="AA130" s="266"/>
    </row>
    <row r="131" spans="1:27" ht="15" customHeight="1" x14ac:dyDescent="0.15">
      <c r="A131" s="273"/>
      <c r="B131" s="257"/>
      <c r="C131" s="258"/>
      <c r="D131" s="262"/>
      <c r="E131" s="263"/>
      <c r="F131" s="263"/>
      <c r="G131" s="264"/>
      <c r="H131" s="262"/>
      <c r="I131" s="263"/>
      <c r="J131" s="263"/>
      <c r="K131" s="263"/>
      <c r="L131" s="264"/>
      <c r="M131" s="267"/>
      <c r="N131" s="268"/>
      <c r="O131" s="268"/>
      <c r="P131" s="268"/>
      <c r="Q131" s="268"/>
      <c r="R131" s="269"/>
      <c r="S131" s="262"/>
      <c r="T131" s="263"/>
      <c r="U131" s="263"/>
      <c r="V131" s="263"/>
      <c r="W131" s="263"/>
      <c r="X131" s="266"/>
      <c r="Y131" s="266"/>
      <c r="Z131" s="266"/>
      <c r="AA131" s="266"/>
    </row>
    <row r="132" spans="1:27" ht="15" customHeight="1" x14ac:dyDescent="0.15">
      <c r="A132" s="272">
        <v>60</v>
      </c>
      <c r="B132" s="255"/>
      <c r="C132" s="256"/>
      <c r="D132" s="259"/>
      <c r="E132" s="260"/>
      <c r="F132" s="260"/>
      <c r="G132" s="261"/>
      <c r="H132" s="259" t="s">
        <v>84</v>
      </c>
      <c r="I132" s="260"/>
      <c r="J132" s="260"/>
      <c r="K132" s="260"/>
      <c r="L132" s="261"/>
      <c r="M132" s="255"/>
      <c r="N132" s="265"/>
      <c r="O132" s="265"/>
      <c r="P132" s="265"/>
      <c r="Q132" s="265"/>
      <c r="R132" s="256"/>
      <c r="S132" s="259" t="s">
        <v>84</v>
      </c>
      <c r="T132" s="260"/>
      <c r="U132" s="260"/>
      <c r="V132" s="260"/>
      <c r="W132" s="260"/>
      <c r="X132" s="266" t="s">
        <v>12</v>
      </c>
      <c r="Y132" s="266"/>
      <c r="Z132" s="266"/>
      <c r="AA132" s="266"/>
    </row>
    <row r="133" spans="1:27" ht="15" customHeight="1" x14ac:dyDescent="0.15">
      <c r="A133" s="273"/>
      <c r="B133" s="257"/>
      <c r="C133" s="258"/>
      <c r="D133" s="262"/>
      <c r="E133" s="263"/>
      <c r="F133" s="263"/>
      <c r="G133" s="264"/>
      <c r="H133" s="262"/>
      <c r="I133" s="263"/>
      <c r="J133" s="263"/>
      <c r="K133" s="263"/>
      <c r="L133" s="264"/>
      <c r="M133" s="267"/>
      <c r="N133" s="268"/>
      <c r="O133" s="268"/>
      <c r="P133" s="268"/>
      <c r="Q133" s="268"/>
      <c r="R133" s="269"/>
      <c r="S133" s="262"/>
      <c r="T133" s="263"/>
      <c r="U133" s="263"/>
      <c r="V133" s="263"/>
      <c r="W133" s="263"/>
      <c r="X133" s="266"/>
      <c r="Y133" s="266"/>
      <c r="Z133" s="266"/>
      <c r="AA133" s="266"/>
    </row>
    <row r="134" spans="1:27" ht="15" customHeight="1" x14ac:dyDescent="0.15">
      <c r="A134" s="272">
        <v>61</v>
      </c>
      <c r="B134" s="255"/>
      <c r="C134" s="256"/>
      <c r="D134" s="259"/>
      <c r="E134" s="260"/>
      <c r="F134" s="260"/>
      <c r="G134" s="261"/>
      <c r="H134" s="259" t="s">
        <v>84</v>
      </c>
      <c r="I134" s="260"/>
      <c r="J134" s="260"/>
      <c r="K134" s="260"/>
      <c r="L134" s="261"/>
      <c r="M134" s="255"/>
      <c r="N134" s="265"/>
      <c r="O134" s="265"/>
      <c r="P134" s="265"/>
      <c r="Q134" s="265"/>
      <c r="R134" s="256"/>
      <c r="S134" s="259" t="s">
        <v>84</v>
      </c>
      <c r="T134" s="260"/>
      <c r="U134" s="260"/>
      <c r="V134" s="260"/>
      <c r="W134" s="260"/>
      <c r="X134" s="266" t="s">
        <v>12</v>
      </c>
      <c r="Y134" s="266"/>
      <c r="Z134" s="266"/>
      <c r="AA134" s="266"/>
    </row>
    <row r="135" spans="1:27" ht="15" customHeight="1" x14ac:dyDescent="0.15">
      <c r="A135" s="273"/>
      <c r="B135" s="257"/>
      <c r="C135" s="258"/>
      <c r="D135" s="262"/>
      <c r="E135" s="263"/>
      <c r="F135" s="263"/>
      <c r="G135" s="264"/>
      <c r="H135" s="262"/>
      <c r="I135" s="263"/>
      <c r="J135" s="263"/>
      <c r="K135" s="263"/>
      <c r="L135" s="264"/>
      <c r="M135" s="267"/>
      <c r="N135" s="268"/>
      <c r="O135" s="268"/>
      <c r="P135" s="268"/>
      <c r="Q135" s="268"/>
      <c r="R135" s="269"/>
      <c r="S135" s="262"/>
      <c r="T135" s="263"/>
      <c r="U135" s="263"/>
      <c r="V135" s="263"/>
      <c r="W135" s="263"/>
      <c r="X135" s="266"/>
      <c r="Y135" s="266"/>
      <c r="Z135" s="266"/>
      <c r="AA135" s="266"/>
    </row>
    <row r="136" spans="1:27" ht="15" customHeight="1" x14ac:dyDescent="0.15">
      <c r="A136" s="272">
        <v>62</v>
      </c>
      <c r="B136" s="255"/>
      <c r="C136" s="256"/>
      <c r="D136" s="259"/>
      <c r="E136" s="260"/>
      <c r="F136" s="260"/>
      <c r="G136" s="261"/>
      <c r="H136" s="259" t="s">
        <v>84</v>
      </c>
      <c r="I136" s="260"/>
      <c r="J136" s="260"/>
      <c r="K136" s="260"/>
      <c r="L136" s="261"/>
      <c r="M136" s="255"/>
      <c r="N136" s="265"/>
      <c r="O136" s="265"/>
      <c r="P136" s="265"/>
      <c r="Q136" s="265"/>
      <c r="R136" s="256"/>
      <c r="S136" s="259" t="s">
        <v>84</v>
      </c>
      <c r="T136" s="260"/>
      <c r="U136" s="260"/>
      <c r="V136" s="260"/>
      <c r="W136" s="260"/>
      <c r="X136" s="266" t="s">
        <v>12</v>
      </c>
      <c r="Y136" s="266"/>
      <c r="Z136" s="266"/>
      <c r="AA136" s="266"/>
    </row>
    <row r="137" spans="1:27" ht="15" customHeight="1" x14ac:dyDescent="0.15">
      <c r="A137" s="273"/>
      <c r="B137" s="257"/>
      <c r="C137" s="258"/>
      <c r="D137" s="262"/>
      <c r="E137" s="263"/>
      <c r="F137" s="263"/>
      <c r="G137" s="264"/>
      <c r="H137" s="262"/>
      <c r="I137" s="263"/>
      <c r="J137" s="263"/>
      <c r="K137" s="263"/>
      <c r="L137" s="264"/>
      <c r="M137" s="267"/>
      <c r="N137" s="268"/>
      <c r="O137" s="268"/>
      <c r="P137" s="268"/>
      <c r="Q137" s="268"/>
      <c r="R137" s="269"/>
      <c r="S137" s="262"/>
      <c r="T137" s="263"/>
      <c r="U137" s="263"/>
      <c r="V137" s="263"/>
      <c r="W137" s="263"/>
      <c r="X137" s="266"/>
      <c r="Y137" s="266"/>
      <c r="Z137" s="266"/>
      <c r="AA137" s="266"/>
    </row>
    <row r="138" spans="1:27" ht="15" customHeight="1" x14ac:dyDescent="0.15">
      <c r="A138" s="272">
        <v>63</v>
      </c>
      <c r="B138" s="255"/>
      <c r="C138" s="256"/>
      <c r="D138" s="259"/>
      <c r="E138" s="260"/>
      <c r="F138" s="260"/>
      <c r="G138" s="261"/>
      <c r="H138" s="259" t="s">
        <v>84</v>
      </c>
      <c r="I138" s="260"/>
      <c r="J138" s="260"/>
      <c r="K138" s="260"/>
      <c r="L138" s="261"/>
      <c r="M138" s="255"/>
      <c r="N138" s="265"/>
      <c r="O138" s="265"/>
      <c r="P138" s="265"/>
      <c r="Q138" s="265"/>
      <c r="R138" s="256"/>
      <c r="S138" s="259" t="s">
        <v>84</v>
      </c>
      <c r="T138" s="260"/>
      <c r="U138" s="260"/>
      <c r="V138" s="260"/>
      <c r="W138" s="260"/>
      <c r="X138" s="266" t="s">
        <v>12</v>
      </c>
      <c r="Y138" s="266"/>
      <c r="Z138" s="266"/>
      <c r="AA138" s="266"/>
    </row>
    <row r="139" spans="1:27" ht="15" customHeight="1" x14ac:dyDescent="0.15">
      <c r="A139" s="273"/>
      <c r="B139" s="257"/>
      <c r="C139" s="258"/>
      <c r="D139" s="262"/>
      <c r="E139" s="263"/>
      <c r="F139" s="263"/>
      <c r="G139" s="264"/>
      <c r="H139" s="262"/>
      <c r="I139" s="263"/>
      <c r="J139" s="263"/>
      <c r="K139" s="263"/>
      <c r="L139" s="264"/>
      <c r="M139" s="267"/>
      <c r="N139" s="268"/>
      <c r="O139" s="268"/>
      <c r="P139" s="268"/>
      <c r="Q139" s="268"/>
      <c r="R139" s="269"/>
      <c r="S139" s="262"/>
      <c r="T139" s="263"/>
      <c r="U139" s="263"/>
      <c r="V139" s="263"/>
      <c r="W139" s="263"/>
      <c r="X139" s="266"/>
      <c r="Y139" s="266"/>
      <c r="Z139" s="266"/>
      <c r="AA139" s="266"/>
    </row>
    <row r="140" spans="1:27" ht="15" customHeight="1" x14ac:dyDescent="0.15">
      <c r="A140" s="272">
        <v>64</v>
      </c>
      <c r="B140" s="255"/>
      <c r="C140" s="256"/>
      <c r="D140" s="259"/>
      <c r="E140" s="260"/>
      <c r="F140" s="260"/>
      <c r="G140" s="261"/>
      <c r="H140" s="259" t="s">
        <v>84</v>
      </c>
      <c r="I140" s="260"/>
      <c r="J140" s="260"/>
      <c r="K140" s="260"/>
      <c r="L140" s="261"/>
      <c r="M140" s="255"/>
      <c r="N140" s="265"/>
      <c r="O140" s="265"/>
      <c r="P140" s="265"/>
      <c r="Q140" s="265"/>
      <c r="R140" s="256"/>
      <c r="S140" s="259" t="s">
        <v>84</v>
      </c>
      <c r="T140" s="260"/>
      <c r="U140" s="260"/>
      <c r="V140" s="260"/>
      <c r="W140" s="260"/>
      <c r="X140" s="266" t="s">
        <v>12</v>
      </c>
      <c r="Y140" s="266"/>
      <c r="Z140" s="266"/>
      <c r="AA140" s="266"/>
    </row>
    <row r="141" spans="1:27" ht="15" customHeight="1" x14ac:dyDescent="0.15">
      <c r="A141" s="273"/>
      <c r="B141" s="257"/>
      <c r="C141" s="258"/>
      <c r="D141" s="262"/>
      <c r="E141" s="263"/>
      <c r="F141" s="263"/>
      <c r="G141" s="264"/>
      <c r="H141" s="262"/>
      <c r="I141" s="263"/>
      <c r="J141" s="263"/>
      <c r="K141" s="263"/>
      <c r="L141" s="264"/>
      <c r="M141" s="267"/>
      <c r="N141" s="268"/>
      <c r="O141" s="268"/>
      <c r="P141" s="268"/>
      <c r="Q141" s="268"/>
      <c r="R141" s="269"/>
      <c r="S141" s="262"/>
      <c r="T141" s="263"/>
      <c r="U141" s="263"/>
      <c r="V141" s="263"/>
      <c r="W141" s="263"/>
      <c r="X141" s="266"/>
      <c r="Y141" s="266"/>
      <c r="Z141" s="266"/>
      <c r="AA141" s="266"/>
    </row>
    <row r="142" spans="1:27" ht="15" customHeight="1" x14ac:dyDescent="0.15">
      <c r="A142" s="272">
        <v>65</v>
      </c>
      <c r="B142" s="255"/>
      <c r="C142" s="256"/>
      <c r="D142" s="259"/>
      <c r="E142" s="260"/>
      <c r="F142" s="260"/>
      <c r="G142" s="261"/>
      <c r="H142" s="259" t="s">
        <v>84</v>
      </c>
      <c r="I142" s="260"/>
      <c r="J142" s="260"/>
      <c r="K142" s="260"/>
      <c r="L142" s="261"/>
      <c r="M142" s="255"/>
      <c r="N142" s="265"/>
      <c r="O142" s="265"/>
      <c r="P142" s="265"/>
      <c r="Q142" s="265"/>
      <c r="R142" s="256"/>
      <c r="S142" s="259" t="s">
        <v>84</v>
      </c>
      <c r="T142" s="260"/>
      <c r="U142" s="260"/>
      <c r="V142" s="260"/>
      <c r="W142" s="260"/>
      <c r="X142" s="266" t="s">
        <v>12</v>
      </c>
      <c r="Y142" s="266"/>
      <c r="Z142" s="266"/>
      <c r="AA142" s="266"/>
    </row>
    <row r="143" spans="1:27" ht="15" customHeight="1" x14ac:dyDescent="0.15">
      <c r="A143" s="273"/>
      <c r="B143" s="257"/>
      <c r="C143" s="258"/>
      <c r="D143" s="262"/>
      <c r="E143" s="263"/>
      <c r="F143" s="263"/>
      <c r="G143" s="264"/>
      <c r="H143" s="262"/>
      <c r="I143" s="263"/>
      <c r="J143" s="263"/>
      <c r="K143" s="263"/>
      <c r="L143" s="264"/>
      <c r="M143" s="267"/>
      <c r="N143" s="268"/>
      <c r="O143" s="268"/>
      <c r="P143" s="268"/>
      <c r="Q143" s="268"/>
      <c r="R143" s="269"/>
      <c r="S143" s="262"/>
      <c r="T143" s="263"/>
      <c r="U143" s="263"/>
      <c r="V143" s="263"/>
      <c r="W143" s="263"/>
      <c r="X143" s="266"/>
      <c r="Y143" s="266"/>
      <c r="Z143" s="266"/>
      <c r="AA143" s="266"/>
    </row>
    <row r="144" spans="1:27" ht="15" customHeight="1" x14ac:dyDescent="0.15">
      <c r="A144" s="272">
        <v>66</v>
      </c>
      <c r="B144" s="255"/>
      <c r="C144" s="256"/>
      <c r="D144" s="259"/>
      <c r="E144" s="260"/>
      <c r="F144" s="260"/>
      <c r="G144" s="261"/>
      <c r="H144" s="259" t="s">
        <v>84</v>
      </c>
      <c r="I144" s="260"/>
      <c r="J144" s="260"/>
      <c r="K144" s="260"/>
      <c r="L144" s="261"/>
      <c r="M144" s="255"/>
      <c r="N144" s="265"/>
      <c r="O144" s="265"/>
      <c r="P144" s="265"/>
      <c r="Q144" s="265"/>
      <c r="R144" s="256"/>
      <c r="S144" s="259" t="s">
        <v>84</v>
      </c>
      <c r="T144" s="260"/>
      <c r="U144" s="260"/>
      <c r="V144" s="260"/>
      <c r="W144" s="260"/>
      <c r="X144" s="266" t="s">
        <v>12</v>
      </c>
      <c r="Y144" s="266"/>
      <c r="Z144" s="266"/>
      <c r="AA144" s="266"/>
    </row>
    <row r="145" spans="1:27" ht="15" customHeight="1" x14ac:dyDescent="0.15">
      <c r="A145" s="273"/>
      <c r="B145" s="257"/>
      <c r="C145" s="258"/>
      <c r="D145" s="262"/>
      <c r="E145" s="263"/>
      <c r="F145" s="263"/>
      <c r="G145" s="264"/>
      <c r="H145" s="262"/>
      <c r="I145" s="263"/>
      <c r="J145" s="263"/>
      <c r="K145" s="263"/>
      <c r="L145" s="264"/>
      <c r="M145" s="267"/>
      <c r="N145" s="268"/>
      <c r="O145" s="268"/>
      <c r="P145" s="268"/>
      <c r="Q145" s="268"/>
      <c r="R145" s="269"/>
      <c r="S145" s="262"/>
      <c r="T145" s="263"/>
      <c r="U145" s="263"/>
      <c r="V145" s="263"/>
      <c r="W145" s="263"/>
      <c r="X145" s="266"/>
      <c r="Y145" s="266"/>
      <c r="Z145" s="266"/>
      <c r="AA145" s="266"/>
    </row>
    <row r="146" spans="1:27" ht="15" customHeight="1" x14ac:dyDescent="0.15">
      <c r="A146" s="272">
        <v>67</v>
      </c>
      <c r="B146" s="255"/>
      <c r="C146" s="256"/>
      <c r="D146" s="259"/>
      <c r="E146" s="260"/>
      <c r="F146" s="260"/>
      <c r="G146" s="261"/>
      <c r="H146" s="259" t="s">
        <v>84</v>
      </c>
      <c r="I146" s="260"/>
      <c r="J146" s="260"/>
      <c r="K146" s="260"/>
      <c r="L146" s="261"/>
      <c r="M146" s="255"/>
      <c r="N146" s="265"/>
      <c r="O146" s="265"/>
      <c r="P146" s="265"/>
      <c r="Q146" s="265"/>
      <c r="R146" s="256"/>
      <c r="S146" s="259" t="s">
        <v>84</v>
      </c>
      <c r="T146" s="260"/>
      <c r="U146" s="260"/>
      <c r="V146" s="260"/>
      <c r="W146" s="260"/>
      <c r="X146" s="266" t="s">
        <v>12</v>
      </c>
      <c r="Y146" s="266"/>
      <c r="Z146" s="266"/>
      <c r="AA146" s="266"/>
    </row>
    <row r="147" spans="1:27" ht="15" customHeight="1" x14ac:dyDescent="0.15">
      <c r="A147" s="273"/>
      <c r="B147" s="257"/>
      <c r="C147" s="258"/>
      <c r="D147" s="262"/>
      <c r="E147" s="263"/>
      <c r="F147" s="263"/>
      <c r="G147" s="264"/>
      <c r="H147" s="262"/>
      <c r="I147" s="263"/>
      <c r="J147" s="263"/>
      <c r="K147" s="263"/>
      <c r="L147" s="264"/>
      <c r="M147" s="267"/>
      <c r="N147" s="268"/>
      <c r="O147" s="268"/>
      <c r="P147" s="268"/>
      <c r="Q147" s="268"/>
      <c r="R147" s="269"/>
      <c r="S147" s="262"/>
      <c r="T147" s="263"/>
      <c r="U147" s="263"/>
      <c r="V147" s="263"/>
      <c r="W147" s="263"/>
      <c r="X147" s="266"/>
      <c r="Y147" s="266"/>
      <c r="Z147" s="266"/>
      <c r="AA147" s="266"/>
    </row>
    <row r="148" spans="1:27" ht="15" customHeight="1" x14ac:dyDescent="0.15">
      <c r="A148" s="272">
        <v>68</v>
      </c>
      <c r="B148" s="255"/>
      <c r="C148" s="256"/>
      <c r="D148" s="259"/>
      <c r="E148" s="260"/>
      <c r="F148" s="260"/>
      <c r="G148" s="261"/>
      <c r="H148" s="259" t="s">
        <v>84</v>
      </c>
      <c r="I148" s="260"/>
      <c r="J148" s="260"/>
      <c r="K148" s="260"/>
      <c r="L148" s="261"/>
      <c r="M148" s="255"/>
      <c r="N148" s="265"/>
      <c r="O148" s="265"/>
      <c r="P148" s="265"/>
      <c r="Q148" s="265"/>
      <c r="R148" s="256"/>
      <c r="S148" s="259" t="s">
        <v>84</v>
      </c>
      <c r="T148" s="260"/>
      <c r="U148" s="260"/>
      <c r="V148" s="260"/>
      <c r="W148" s="260"/>
      <c r="X148" s="266" t="s">
        <v>12</v>
      </c>
      <c r="Y148" s="266"/>
      <c r="Z148" s="266"/>
      <c r="AA148" s="266"/>
    </row>
    <row r="149" spans="1:27" ht="15" customHeight="1" x14ac:dyDescent="0.15">
      <c r="A149" s="273"/>
      <c r="B149" s="257"/>
      <c r="C149" s="258"/>
      <c r="D149" s="262"/>
      <c r="E149" s="263"/>
      <c r="F149" s="263"/>
      <c r="G149" s="264"/>
      <c r="H149" s="262"/>
      <c r="I149" s="263"/>
      <c r="J149" s="263"/>
      <c r="K149" s="263"/>
      <c r="L149" s="264"/>
      <c r="M149" s="267"/>
      <c r="N149" s="268"/>
      <c r="O149" s="268"/>
      <c r="P149" s="268"/>
      <c r="Q149" s="268"/>
      <c r="R149" s="269"/>
      <c r="S149" s="262"/>
      <c r="T149" s="263"/>
      <c r="U149" s="263"/>
      <c r="V149" s="263"/>
      <c r="W149" s="263"/>
      <c r="X149" s="266"/>
      <c r="Y149" s="266"/>
      <c r="Z149" s="266"/>
      <c r="AA149" s="266"/>
    </row>
    <row r="150" spans="1:27" ht="15" customHeight="1" x14ac:dyDescent="0.15">
      <c r="A150" s="272">
        <v>69</v>
      </c>
      <c r="B150" s="255"/>
      <c r="C150" s="256"/>
      <c r="D150" s="259"/>
      <c r="E150" s="260"/>
      <c r="F150" s="260"/>
      <c r="G150" s="261"/>
      <c r="H150" s="259" t="s">
        <v>84</v>
      </c>
      <c r="I150" s="260"/>
      <c r="J150" s="260"/>
      <c r="K150" s="260"/>
      <c r="L150" s="261"/>
      <c r="M150" s="255"/>
      <c r="N150" s="265"/>
      <c r="O150" s="265"/>
      <c r="P150" s="265"/>
      <c r="Q150" s="265"/>
      <c r="R150" s="256"/>
      <c r="S150" s="259" t="s">
        <v>84</v>
      </c>
      <c r="T150" s="260"/>
      <c r="U150" s="260"/>
      <c r="V150" s="260"/>
      <c r="W150" s="260"/>
      <c r="X150" s="266" t="s">
        <v>12</v>
      </c>
      <c r="Y150" s="266"/>
      <c r="Z150" s="266"/>
      <c r="AA150" s="266"/>
    </row>
    <row r="151" spans="1:27" ht="15" customHeight="1" x14ac:dyDescent="0.15">
      <c r="A151" s="273"/>
      <c r="B151" s="257"/>
      <c r="C151" s="258"/>
      <c r="D151" s="262"/>
      <c r="E151" s="263"/>
      <c r="F151" s="263"/>
      <c r="G151" s="264"/>
      <c r="H151" s="262"/>
      <c r="I151" s="263"/>
      <c r="J151" s="263"/>
      <c r="K151" s="263"/>
      <c r="L151" s="264"/>
      <c r="M151" s="267"/>
      <c r="N151" s="268"/>
      <c r="O151" s="268"/>
      <c r="P151" s="268"/>
      <c r="Q151" s="268"/>
      <c r="R151" s="269"/>
      <c r="S151" s="262"/>
      <c r="T151" s="263"/>
      <c r="U151" s="263"/>
      <c r="V151" s="263"/>
      <c r="W151" s="263"/>
      <c r="X151" s="266"/>
      <c r="Y151" s="266"/>
      <c r="Z151" s="266"/>
      <c r="AA151" s="266"/>
    </row>
    <row r="152" spans="1:27" ht="15" customHeight="1" x14ac:dyDescent="0.15">
      <c r="A152" s="272">
        <v>70</v>
      </c>
      <c r="B152" s="255"/>
      <c r="C152" s="256"/>
      <c r="D152" s="259"/>
      <c r="E152" s="260"/>
      <c r="F152" s="260"/>
      <c r="G152" s="261"/>
      <c r="H152" s="259" t="s">
        <v>84</v>
      </c>
      <c r="I152" s="260"/>
      <c r="J152" s="260"/>
      <c r="K152" s="260"/>
      <c r="L152" s="261"/>
      <c r="M152" s="255"/>
      <c r="N152" s="265"/>
      <c r="O152" s="265"/>
      <c r="P152" s="265"/>
      <c r="Q152" s="265"/>
      <c r="R152" s="256"/>
      <c r="S152" s="259" t="s">
        <v>84</v>
      </c>
      <c r="T152" s="260"/>
      <c r="U152" s="260"/>
      <c r="V152" s="260"/>
      <c r="W152" s="260"/>
      <c r="X152" s="266" t="s">
        <v>12</v>
      </c>
      <c r="Y152" s="266"/>
      <c r="Z152" s="266"/>
      <c r="AA152" s="266"/>
    </row>
    <row r="153" spans="1:27" ht="15" customHeight="1" x14ac:dyDescent="0.15">
      <c r="A153" s="273"/>
      <c r="B153" s="257"/>
      <c r="C153" s="258"/>
      <c r="D153" s="262"/>
      <c r="E153" s="263"/>
      <c r="F153" s="263"/>
      <c r="G153" s="264"/>
      <c r="H153" s="262"/>
      <c r="I153" s="263"/>
      <c r="J153" s="263"/>
      <c r="K153" s="263"/>
      <c r="L153" s="264"/>
      <c r="M153" s="267"/>
      <c r="N153" s="268"/>
      <c r="O153" s="268"/>
      <c r="P153" s="268"/>
      <c r="Q153" s="268"/>
      <c r="R153" s="269"/>
      <c r="S153" s="262"/>
      <c r="T153" s="263"/>
      <c r="U153" s="263"/>
      <c r="V153" s="263"/>
      <c r="W153" s="263"/>
      <c r="X153" s="266"/>
      <c r="Y153" s="266"/>
      <c r="Z153" s="266"/>
      <c r="AA153" s="266"/>
    </row>
    <row r="154" spans="1:27" ht="15" customHeight="1" x14ac:dyDescent="0.15">
      <c r="A154" s="272">
        <v>71</v>
      </c>
      <c r="B154" s="255"/>
      <c r="C154" s="256"/>
      <c r="D154" s="259"/>
      <c r="E154" s="260"/>
      <c r="F154" s="260"/>
      <c r="G154" s="261"/>
      <c r="H154" s="259" t="s">
        <v>84</v>
      </c>
      <c r="I154" s="260"/>
      <c r="J154" s="260"/>
      <c r="K154" s="260"/>
      <c r="L154" s="261"/>
      <c r="M154" s="255"/>
      <c r="N154" s="265"/>
      <c r="O154" s="265"/>
      <c r="P154" s="265"/>
      <c r="Q154" s="265"/>
      <c r="R154" s="256"/>
      <c r="S154" s="259" t="s">
        <v>84</v>
      </c>
      <c r="T154" s="260"/>
      <c r="U154" s="260"/>
      <c r="V154" s="260"/>
      <c r="W154" s="260"/>
      <c r="X154" s="266" t="s">
        <v>12</v>
      </c>
      <c r="Y154" s="266"/>
      <c r="Z154" s="266"/>
      <c r="AA154" s="266"/>
    </row>
    <row r="155" spans="1:27" ht="15" customHeight="1" x14ac:dyDescent="0.15">
      <c r="A155" s="273"/>
      <c r="B155" s="257"/>
      <c r="C155" s="258"/>
      <c r="D155" s="262"/>
      <c r="E155" s="263"/>
      <c r="F155" s="263"/>
      <c r="G155" s="264"/>
      <c r="H155" s="262"/>
      <c r="I155" s="263"/>
      <c r="J155" s="263"/>
      <c r="K155" s="263"/>
      <c r="L155" s="264"/>
      <c r="M155" s="267"/>
      <c r="N155" s="268"/>
      <c r="O155" s="268"/>
      <c r="P155" s="268"/>
      <c r="Q155" s="268"/>
      <c r="R155" s="269"/>
      <c r="S155" s="262"/>
      <c r="T155" s="263"/>
      <c r="U155" s="263"/>
      <c r="V155" s="263"/>
      <c r="W155" s="263"/>
      <c r="X155" s="266"/>
      <c r="Y155" s="266"/>
      <c r="Z155" s="266"/>
      <c r="AA155" s="266"/>
    </row>
    <row r="156" spans="1:27" ht="15" customHeight="1" x14ac:dyDescent="0.15">
      <c r="A156" s="272">
        <v>72</v>
      </c>
      <c r="B156" s="255"/>
      <c r="C156" s="256"/>
      <c r="D156" s="259"/>
      <c r="E156" s="260"/>
      <c r="F156" s="260"/>
      <c r="G156" s="261"/>
      <c r="H156" s="259" t="s">
        <v>84</v>
      </c>
      <c r="I156" s="260"/>
      <c r="J156" s="260"/>
      <c r="K156" s="260"/>
      <c r="L156" s="261"/>
      <c r="M156" s="255"/>
      <c r="N156" s="265"/>
      <c r="O156" s="265"/>
      <c r="P156" s="265"/>
      <c r="Q156" s="265"/>
      <c r="R156" s="256"/>
      <c r="S156" s="259" t="s">
        <v>84</v>
      </c>
      <c r="T156" s="260"/>
      <c r="U156" s="260"/>
      <c r="V156" s="260"/>
      <c r="W156" s="260"/>
      <c r="X156" s="266" t="s">
        <v>12</v>
      </c>
      <c r="Y156" s="266"/>
      <c r="Z156" s="266"/>
      <c r="AA156" s="266"/>
    </row>
    <row r="157" spans="1:27" ht="15" customHeight="1" x14ac:dyDescent="0.15">
      <c r="A157" s="273"/>
      <c r="B157" s="257"/>
      <c r="C157" s="258"/>
      <c r="D157" s="262"/>
      <c r="E157" s="263"/>
      <c r="F157" s="263"/>
      <c r="G157" s="264"/>
      <c r="H157" s="262"/>
      <c r="I157" s="263"/>
      <c r="J157" s="263"/>
      <c r="K157" s="263"/>
      <c r="L157" s="264"/>
      <c r="M157" s="267"/>
      <c r="N157" s="268"/>
      <c r="O157" s="268"/>
      <c r="P157" s="268"/>
      <c r="Q157" s="268"/>
      <c r="R157" s="269"/>
      <c r="S157" s="262"/>
      <c r="T157" s="263"/>
      <c r="U157" s="263"/>
      <c r="V157" s="263"/>
      <c r="W157" s="263"/>
      <c r="X157" s="266"/>
      <c r="Y157" s="266"/>
      <c r="Z157" s="266"/>
      <c r="AA157" s="266"/>
    </row>
    <row r="158" spans="1:27" ht="15" customHeight="1" x14ac:dyDescent="0.15">
      <c r="A158" s="272">
        <v>73</v>
      </c>
      <c r="B158" s="255"/>
      <c r="C158" s="256"/>
      <c r="D158" s="259"/>
      <c r="E158" s="260"/>
      <c r="F158" s="260"/>
      <c r="G158" s="261"/>
      <c r="H158" s="259" t="s">
        <v>84</v>
      </c>
      <c r="I158" s="260"/>
      <c r="J158" s="260"/>
      <c r="K158" s="260"/>
      <c r="L158" s="261"/>
      <c r="M158" s="255"/>
      <c r="N158" s="265"/>
      <c r="O158" s="265"/>
      <c r="P158" s="265"/>
      <c r="Q158" s="265"/>
      <c r="R158" s="256"/>
      <c r="S158" s="259" t="s">
        <v>84</v>
      </c>
      <c r="T158" s="260"/>
      <c r="U158" s="260"/>
      <c r="V158" s="260"/>
      <c r="W158" s="260"/>
      <c r="X158" s="266" t="s">
        <v>12</v>
      </c>
      <c r="Y158" s="266"/>
      <c r="Z158" s="266"/>
      <c r="AA158" s="266"/>
    </row>
    <row r="159" spans="1:27" ht="15" customHeight="1" x14ac:dyDescent="0.15">
      <c r="A159" s="273"/>
      <c r="B159" s="257"/>
      <c r="C159" s="258"/>
      <c r="D159" s="262"/>
      <c r="E159" s="263"/>
      <c r="F159" s="263"/>
      <c r="G159" s="264"/>
      <c r="H159" s="262"/>
      <c r="I159" s="263"/>
      <c r="J159" s="263"/>
      <c r="K159" s="263"/>
      <c r="L159" s="264"/>
      <c r="M159" s="267"/>
      <c r="N159" s="268"/>
      <c r="O159" s="268"/>
      <c r="P159" s="268"/>
      <c r="Q159" s="268"/>
      <c r="R159" s="269"/>
      <c r="S159" s="262"/>
      <c r="T159" s="263"/>
      <c r="U159" s="263"/>
      <c r="V159" s="263"/>
      <c r="W159" s="263"/>
      <c r="X159" s="266"/>
      <c r="Y159" s="266"/>
      <c r="Z159" s="266"/>
      <c r="AA159" s="266"/>
    </row>
    <row r="160" spans="1:27" ht="15" customHeight="1" x14ac:dyDescent="0.15">
      <c r="A160" s="272">
        <v>74</v>
      </c>
      <c r="B160" s="255"/>
      <c r="C160" s="256"/>
      <c r="D160" s="259"/>
      <c r="E160" s="260"/>
      <c r="F160" s="260"/>
      <c r="G160" s="261"/>
      <c r="H160" s="259" t="s">
        <v>84</v>
      </c>
      <c r="I160" s="260"/>
      <c r="J160" s="260"/>
      <c r="K160" s="260"/>
      <c r="L160" s="261"/>
      <c r="M160" s="255"/>
      <c r="N160" s="265"/>
      <c r="O160" s="265"/>
      <c r="P160" s="265"/>
      <c r="Q160" s="265"/>
      <c r="R160" s="256"/>
      <c r="S160" s="259" t="s">
        <v>84</v>
      </c>
      <c r="T160" s="260"/>
      <c r="U160" s="260"/>
      <c r="V160" s="260"/>
      <c r="W160" s="260"/>
      <c r="X160" s="266" t="s">
        <v>12</v>
      </c>
      <c r="Y160" s="266"/>
      <c r="Z160" s="266"/>
      <c r="AA160" s="266"/>
    </row>
    <row r="161" spans="1:27" ht="15" customHeight="1" x14ac:dyDescent="0.15">
      <c r="A161" s="273"/>
      <c r="B161" s="257"/>
      <c r="C161" s="258"/>
      <c r="D161" s="262"/>
      <c r="E161" s="263"/>
      <c r="F161" s="263"/>
      <c r="G161" s="264"/>
      <c r="H161" s="262"/>
      <c r="I161" s="263"/>
      <c r="J161" s="263"/>
      <c r="K161" s="263"/>
      <c r="L161" s="264"/>
      <c r="M161" s="267"/>
      <c r="N161" s="268"/>
      <c r="O161" s="268"/>
      <c r="P161" s="268"/>
      <c r="Q161" s="268"/>
      <c r="R161" s="269"/>
      <c r="S161" s="262"/>
      <c r="T161" s="263"/>
      <c r="U161" s="263"/>
      <c r="V161" s="263"/>
      <c r="W161" s="263"/>
      <c r="X161" s="266"/>
      <c r="Y161" s="266"/>
      <c r="Z161" s="266"/>
      <c r="AA161" s="266"/>
    </row>
    <row r="162" spans="1:27" ht="15" customHeight="1" x14ac:dyDescent="0.15">
      <c r="A162" s="272">
        <v>75</v>
      </c>
      <c r="B162" s="255"/>
      <c r="C162" s="256"/>
      <c r="D162" s="259"/>
      <c r="E162" s="260"/>
      <c r="F162" s="260"/>
      <c r="G162" s="261"/>
      <c r="H162" s="259" t="s">
        <v>84</v>
      </c>
      <c r="I162" s="260"/>
      <c r="J162" s="260"/>
      <c r="K162" s="260"/>
      <c r="L162" s="261"/>
      <c r="M162" s="255"/>
      <c r="N162" s="265"/>
      <c r="O162" s="265"/>
      <c r="P162" s="265"/>
      <c r="Q162" s="265"/>
      <c r="R162" s="256"/>
      <c r="S162" s="259" t="s">
        <v>84</v>
      </c>
      <c r="T162" s="260"/>
      <c r="U162" s="260"/>
      <c r="V162" s="260"/>
      <c r="W162" s="260"/>
      <c r="X162" s="266" t="s">
        <v>12</v>
      </c>
      <c r="Y162" s="266"/>
      <c r="Z162" s="266"/>
      <c r="AA162" s="266"/>
    </row>
    <row r="163" spans="1:27" ht="15" customHeight="1" x14ac:dyDescent="0.15">
      <c r="A163" s="273"/>
      <c r="B163" s="257"/>
      <c r="C163" s="258"/>
      <c r="D163" s="262"/>
      <c r="E163" s="263"/>
      <c r="F163" s="263"/>
      <c r="G163" s="264"/>
      <c r="H163" s="262"/>
      <c r="I163" s="263"/>
      <c r="J163" s="263"/>
      <c r="K163" s="263"/>
      <c r="L163" s="264"/>
      <c r="M163" s="267"/>
      <c r="N163" s="268"/>
      <c r="O163" s="268"/>
      <c r="P163" s="268"/>
      <c r="Q163" s="268"/>
      <c r="R163" s="269"/>
      <c r="S163" s="262"/>
      <c r="T163" s="263"/>
      <c r="U163" s="263"/>
      <c r="V163" s="263"/>
      <c r="W163" s="263"/>
      <c r="X163" s="266"/>
      <c r="Y163" s="266"/>
      <c r="Z163" s="266"/>
      <c r="AA163" s="266"/>
    </row>
    <row r="164" spans="1:27" ht="15" customHeight="1" x14ac:dyDescent="0.15">
      <c r="A164" s="272">
        <v>76</v>
      </c>
      <c r="B164" s="255"/>
      <c r="C164" s="256"/>
      <c r="D164" s="259"/>
      <c r="E164" s="260"/>
      <c r="F164" s="260"/>
      <c r="G164" s="261"/>
      <c r="H164" s="259" t="s">
        <v>84</v>
      </c>
      <c r="I164" s="260"/>
      <c r="J164" s="260"/>
      <c r="K164" s="260"/>
      <c r="L164" s="261"/>
      <c r="M164" s="255"/>
      <c r="N164" s="265"/>
      <c r="O164" s="265"/>
      <c r="P164" s="265"/>
      <c r="Q164" s="265"/>
      <c r="R164" s="256"/>
      <c r="S164" s="259" t="s">
        <v>84</v>
      </c>
      <c r="T164" s="260"/>
      <c r="U164" s="260"/>
      <c r="V164" s="260"/>
      <c r="W164" s="260"/>
      <c r="X164" s="266" t="s">
        <v>12</v>
      </c>
      <c r="Y164" s="266"/>
      <c r="Z164" s="266"/>
      <c r="AA164" s="266"/>
    </row>
    <row r="165" spans="1:27" ht="15" customHeight="1" x14ac:dyDescent="0.15">
      <c r="A165" s="273"/>
      <c r="B165" s="257"/>
      <c r="C165" s="258"/>
      <c r="D165" s="262"/>
      <c r="E165" s="263"/>
      <c r="F165" s="263"/>
      <c r="G165" s="264"/>
      <c r="H165" s="262"/>
      <c r="I165" s="263"/>
      <c r="J165" s="263"/>
      <c r="K165" s="263"/>
      <c r="L165" s="264"/>
      <c r="M165" s="267"/>
      <c r="N165" s="268"/>
      <c r="O165" s="268"/>
      <c r="P165" s="268"/>
      <c r="Q165" s="268"/>
      <c r="R165" s="269"/>
      <c r="S165" s="262"/>
      <c r="T165" s="263"/>
      <c r="U165" s="263"/>
      <c r="V165" s="263"/>
      <c r="W165" s="263"/>
      <c r="X165" s="266"/>
      <c r="Y165" s="266"/>
      <c r="Z165" s="266"/>
      <c r="AA165" s="266"/>
    </row>
    <row r="166" spans="1:27" ht="15" customHeight="1" x14ac:dyDescent="0.15">
      <c r="A166" s="272">
        <v>77</v>
      </c>
      <c r="B166" s="255"/>
      <c r="C166" s="256"/>
      <c r="D166" s="259"/>
      <c r="E166" s="260"/>
      <c r="F166" s="260"/>
      <c r="G166" s="261"/>
      <c r="H166" s="259" t="s">
        <v>84</v>
      </c>
      <c r="I166" s="260"/>
      <c r="J166" s="260"/>
      <c r="K166" s="260"/>
      <c r="L166" s="261"/>
      <c r="M166" s="255"/>
      <c r="N166" s="265"/>
      <c r="O166" s="265"/>
      <c r="P166" s="265"/>
      <c r="Q166" s="265"/>
      <c r="R166" s="256"/>
      <c r="S166" s="259" t="s">
        <v>84</v>
      </c>
      <c r="T166" s="260"/>
      <c r="U166" s="260"/>
      <c r="V166" s="260"/>
      <c r="W166" s="260"/>
      <c r="X166" s="266" t="s">
        <v>12</v>
      </c>
      <c r="Y166" s="266"/>
      <c r="Z166" s="266"/>
      <c r="AA166" s="266"/>
    </row>
    <row r="167" spans="1:27" ht="15" customHeight="1" x14ac:dyDescent="0.15">
      <c r="A167" s="273"/>
      <c r="B167" s="257"/>
      <c r="C167" s="258"/>
      <c r="D167" s="262"/>
      <c r="E167" s="263"/>
      <c r="F167" s="263"/>
      <c r="G167" s="264"/>
      <c r="H167" s="262"/>
      <c r="I167" s="263"/>
      <c r="J167" s="263"/>
      <c r="K167" s="263"/>
      <c r="L167" s="264"/>
      <c r="M167" s="267"/>
      <c r="N167" s="268"/>
      <c r="O167" s="268"/>
      <c r="P167" s="268"/>
      <c r="Q167" s="268"/>
      <c r="R167" s="269"/>
      <c r="S167" s="262"/>
      <c r="T167" s="263"/>
      <c r="U167" s="263"/>
      <c r="V167" s="263"/>
      <c r="W167" s="263"/>
      <c r="X167" s="266"/>
      <c r="Y167" s="266"/>
      <c r="Z167" s="266"/>
      <c r="AA167" s="266"/>
    </row>
    <row r="168" spans="1:27" ht="15" customHeight="1" x14ac:dyDescent="0.15">
      <c r="A168" s="272">
        <v>78</v>
      </c>
      <c r="B168" s="255"/>
      <c r="C168" s="256"/>
      <c r="D168" s="259"/>
      <c r="E168" s="260"/>
      <c r="F168" s="260"/>
      <c r="G168" s="261"/>
      <c r="H168" s="259" t="s">
        <v>84</v>
      </c>
      <c r="I168" s="260"/>
      <c r="J168" s="260"/>
      <c r="K168" s="260"/>
      <c r="L168" s="261"/>
      <c r="M168" s="255"/>
      <c r="N168" s="265"/>
      <c r="O168" s="265"/>
      <c r="P168" s="265"/>
      <c r="Q168" s="265"/>
      <c r="R168" s="256"/>
      <c r="S168" s="259" t="s">
        <v>84</v>
      </c>
      <c r="T168" s="260"/>
      <c r="U168" s="260"/>
      <c r="V168" s="260"/>
      <c r="W168" s="260"/>
      <c r="X168" s="266" t="s">
        <v>12</v>
      </c>
      <c r="Y168" s="266"/>
      <c r="Z168" s="266"/>
      <c r="AA168" s="266"/>
    </row>
    <row r="169" spans="1:27" ht="15" customHeight="1" x14ac:dyDescent="0.15">
      <c r="A169" s="273"/>
      <c r="B169" s="257"/>
      <c r="C169" s="258"/>
      <c r="D169" s="262"/>
      <c r="E169" s="263"/>
      <c r="F169" s="263"/>
      <c r="G169" s="264"/>
      <c r="H169" s="262"/>
      <c r="I169" s="263"/>
      <c r="J169" s="263"/>
      <c r="K169" s="263"/>
      <c r="L169" s="264"/>
      <c r="M169" s="267"/>
      <c r="N169" s="268"/>
      <c r="O169" s="268"/>
      <c r="P169" s="268"/>
      <c r="Q169" s="268"/>
      <c r="R169" s="269"/>
      <c r="S169" s="262"/>
      <c r="T169" s="263"/>
      <c r="U169" s="263"/>
      <c r="V169" s="263"/>
      <c r="W169" s="263"/>
      <c r="X169" s="266"/>
      <c r="Y169" s="266"/>
      <c r="Z169" s="266"/>
      <c r="AA169" s="266"/>
    </row>
    <row r="170" spans="1:27" ht="15" customHeight="1" x14ac:dyDescent="0.15">
      <c r="A170" s="272">
        <v>79</v>
      </c>
      <c r="B170" s="255"/>
      <c r="C170" s="256"/>
      <c r="D170" s="259"/>
      <c r="E170" s="260"/>
      <c r="F170" s="260"/>
      <c r="G170" s="261"/>
      <c r="H170" s="259" t="s">
        <v>84</v>
      </c>
      <c r="I170" s="260"/>
      <c r="J170" s="260"/>
      <c r="K170" s="260"/>
      <c r="L170" s="261"/>
      <c r="M170" s="255"/>
      <c r="N170" s="265"/>
      <c r="O170" s="265"/>
      <c r="P170" s="265"/>
      <c r="Q170" s="265"/>
      <c r="R170" s="256"/>
      <c r="S170" s="259" t="s">
        <v>84</v>
      </c>
      <c r="T170" s="260"/>
      <c r="U170" s="260"/>
      <c r="V170" s="260"/>
      <c r="W170" s="260"/>
      <c r="X170" s="266" t="s">
        <v>12</v>
      </c>
      <c r="Y170" s="266"/>
      <c r="Z170" s="266"/>
      <c r="AA170" s="266"/>
    </row>
    <row r="171" spans="1:27" ht="15" customHeight="1" x14ac:dyDescent="0.15">
      <c r="A171" s="273"/>
      <c r="B171" s="257"/>
      <c r="C171" s="258"/>
      <c r="D171" s="262"/>
      <c r="E171" s="263"/>
      <c r="F171" s="263"/>
      <c r="G171" s="264"/>
      <c r="H171" s="262"/>
      <c r="I171" s="263"/>
      <c r="J171" s="263"/>
      <c r="K171" s="263"/>
      <c r="L171" s="264"/>
      <c r="M171" s="267"/>
      <c r="N171" s="268"/>
      <c r="O171" s="268"/>
      <c r="P171" s="268"/>
      <c r="Q171" s="268"/>
      <c r="R171" s="269"/>
      <c r="S171" s="262"/>
      <c r="T171" s="263"/>
      <c r="U171" s="263"/>
      <c r="V171" s="263"/>
      <c r="W171" s="263"/>
      <c r="X171" s="266"/>
      <c r="Y171" s="266"/>
      <c r="Z171" s="266"/>
      <c r="AA171" s="266"/>
    </row>
    <row r="172" spans="1:27" ht="15" customHeight="1" x14ac:dyDescent="0.15">
      <c r="A172" s="272">
        <v>80</v>
      </c>
      <c r="B172" s="255"/>
      <c r="C172" s="256"/>
      <c r="D172" s="259"/>
      <c r="E172" s="260"/>
      <c r="F172" s="260"/>
      <c r="G172" s="261"/>
      <c r="H172" s="259" t="s">
        <v>84</v>
      </c>
      <c r="I172" s="260"/>
      <c r="J172" s="260"/>
      <c r="K172" s="260"/>
      <c r="L172" s="261"/>
      <c r="M172" s="255"/>
      <c r="N172" s="265"/>
      <c r="O172" s="265"/>
      <c r="P172" s="265"/>
      <c r="Q172" s="265"/>
      <c r="R172" s="256"/>
      <c r="S172" s="259" t="s">
        <v>84</v>
      </c>
      <c r="T172" s="260"/>
      <c r="U172" s="260"/>
      <c r="V172" s="260"/>
      <c r="W172" s="260"/>
      <c r="X172" s="266" t="s">
        <v>12</v>
      </c>
      <c r="Y172" s="266"/>
      <c r="Z172" s="266"/>
      <c r="AA172" s="266"/>
    </row>
    <row r="173" spans="1:27" ht="15" customHeight="1" x14ac:dyDescent="0.15">
      <c r="A173" s="273"/>
      <c r="B173" s="257"/>
      <c r="C173" s="258"/>
      <c r="D173" s="262"/>
      <c r="E173" s="263"/>
      <c r="F173" s="263"/>
      <c r="G173" s="264"/>
      <c r="H173" s="262"/>
      <c r="I173" s="263"/>
      <c r="J173" s="263"/>
      <c r="K173" s="263"/>
      <c r="L173" s="264"/>
      <c r="M173" s="267"/>
      <c r="N173" s="268"/>
      <c r="O173" s="268"/>
      <c r="P173" s="268"/>
      <c r="Q173" s="268"/>
      <c r="R173" s="269"/>
      <c r="S173" s="262"/>
      <c r="T173" s="263"/>
      <c r="U173" s="263"/>
      <c r="V173" s="263"/>
      <c r="W173" s="263"/>
      <c r="X173" s="266"/>
      <c r="Y173" s="266"/>
      <c r="Z173" s="266"/>
      <c r="AA173" s="266"/>
    </row>
    <row r="174" spans="1:27" ht="15" customHeight="1" x14ac:dyDescent="0.15">
      <c r="A174" s="272">
        <v>81</v>
      </c>
      <c r="B174" s="255"/>
      <c r="C174" s="256"/>
      <c r="D174" s="259"/>
      <c r="E174" s="260"/>
      <c r="F174" s="260"/>
      <c r="G174" s="261"/>
      <c r="H174" s="259" t="s">
        <v>84</v>
      </c>
      <c r="I174" s="260"/>
      <c r="J174" s="260"/>
      <c r="K174" s="260"/>
      <c r="L174" s="261"/>
      <c r="M174" s="255"/>
      <c r="N174" s="265"/>
      <c r="O174" s="265"/>
      <c r="P174" s="265"/>
      <c r="Q174" s="265"/>
      <c r="R174" s="256"/>
      <c r="S174" s="259" t="s">
        <v>84</v>
      </c>
      <c r="T174" s="260"/>
      <c r="U174" s="260"/>
      <c r="V174" s="260"/>
      <c r="W174" s="260"/>
      <c r="X174" s="266" t="s">
        <v>12</v>
      </c>
      <c r="Y174" s="266"/>
      <c r="Z174" s="266"/>
      <c r="AA174" s="266"/>
    </row>
    <row r="175" spans="1:27" ht="15" customHeight="1" x14ac:dyDescent="0.15">
      <c r="A175" s="273"/>
      <c r="B175" s="257"/>
      <c r="C175" s="258"/>
      <c r="D175" s="262"/>
      <c r="E175" s="263"/>
      <c r="F175" s="263"/>
      <c r="G175" s="264"/>
      <c r="H175" s="262"/>
      <c r="I175" s="263"/>
      <c r="J175" s="263"/>
      <c r="K175" s="263"/>
      <c r="L175" s="264"/>
      <c r="M175" s="267"/>
      <c r="N175" s="268"/>
      <c r="O175" s="268"/>
      <c r="P175" s="268"/>
      <c r="Q175" s="268"/>
      <c r="R175" s="269"/>
      <c r="S175" s="262"/>
      <c r="T175" s="263"/>
      <c r="U175" s="263"/>
      <c r="V175" s="263"/>
      <c r="W175" s="263"/>
      <c r="X175" s="266"/>
      <c r="Y175" s="266"/>
      <c r="Z175" s="266"/>
      <c r="AA175" s="266"/>
    </row>
    <row r="176" spans="1:27" ht="15" customHeight="1" x14ac:dyDescent="0.15">
      <c r="A176" s="272">
        <v>82</v>
      </c>
      <c r="B176" s="255"/>
      <c r="C176" s="256"/>
      <c r="D176" s="259"/>
      <c r="E176" s="260"/>
      <c r="F176" s="260"/>
      <c r="G176" s="261"/>
      <c r="H176" s="259" t="s">
        <v>84</v>
      </c>
      <c r="I176" s="260"/>
      <c r="J176" s="260"/>
      <c r="K176" s="260"/>
      <c r="L176" s="261"/>
      <c r="M176" s="255"/>
      <c r="N176" s="265"/>
      <c r="O176" s="265"/>
      <c r="P176" s="265"/>
      <c r="Q176" s="265"/>
      <c r="R176" s="256"/>
      <c r="S176" s="259" t="s">
        <v>84</v>
      </c>
      <c r="T176" s="260"/>
      <c r="U176" s="260"/>
      <c r="V176" s="260"/>
      <c r="W176" s="260"/>
      <c r="X176" s="266" t="s">
        <v>12</v>
      </c>
      <c r="Y176" s="266"/>
      <c r="Z176" s="266"/>
      <c r="AA176" s="266"/>
    </row>
    <row r="177" spans="1:27" ht="15" customHeight="1" x14ac:dyDescent="0.15">
      <c r="A177" s="273"/>
      <c r="B177" s="257"/>
      <c r="C177" s="258"/>
      <c r="D177" s="262"/>
      <c r="E177" s="263"/>
      <c r="F177" s="263"/>
      <c r="G177" s="264"/>
      <c r="H177" s="262"/>
      <c r="I177" s="263"/>
      <c r="J177" s="263"/>
      <c r="K177" s="263"/>
      <c r="L177" s="264"/>
      <c r="M177" s="267"/>
      <c r="N177" s="268"/>
      <c r="O177" s="268"/>
      <c r="P177" s="268"/>
      <c r="Q177" s="268"/>
      <c r="R177" s="269"/>
      <c r="S177" s="262"/>
      <c r="T177" s="263"/>
      <c r="U177" s="263"/>
      <c r="V177" s="263"/>
      <c r="W177" s="263"/>
      <c r="X177" s="266"/>
      <c r="Y177" s="266"/>
      <c r="Z177" s="266"/>
      <c r="AA177" s="266"/>
    </row>
    <row r="178" spans="1:27" ht="15" customHeight="1" x14ac:dyDescent="0.15">
      <c r="A178" s="272">
        <v>83</v>
      </c>
      <c r="B178" s="255"/>
      <c r="C178" s="256"/>
      <c r="D178" s="259"/>
      <c r="E178" s="260"/>
      <c r="F178" s="260"/>
      <c r="G178" s="261"/>
      <c r="H178" s="259" t="s">
        <v>84</v>
      </c>
      <c r="I178" s="260"/>
      <c r="J178" s="260"/>
      <c r="K178" s="260"/>
      <c r="L178" s="261"/>
      <c r="M178" s="255"/>
      <c r="N178" s="265"/>
      <c r="O178" s="265"/>
      <c r="P178" s="265"/>
      <c r="Q178" s="265"/>
      <c r="R178" s="256"/>
      <c r="S178" s="259" t="s">
        <v>84</v>
      </c>
      <c r="T178" s="260"/>
      <c r="U178" s="260"/>
      <c r="V178" s="260"/>
      <c r="W178" s="260"/>
      <c r="X178" s="266" t="s">
        <v>12</v>
      </c>
      <c r="Y178" s="266"/>
      <c r="Z178" s="266"/>
      <c r="AA178" s="266"/>
    </row>
    <row r="179" spans="1:27" ht="15" customHeight="1" x14ac:dyDescent="0.15">
      <c r="A179" s="273"/>
      <c r="B179" s="257"/>
      <c r="C179" s="258"/>
      <c r="D179" s="262"/>
      <c r="E179" s="263"/>
      <c r="F179" s="263"/>
      <c r="G179" s="264"/>
      <c r="H179" s="262"/>
      <c r="I179" s="263"/>
      <c r="J179" s="263"/>
      <c r="K179" s="263"/>
      <c r="L179" s="264"/>
      <c r="M179" s="267"/>
      <c r="N179" s="268"/>
      <c r="O179" s="268"/>
      <c r="P179" s="268"/>
      <c r="Q179" s="268"/>
      <c r="R179" s="269"/>
      <c r="S179" s="262"/>
      <c r="T179" s="263"/>
      <c r="U179" s="263"/>
      <c r="V179" s="263"/>
      <c r="W179" s="263"/>
      <c r="X179" s="266"/>
      <c r="Y179" s="266"/>
      <c r="Z179" s="266"/>
      <c r="AA179" s="266"/>
    </row>
    <row r="180" spans="1:27" ht="15" customHeight="1" x14ac:dyDescent="0.15">
      <c r="A180" s="272">
        <v>84</v>
      </c>
      <c r="B180" s="255"/>
      <c r="C180" s="256"/>
      <c r="D180" s="259"/>
      <c r="E180" s="260"/>
      <c r="F180" s="260"/>
      <c r="G180" s="261"/>
      <c r="H180" s="259" t="s">
        <v>84</v>
      </c>
      <c r="I180" s="260"/>
      <c r="J180" s="260"/>
      <c r="K180" s="260"/>
      <c r="L180" s="261"/>
      <c r="M180" s="255"/>
      <c r="N180" s="265"/>
      <c r="O180" s="265"/>
      <c r="P180" s="265"/>
      <c r="Q180" s="265"/>
      <c r="R180" s="256"/>
      <c r="S180" s="259" t="s">
        <v>84</v>
      </c>
      <c r="T180" s="260"/>
      <c r="U180" s="260"/>
      <c r="V180" s="260"/>
      <c r="W180" s="260"/>
      <c r="X180" s="266" t="s">
        <v>12</v>
      </c>
      <c r="Y180" s="266"/>
      <c r="Z180" s="266"/>
      <c r="AA180" s="266"/>
    </row>
    <row r="181" spans="1:27" ht="15" customHeight="1" x14ac:dyDescent="0.15">
      <c r="A181" s="273"/>
      <c r="B181" s="257"/>
      <c r="C181" s="258"/>
      <c r="D181" s="262"/>
      <c r="E181" s="263"/>
      <c r="F181" s="263"/>
      <c r="G181" s="264"/>
      <c r="H181" s="262"/>
      <c r="I181" s="263"/>
      <c r="J181" s="263"/>
      <c r="K181" s="263"/>
      <c r="L181" s="264"/>
      <c r="M181" s="267"/>
      <c r="N181" s="268"/>
      <c r="O181" s="268"/>
      <c r="P181" s="268"/>
      <c r="Q181" s="268"/>
      <c r="R181" s="269"/>
      <c r="S181" s="262"/>
      <c r="T181" s="263"/>
      <c r="U181" s="263"/>
      <c r="V181" s="263"/>
      <c r="W181" s="263"/>
      <c r="X181" s="266"/>
      <c r="Y181" s="266"/>
      <c r="Z181" s="266"/>
      <c r="AA181" s="266"/>
    </row>
    <row r="182" spans="1:27" ht="15" customHeight="1" x14ac:dyDescent="0.15">
      <c r="A182" s="272">
        <v>85</v>
      </c>
      <c r="B182" s="255"/>
      <c r="C182" s="256"/>
      <c r="D182" s="259"/>
      <c r="E182" s="260"/>
      <c r="F182" s="260"/>
      <c r="G182" s="261"/>
      <c r="H182" s="259" t="s">
        <v>84</v>
      </c>
      <c r="I182" s="260"/>
      <c r="J182" s="260"/>
      <c r="K182" s="260"/>
      <c r="L182" s="261"/>
      <c r="M182" s="255"/>
      <c r="N182" s="265"/>
      <c r="O182" s="265"/>
      <c r="P182" s="265"/>
      <c r="Q182" s="265"/>
      <c r="R182" s="256"/>
      <c r="S182" s="259" t="s">
        <v>84</v>
      </c>
      <c r="T182" s="260"/>
      <c r="U182" s="260"/>
      <c r="V182" s="260"/>
      <c r="W182" s="260"/>
      <c r="X182" s="266" t="s">
        <v>12</v>
      </c>
      <c r="Y182" s="266"/>
      <c r="Z182" s="266"/>
      <c r="AA182" s="266"/>
    </row>
    <row r="183" spans="1:27" ht="15" customHeight="1" x14ac:dyDescent="0.15">
      <c r="A183" s="273"/>
      <c r="B183" s="257"/>
      <c r="C183" s="258"/>
      <c r="D183" s="262"/>
      <c r="E183" s="263"/>
      <c r="F183" s="263"/>
      <c r="G183" s="264"/>
      <c r="H183" s="262"/>
      <c r="I183" s="263"/>
      <c r="J183" s="263"/>
      <c r="K183" s="263"/>
      <c r="L183" s="264"/>
      <c r="M183" s="267"/>
      <c r="N183" s="268"/>
      <c r="O183" s="268"/>
      <c r="P183" s="268"/>
      <c r="Q183" s="268"/>
      <c r="R183" s="269"/>
      <c r="S183" s="262"/>
      <c r="T183" s="263"/>
      <c r="U183" s="263"/>
      <c r="V183" s="263"/>
      <c r="W183" s="263"/>
      <c r="X183" s="266"/>
      <c r="Y183" s="266"/>
      <c r="Z183" s="266"/>
      <c r="AA183" s="266"/>
    </row>
    <row r="184" spans="1:27" ht="15" customHeight="1" x14ac:dyDescent="0.15">
      <c r="A184" s="272">
        <v>86</v>
      </c>
      <c r="B184" s="255"/>
      <c r="C184" s="256"/>
      <c r="D184" s="259"/>
      <c r="E184" s="260"/>
      <c r="F184" s="260"/>
      <c r="G184" s="261"/>
      <c r="H184" s="259" t="s">
        <v>84</v>
      </c>
      <c r="I184" s="260"/>
      <c r="J184" s="260"/>
      <c r="K184" s="260"/>
      <c r="L184" s="261"/>
      <c r="M184" s="255"/>
      <c r="N184" s="265"/>
      <c r="O184" s="265"/>
      <c r="P184" s="265"/>
      <c r="Q184" s="265"/>
      <c r="R184" s="256"/>
      <c r="S184" s="259" t="s">
        <v>84</v>
      </c>
      <c r="T184" s="260"/>
      <c r="U184" s="260"/>
      <c r="V184" s="260"/>
      <c r="W184" s="260"/>
      <c r="X184" s="266" t="s">
        <v>12</v>
      </c>
      <c r="Y184" s="266"/>
      <c r="Z184" s="266"/>
      <c r="AA184" s="266"/>
    </row>
    <row r="185" spans="1:27" ht="15" customHeight="1" x14ac:dyDescent="0.15">
      <c r="A185" s="273"/>
      <c r="B185" s="257"/>
      <c r="C185" s="258"/>
      <c r="D185" s="262"/>
      <c r="E185" s="263"/>
      <c r="F185" s="263"/>
      <c r="G185" s="264"/>
      <c r="H185" s="262"/>
      <c r="I185" s="263"/>
      <c r="J185" s="263"/>
      <c r="K185" s="263"/>
      <c r="L185" s="264"/>
      <c r="M185" s="267"/>
      <c r="N185" s="268"/>
      <c r="O185" s="268"/>
      <c r="P185" s="268"/>
      <c r="Q185" s="268"/>
      <c r="R185" s="269"/>
      <c r="S185" s="262"/>
      <c r="T185" s="263"/>
      <c r="U185" s="263"/>
      <c r="V185" s="263"/>
      <c r="W185" s="263"/>
      <c r="X185" s="266"/>
      <c r="Y185" s="266"/>
      <c r="Z185" s="266"/>
      <c r="AA185" s="266"/>
    </row>
    <row r="186" spans="1:27" ht="15" customHeight="1" x14ac:dyDescent="0.15">
      <c r="A186" s="272">
        <v>87</v>
      </c>
      <c r="B186" s="255"/>
      <c r="C186" s="256"/>
      <c r="D186" s="259"/>
      <c r="E186" s="260"/>
      <c r="F186" s="260"/>
      <c r="G186" s="261"/>
      <c r="H186" s="259" t="s">
        <v>84</v>
      </c>
      <c r="I186" s="260"/>
      <c r="J186" s="260"/>
      <c r="K186" s="260"/>
      <c r="L186" s="261"/>
      <c r="M186" s="255"/>
      <c r="N186" s="265"/>
      <c r="O186" s="265"/>
      <c r="P186" s="265"/>
      <c r="Q186" s="265"/>
      <c r="R186" s="256"/>
      <c r="S186" s="259" t="s">
        <v>84</v>
      </c>
      <c r="T186" s="260"/>
      <c r="U186" s="260"/>
      <c r="V186" s="260"/>
      <c r="W186" s="260"/>
      <c r="X186" s="266" t="s">
        <v>12</v>
      </c>
      <c r="Y186" s="266"/>
      <c r="Z186" s="266"/>
      <c r="AA186" s="266"/>
    </row>
    <row r="187" spans="1:27" ht="15" customHeight="1" x14ac:dyDescent="0.15">
      <c r="A187" s="273"/>
      <c r="B187" s="257"/>
      <c r="C187" s="258"/>
      <c r="D187" s="262"/>
      <c r="E187" s="263"/>
      <c r="F187" s="263"/>
      <c r="G187" s="264"/>
      <c r="H187" s="262"/>
      <c r="I187" s="263"/>
      <c r="J187" s="263"/>
      <c r="K187" s="263"/>
      <c r="L187" s="264"/>
      <c r="M187" s="267"/>
      <c r="N187" s="268"/>
      <c r="O187" s="268"/>
      <c r="P187" s="268"/>
      <c r="Q187" s="268"/>
      <c r="R187" s="269"/>
      <c r="S187" s="262"/>
      <c r="T187" s="263"/>
      <c r="U187" s="263"/>
      <c r="V187" s="263"/>
      <c r="W187" s="263"/>
      <c r="X187" s="266"/>
      <c r="Y187" s="266"/>
      <c r="Z187" s="266"/>
      <c r="AA187" s="266"/>
    </row>
    <row r="188" spans="1:27" ht="15" customHeight="1" x14ac:dyDescent="0.15">
      <c r="A188" s="272">
        <v>88</v>
      </c>
      <c r="B188" s="255"/>
      <c r="C188" s="256"/>
      <c r="D188" s="259"/>
      <c r="E188" s="260"/>
      <c r="F188" s="260"/>
      <c r="G188" s="261"/>
      <c r="H188" s="259" t="s">
        <v>84</v>
      </c>
      <c r="I188" s="260"/>
      <c r="J188" s="260"/>
      <c r="K188" s="260"/>
      <c r="L188" s="261"/>
      <c r="M188" s="255"/>
      <c r="N188" s="265"/>
      <c r="O188" s="265"/>
      <c r="P188" s="265"/>
      <c r="Q188" s="265"/>
      <c r="R188" s="256"/>
      <c r="S188" s="259" t="s">
        <v>84</v>
      </c>
      <c r="T188" s="260"/>
      <c r="U188" s="260"/>
      <c r="V188" s="260"/>
      <c r="W188" s="260"/>
      <c r="X188" s="266" t="s">
        <v>12</v>
      </c>
      <c r="Y188" s="266"/>
      <c r="Z188" s="266"/>
      <c r="AA188" s="266"/>
    </row>
    <row r="189" spans="1:27" ht="15" customHeight="1" x14ac:dyDescent="0.15">
      <c r="A189" s="273"/>
      <c r="B189" s="257"/>
      <c r="C189" s="258"/>
      <c r="D189" s="262"/>
      <c r="E189" s="263"/>
      <c r="F189" s="263"/>
      <c r="G189" s="264"/>
      <c r="H189" s="262"/>
      <c r="I189" s="263"/>
      <c r="J189" s="263"/>
      <c r="K189" s="263"/>
      <c r="L189" s="264"/>
      <c r="M189" s="267"/>
      <c r="N189" s="268"/>
      <c r="O189" s="268"/>
      <c r="P189" s="268"/>
      <c r="Q189" s="268"/>
      <c r="R189" s="269"/>
      <c r="S189" s="262"/>
      <c r="T189" s="263"/>
      <c r="U189" s="263"/>
      <c r="V189" s="263"/>
      <c r="W189" s="263"/>
      <c r="X189" s="266"/>
      <c r="Y189" s="266"/>
      <c r="Z189" s="266"/>
      <c r="AA189" s="266"/>
    </row>
    <row r="190" spans="1:27" ht="15" customHeight="1" x14ac:dyDescent="0.15">
      <c r="A190" s="272">
        <v>89</v>
      </c>
      <c r="B190" s="255"/>
      <c r="C190" s="256"/>
      <c r="D190" s="259"/>
      <c r="E190" s="260"/>
      <c r="F190" s="260"/>
      <c r="G190" s="261"/>
      <c r="H190" s="259" t="s">
        <v>84</v>
      </c>
      <c r="I190" s="260"/>
      <c r="J190" s="260"/>
      <c r="K190" s="260"/>
      <c r="L190" s="261"/>
      <c r="M190" s="255"/>
      <c r="N190" s="265"/>
      <c r="O190" s="265"/>
      <c r="P190" s="265"/>
      <c r="Q190" s="265"/>
      <c r="R190" s="256"/>
      <c r="S190" s="259" t="s">
        <v>84</v>
      </c>
      <c r="T190" s="260"/>
      <c r="U190" s="260"/>
      <c r="V190" s="260"/>
      <c r="W190" s="260"/>
      <c r="X190" s="266" t="s">
        <v>12</v>
      </c>
      <c r="Y190" s="266"/>
      <c r="Z190" s="266"/>
      <c r="AA190" s="266"/>
    </row>
    <row r="191" spans="1:27" ht="15" customHeight="1" x14ac:dyDescent="0.15">
      <c r="A191" s="273"/>
      <c r="B191" s="257"/>
      <c r="C191" s="258"/>
      <c r="D191" s="262"/>
      <c r="E191" s="263"/>
      <c r="F191" s="263"/>
      <c r="G191" s="264"/>
      <c r="H191" s="262"/>
      <c r="I191" s="263"/>
      <c r="J191" s="263"/>
      <c r="K191" s="263"/>
      <c r="L191" s="264"/>
      <c r="M191" s="267"/>
      <c r="N191" s="268"/>
      <c r="O191" s="268"/>
      <c r="P191" s="268"/>
      <c r="Q191" s="268"/>
      <c r="R191" s="269"/>
      <c r="S191" s="262"/>
      <c r="T191" s="263"/>
      <c r="U191" s="263"/>
      <c r="V191" s="263"/>
      <c r="W191" s="263"/>
      <c r="X191" s="266"/>
      <c r="Y191" s="266"/>
      <c r="Z191" s="266"/>
      <c r="AA191" s="266"/>
    </row>
    <row r="192" spans="1:27" ht="15" customHeight="1" x14ac:dyDescent="0.15">
      <c r="A192" s="272">
        <v>90</v>
      </c>
      <c r="B192" s="255"/>
      <c r="C192" s="256"/>
      <c r="D192" s="259"/>
      <c r="E192" s="260"/>
      <c r="F192" s="260"/>
      <c r="G192" s="261"/>
      <c r="H192" s="259" t="s">
        <v>84</v>
      </c>
      <c r="I192" s="260"/>
      <c r="J192" s="260"/>
      <c r="K192" s="260"/>
      <c r="L192" s="261"/>
      <c r="M192" s="255"/>
      <c r="N192" s="265"/>
      <c r="O192" s="265"/>
      <c r="P192" s="265"/>
      <c r="Q192" s="265"/>
      <c r="R192" s="256"/>
      <c r="S192" s="259" t="s">
        <v>84</v>
      </c>
      <c r="T192" s="260"/>
      <c r="U192" s="260"/>
      <c r="V192" s="260"/>
      <c r="W192" s="260"/>
      <c r="X192" s="266" t="s">
        <v>12</v>
      </c>
      <c r="Y192" s="266"/>
      <c r="Z192" s="266"/>
      <c r="AA192" s="266"/>
    </row>
    <row r="193" spans="1:27" ht="15" customHeight="1" x14ac:dyDescent="0.15">
      <c r="A193" s="273"/>
      <c r="B193" s="257"/>
      <c r="C193" s="258"/>
      <c r="D193" s="262"/>
      <c r="E193" s="263"/>
      <c r="F193" s="263"/>
      <c r="G193" s="264"/>
      <c r="H193" s="262"/>
      <c r="I193" s="263"/>
      <c r="J193" s="263"/>
      <c r="K193" s="263"/>
      <c r="L193" s="264"/>
      <c r="M193" s="267"/>
      <c r="N193" s="268"/>
      <c r="O193" s="268"/>
      <c r="P193" s="268"/>
      <c r="Q193" s="268"/>
      <c r="R193" s="269"/>
      <c r="S193" s="262"/>
      <c r="T193" s="263"/>
      <c r="U193" s="263"/>
      <c r="V193" s="263"/>
      <c r="W193" s="263"/>
      <c r="X193" s="266"/>
      <c r="Y193" s="266"/>
      <c r="Z193" s="266"/>
      <c r="AA193" s="266"/>
    </row>
    <row r="194" spans="1:27" ht="15" customHeight="1" x14ac:dyDescent="0.15">
      <c r="A194" s="272">
        <v>91</v>
      </c>
      <c r="B194" s="255"/>
      <c r="C194" s="256"/>
      <c r="D194" s="259"/>
      <c r="E194" s="260"/>
      <c r="F194" s="260"/>
      <c r="G194" s="261"/>
      <c r="H194" s="259" t="s">
        <v>84</v>
      </c>
      <c r="I194" s="260"/>
      <c r="J194" s="260"/>
      <c r="K194" s="260"/>
      <c r="L194" s="261"/>
      <c r="M194" s="255"/>
      <c r="N194" s="265"/>
      <c r="O194" s="265"/>
      <c r="P194" s="265"/>
      <c r="Q194" s="265"/>
      <c r="R194" s="256"/>
      <c r="S194" s="259" t="s">
        <v>84</v>
      </c>
      <c r="T194" s="260"/>
      <c r="U194" s="260"/>
      <c r="V194" s="260"/>
      <c r="W194" s="260"/>
      <c r="X194" s="266" t="s">
        <v>12</v>
      </c>
      <c r="Y194" s="266"/>
      <c r="Z194" s="266"/>
      <c r="AA194" s="266"/>
    </row>
    <row r="195" spans="1:27" ht="15" customHeight="1" x14ac:dyDescent="0.15">
      <c r="A195" s="273"/>
      <c r="B195" s="257"/>
      <c r="C195" s="258"/>
      <c r="D195" s="262"/>
      <c r="E195" s="263"/>
      <c r="F195" s="263"/>
      <c r="G195" s="264"/>
      <c r="H195" s="262"/>
      <c r="I195" s="263"/>
      <c r="J195" s="263"/>
      <c r="K195" s="263"/>
      <c r="L195" s="264"/>
      <c r="M195" s="267"/>
      <c r="N195" s="268"/>
      <c r="O195" s="268"/>
      <c r="P195" s="268"/>
      <c r="Q195" s="268"/>
      <c r="R195" s="269"/>
      <c r="S195" s="262"/>
      <c r="T195" s="263"/>
      <c r="U195" s="263"/>
      <c r="V195" s="263"/>
      <c r="W195" s="263"/>
      <c r="X195" s="266"/>
      <c r="Y195" s="266"/>
      <c r="Z195" s="266"/>
      <c r="AA195" s="266"/>
    </row>
    <row r="196" spans="1:27" ht="15" customHeight="1" x14ac:dyDescent="0.15">
      <c r="A196" s="272">
        <v>92</v>
      </c>
      <c r="B196" s="255"/>
      <c r="C196" s="256"/>
      <c r="D196" s="259"/>
      <c r="E196" s="260"/>
      <c r="F196" s="260"/>
      <c r="G196" s="261"/>
      <c r="H196" s="259" t="s">
        <v>84</v>
      </c>
      <c r="I196" s="260"/>
      <c r="J196" s="260"/>
      <c r="K196" s="260"/>
      <c r="L196" s="261"/>
      <c r="M196" s="255"/>
      <c r="N196" s="265"/>
      <c r="O196" s="265"/>
      <c r="P196" s="265"/>
      <c r="Q196" s="265"/>
      <c r="R196" s="256"/>
      <c r="S196" s="259" t="s">
        <v>84</v>
      </c>
      <c r="T196" s="260"/>
      <c r="U196" s="260"/>
      <c r="V196" s="260"/>
      <c r="W196" s="260"/>
      <c r="X196" s="266" t="s">
        <v>12</v>
      </c>
      <c r="Y196" s="266"/>
      <c r="Z196" s="266"/>
      <c r="AA196" s="266"/>
    </row>
    <row r="197" spans="1:27" ht="15" customHeight="1" x14ac:dyDescent="0.15">
      <c r="A197" s="273"/>
      <c r="B197" s="257"/>
      <c r="C197" s="258"/>
      <c r="D197" s="262"/>
      <c r="E197" s="263"/>
      <c r="F197" s="263"/>
      <c r="G197" s="264"/>
      <c r="H197" s="262"/>
      <c r="I197" s="263"/>
      <c r="J197" s="263"/>
      <c r="K197" s="263"/>
      <c r="L197" s="264"/>
      <c r="M197" s="267"/>
      <c r="N197" s="268"/>
      <c r="O197" s="268"/>
      <c r="P197" s="268"/>
      <c r="Q197" s="268"/>
      <c r="R197" s="269"/>
      <c r="S197" s="262"/>
      <c r="T197" s="263"/>
      <c r="U197" s="263"/>
      <c r="V197" s="263"/>
      <c r="W197" s="263"/>
      <c r="X197" s="266"/>
      <c r="Y197" s="266"/>
      <c r="Z197" s="266"/>
      <c r="AA197" s="266"/>
    </row>
    <row r="198" spans="1:27" ht="15" customHeight="1" x14ac:dyDescent="0.15">
      <c r="A198" s="272">
        <v>93</v>
      </c>
      <c r="B198" s="255"/>
      <c r="C198" s="256"/>
      <c r="D198" s="259"/>
      <c r="E198" s="260"/>
      <c r="F198" s="260"/>
      <c r="G198" s="261"/>
      <c r="H198" s="259" t="s">
        <v>84</v>
      </c>
      <c r="I198" s="260"/>
      <c r="J198" s="260"/>
      <c r="K198" s="260"/>
      <c r="L198" s="261"/>
      <c r="M198" s="255"/>
      <c r="N198" s="265"/>
      <c r="O198" s="265"/>
      <c r="P198" s="265"/>
      <c r="Q198" s="265"/>
      <c r="R198" s="256"/>
      <c r="S198" s="259" t="s">
        <v>84</v>
      </c>
      <c r="T198" s="260"/>
      <c r="U198" s="260"/>
      <c r="V198" s="260"/>
      <c r="W198" s="260"/>
      <c r="X198" s="266" t="s">
        <v>12</v>
      </c>
      <c r="Y198" s="266"/>
      <c r="Z198" s="266"/>
      <c r="AA198" s="266"/>
    </row>
    <row r="199" spans="1:27" ht="15" customHeight="1" x14ac:dyDescent="0.15">
      <c r="A199" s="273"/>
      <c r="B199" s="257"/>
      <c r="C199" s="258"/>
      <c r="D199" s="262"/>
      <c r="E199" s="263"/>
      <c r="F199" s="263"/>
      <c r="G199" s="264"/>
      <c r="H199" s="262"/>
      <c r="I199" s="263"/>
      <c r="J199" s="263"/>
      <c r="K199" s="263"/>
      <c r="L199" s="264"/>
      <c r="M199" s="267"/>
      <c r="N199" s="268"/>
      <c r="O199" s="268"/>
      <c r="P199" s="268"/>
      <c r="Q199" s="268"/>
      <c r="R199" s="269"/>
      <c r="S199" s="262"/>
      <c r="T199" s="263"/>
      <c r="U199" s="263"/>
      <c r="V199" s="263"/>
      <c r="W199" s="263"/>
      <c r="X199" s="266"/>
      <c r="Y199" s="266"/>
      <c r="Z199" s="266"/>
      <c r="AA199" s="266"/>
    </row>
    <row r="200" spans="1:27" ht="15" customHeight="1" x14ac:dyDescent="0.15">
      <c r="A200" s="272">
        <v>94</v>
      </c>
      <c r="B200" s="255"/>
      <c r="C200" s="256"/>
      <c r="D200" s="259"/>
      <c r="E200" s="260"/>
      <c r="F200" s="260"/>
      <c r="G200" s="261"/>
      <c r="H200" s="259" t="s">
        <v>84</v>
      </c>
      <c r="I200" s="260"/>
      <c r="J200" s="260"/>
      <c r="K200" s="260"/>
      <c r="L200" s="261"/>
      <c r="M200" s="255"/>
      <c r="N200" s="265"/>
      <c r="O200" s="265"/>
      <c r="P200" s="265"/>
      <c r="Q200" s="265"/>
      <c r="R200" s="256"/>
      <c r="S200" s="259" t="s">
        <v>84</v>
      </c>
      <c r="T200" s="260"/>
      <c r="U200" s="260"/>
      <c r="V200" s="260"/>
      <c r="W200" s="260"/>
      <c r="X200" s="266" t="s">
        <v>12</v>
      </c>
      <c r="Y200" s="266"/>
      <c r="Z200" s="266"/>
      <c r="AA200" s="266"/>
    </row>
    <row r="201" spans="1:27" ht="15" customHeight="1" x14ac:dyDescent="0.15">
      <c r="A201" s="273"/>
      <c r="B201" s="257"/>
      <c r="C201" s="258"/>
      <c r="D201" s="262"/>
      <c r="E201" s="263"/>
      <c r="F201" s="263"/>
      <c r="G201" s="264"/>
      <c r="H201" s="262"/>
      <c r="I201" s="263"/>
      <c r="J201" s="263"/>
      <c r="K201" s="263"/>
      <c r="L201" s="264"/>
      <c r="M201" s="267"/>
      <c r="N201" s="268"/>
      <c r="O201" s="268"/>
      <c r="P201" s="268"/>
      <c r="Q201" s="268"/>
      <c r="R201" s="269"/>
      <c r="S201" s="262"/>
      <c r="T201" s="263"/>
      <c r="U201" s="263"/>
      <c r="V201" s="263"/>
      <c r="W201" s="263"/>
      <c r="X201" s="266"/>
      <c r="Y201" s="266"/>
      <c r="Z201" s="266"/>
      <c r="AA201" s="266"/>
    </row>
    <row r="202" spans="1:27" ht="15" customHeight="1" x14ac:dyDescent="0.15">
      <c r="A202" s="272">
        <v>95</v>
      </c>
      <c r="B202" s="255"/>
      <c r="C202" s="256"/>
      <c r="D202" s="259"/>
      <c r="E202" s="260"/>
      <c r="F202" s="260"/>
      <c r="G202" s="261"/>
      <c r="H202" s="259" t="s">
        <v>84</v>
      </c>
      <c r="I202" s="260"/>
      <c r="J202" s="260"/>
      <c r="K202" s="260"/>
      <c r="L202" s="261"/>
      <c r="M202" s="255"/>
      <c r="N202" s="265"/>
      <c r="O202" s="265"/>
      <c r="P202" s="265"/>
      <c r="Q202" s="265"/>
      <c r="R202" s="256"/>
      <c r="S202" s="259" t="s">
        <v>84</v>
      </c>
      <c r="T202" s="260"/>
      <c r="U202" s="260"/>
      <c r="V202" s="260"/>
      <c r="W202" s="260"/>
      <c r="X202" s="266" t="s">
        <v>12</v>
      </c>
      <c r="Y202" s="266"/>
      <c r="Z202" s="266"/>
      <c r="AA202" s="266"/>
    </row>
    <row r="203" spans="1:27" ht="15" customHeight="1" x14ac:dyDescent="0.15">
      <c r="A203" s="273"/>
      <c r="B203" s="257"/>
      <c r="C203" s="258"/>
      <c r="D203" s="262"/>
      <c r="E203" s="263"/>
      <c r="F203" s="263"/>
      <c r="G203" s="264"/>
      <c r="H203" s="262"/>
      <c r="I203" s="263"/>
      <c r="J203" s="263"/>
      <c r="K203" s="263"/>
      <c r="L203" s="264"/>
      <c r="M203" s="267"/>
      <c r="N203" s="268"/>
      <c r="O203" s="268"/>
      <c r="P203" s="268"/>
      <c r="Q203" s="268"/>
      <c r="R203" s="269"/>
      <c r="S203" s="262"/>
      <c r="T203" s="263"/>
      <c r="U203" s="263"/>
      <c r="V203" s="263"/>
      <c r="W203" s="263"/>
      <c r="X203" s="266"/>
      <c r="Y203" s="266"/>
      <c r="Z203" s="266"/>
      <c r="AA203" s="266"/>
    </row>
    <row r="204" spans="1:27" ht="15" customHeight="1" x14ac:dyDescent="0.15">
      <c r="A204" s="272">
        <v>96</v>
      </c>
      <c r="B204" s="255"/>
      <c r="C204" s="256"/>
      <c r="D204" s="259"/>
      <c r="E204" s="260"/>
      <c r="F204" s="260"/>
      <c r="G204" s="261"/>
      <c r="H204" s="259" t="s">
        <v>84</v>
      </c>
      <c r="I204" s="260"/>
      <c r="J204" s="260"/>
      <c r="K204" s="260"/>
      <c r="L204" s="261"/>
      <c r="M204" s="255"/>
      <c r="N204" s="265"/>
      <c r="O204" s="265"/>
      <c r="P204" s="265"/>
      <c r="Q204" s="265"/>
      <c r="R204" s="256"/>
      <c r="S204" s="259" t="s">
        <v>84</v>
      </c>
      <c r="T204" s="260"/>
      <c r="U204" s="260"/>
      <c r="V204" s="260"/>
      <c r="W204" s="260"/>
      <c r="X204" s="266" t="s">
        <v>12</v>
      </c>
      <c r="Y204" s="266"/>
      <c r="Z204" s="266"/>
      <c r="AA204" s="266"/>
    </row>
    <row r="205" spans="1:27" ht="15" customHeight="1" x14ac:dyDescent="0.15">
      <c r="A205" s="273"/>
      <c r="B205" s="257"/>
      <c r="C205" s="258"/>
      <c r="D205" s="262"/>
      <c r="E205" s="263"/>
      <c r="F205" s="263"/>
      <c r="G205" s="264"/>
      <c r="H205" s="262"/>
      <c r="I205" s="263"/>
      <c r="J205" s="263"/>
      <c r="K205" s="263"/>
      <c r="L205" s="264"/>
      <c r="M205" s="267"/>
      <c r="N205" s="268"/>
      <c r="O205" s="268"/>
      <c r="P205" s="268"/>
      <c r="Q205" s="268"/>
      <c r="R205" s="269"/>
      <c r="S205" s="262"/>
      <c r="T205" s="263"/>
      <c r="U205" s="263"/>
      <c r="V205" s="263"/>
      <c r="W205" s="263"/>
      <c r="X205" s="266"/>
      <c r="Y205" s="266"/>
      <c r="Z205" s="266"/>
      <c r="AA205" s="266"/>
    </row>
    <row r="206" spans="1:27" ht="15" customHeight="1" x14ac:dyDescent="0.15">
      <c r="A206" s="272">
        <v>97</v>
      </c>
      <c r="B206" s="255"/>
      <c r="C206" s="256"/>
      <c r="D206" s="259"/>
      <c r="E206" s="260"/>
      <c r="F206" s="260"/>
      <c r="G206" s="261"/>
      <c r="H206" s="259" t="s">
        <v>84</v>
      </c>
      <c r="I206" s="260"/>
      <c r="J206" s="260"/>
      <c r="K206" s="260"/>
      <c r="L206" s="261"/>
      <c r="M206" s="255"/>
      <c r="N206" s="265"/>
      <c r="O206" s="265"/>
      <c r="P206" s="265"/>
      <c r="Q206" s="265"/>
      <c r="R206" s="256"/>
      <c r="S206" s="259" t="s">
        <v>84</v>
      </c>
      <c r="T206" s="260"/>
      <c r="U206" s="260"/>
      <c r="V206" s="260"/>
      <c r="W206" s="260"/>
      <c r="X206" s="266" t="s">
        <v>12</v>
      </c>
      <c r="Y206" s="266"/>
      <c r="Z206" s="266"/>
      <c r="AA206" s="266"/>
    </row>
    <row r="207" spans="1:27" ht="15" customHeight="1" x14ac:dyDescent="0.15">
      <c r="A207" s="273"/>
      <c r="B207" s="257"/>
      <c r="C207" s="258"/>
      <c r="D207" s="262"/>
      <c r="E207" s="263"/>
      <c r="F207" s="263"/>
      <c r="G207" s="264"/>
      <c r="H207" s="262"/>
      <c r="I207" s="263"/>
      <c r="J207" s="263"/>
      <c r="K207" s="263"/>
      <c r="L207" s="264"/>
      <c r="M207" s="267"/>
      <c r="N207" s="268"/>
      <c r="O207" s="268"/>
      <c r="P207" s="268"/>
      <c r="Q207" s="268"/>
      <c r="R207" s="269"/>
      <c r="S207" s="262"/>
      <c r="T207" s="263"/>
      <c r="U207" s="263"/>
      <c r="V207" s="263"/>
      <c r="W207" s="263"/>
      <c r="X207" s="266"/>
      <c r="Y207" s="266"/>
      <c r="Z207" s="266"/>
      <c r="AA207" s="266"/>
    </row>
    <row r="208" spans="1:27" ht="15" customHeight="1" x14ac:dyDescent="0.15">
      <c r="A208" s="272">
        <v>98</v>
      </c>
      <c r="B208" s="255"/>
      <c r="C208" s="256"/>
      <c r="D208" s="259"/>
      <c r="E208" s="260"/>
      <c r="F208" s="260"/>
      <c r="G208" s="261"/>
      <c r="H208" s="259" t="s">
        <v>84</v>
      </c>
      <c r="I208" s="260"/>
      <c r="J208" s="260"/>
      <c r="K208" s="260"/>
      <c r="L208" s="261"/>
      <c r="M208" s="255"/>
      <c r="N208" s="265"/>
      <c r="O208" s="265"/>
      <c r="P208" s="265"/>
      <c r="Q208" s="265"/>
      <c r="R208" s="256"/>
      <c r="S208" s="259" t="s">
        <v>84</v>
      </c>
      <c r="T208" s="260"/>
      <c r="U208" s="260"/>
      <c r="V208" s="260"/>
      <c r="W208" s="260"/>
      <c r="X208" s="266" t="s">
        <v>12</v>
      </c>
      <c r="Y208" s="266"/>
      <c r="Z208" s="266"/>
      <c r="AA208" s="266"/>
    </row>
    <row r="209" spans="1:27" ht="15" customHeight="1" x14ac:dyDescent="0.15">
      <c r="A209" s="273"/>
      <c r="B209" s="257"/>
      <c r="C209" s="258"/>
      <c r="D209" s="262"/>
      <c r="E209" s="263"/>
      <c r="F209" s="263"/>
      <c r="G209" s="264"/>
      <c r="H209" s="262"/>
      <c r="I209" s="263"/>
      <c r="J209" s="263"/>
      <c r="K209" s="263"/>
      <c r="L209" s="264"/>
      <c r="M209" s="267"/>
      <c r="N209" s="268"/>
      <c r="O209" s="268"/>
      <c r="P209" s="268"/>
      <c r="Q209" s="268"/>
      <c r="R209" s="269"/>
      <c r="S209" s="262"/>
      <c r="T209" s="263"/>
      <c r="U209" s="263"/>
      <c r="V209" s="263"/>
      <c r="W209" s="263"/>
      <c r="X209" s="266"/>
      <c r="Y209" s="266"/>
      <c r="Z209" s="266"/>
      <c r="AA209" s="266"/>
    </row>
    <row r="210" spans="1:27" ht="15" customHeight="1" x14ac:dyDescent="0.15">
      <c r="A210" s="272">
        <v>99</v>
      </c>
      <c r="B210" s="255"/>
      <c r="C210" s="256"/>
      <c r="D210" s="259"/>
      <c r="E210" s="260"/>
      <c r="F210" s="260"/>
      <c r="G210" s="261"/>
      <c r="H210" s="259" t="s">
        <v>84</v>
      </c>
      <c r="I210" s="260"/>
      <c r="J210" s="260"/>
      <c r="K210" s="260"/>
      <c r="L210" s="261"/>
      <c r="M210" s="255"/>
      <c r="N210" s="265"/>
      <c r="O210" s="265"/>
      <c r="P210" s="265"/>
      <c r="Q210" s="265"/>
      <c r="R210" s="256"/>
      <c r="S210" s="259" t="s">
        <v>84</v>
      </c>
      <c r="T210" s="260"/>
      <c r="U210" s="260"/>
      <c r="V210" s="260"/>
      <c r="W210" s="260"/>
      <c r="X210" s="266" t="s">
        <v>12</v>
      </c>
      <c r="Y210" s="266"/>
      <c r="Z210" s="266"/>
      <c r="AA210" s="266"/>
    </row>
    <row r="211" spans="1:27" ht="15" customHeight="1" x14ac:dyDescent="0.15">
      <c r="A211" s="273"/>
      <c r="B211" s="257"/>
      <c r="C211" s="258"/>
      <c r="D211" s="262"/>
      <c r="E211" s="263"/>
      <c r="F211" s="263"/>
      <c r="G211" s="264"/>
      <c r="H211" s="262"/>
      <c r="I211" s="263"/>
      <c r="J211" s="263"/>
      <c r="K211" s="263"/>
      <c r="L211" s="264"/>
      <c r="M211" s="267"/>
      <c r="N211" s="268"/>
      <c r="O211" s="268"/>
      <c r="P211" s="268"/>
      <c r="Q211" s="268"/>
      <c r="R211" s="269"/>
      <c r="S211" s="262"/>
      <c r="T211" s="263"/>
      <c r="U211" s="263"/>
      <c r="V211" s="263"/>
      <c r="W211" s="263"/>
      <c r="X211" s="266"/>
      <c r="Y211" s="266"/>
      <c r="Z211" s="266"/>
      <c r="AA211" s="266"/>
    </row>
    <row r="212" spans="1:27" ht="15" customHeight="1" x14ac:dyDescent="0.15">
      <c r="A212" s="253">
        <v>100</v>
      </c>
      <c r="B212" s="255"/>
      <c r="C212" s="256"/>
      <c r="D212" s="259"/>
      <c r="E212" s="260"/>
      <c r="F212" s="260"/>
      <c r="G212" s="261"/>
      <c r="H212" s="259" t="s">
        <v>84</v>
      </c>
      <c r="I212" s="260"/>
      <c r="J212" s="260"/>
      <c r="K212" s="260"/>
      <c r="L212" s="261"/>
      <c r="M212" s="255"/>
      <c r="N212" s="265"/>
      <c r="O212" s="265"/>
      <c r="P212" s="265"/>
      <c r="Q212" s="265"/>
      <c r="R212" s="256"/>
      <c r="S212" s="259" t="s">
        <v>84</v>
      </c>
      <c r="T212" s="260"/>
      <c r="U212" s="260"/>
      <c r="V212" s="260"/>
      <c r="W212" s="260"/>
      <c r="X212" s="266" t="s">
        <v>12</v>
      </c>
      <c r="Y212" s="266"/>
      <c r="Z212" s="266"/>
      <c r="AA212" s="266"/>
    </row>
    <row r="213" spans="1:27" ht="15" customHeight="1" x14ac:dyDescent="0.15">
      <c r="A213" s="254"/>
      <c r="B213" s="257"/>
      <c r="C213" s="258"/>
      <c r="D213" s="262"/>
      <c r="E213" s="263"/>
      <c r="F213" s="263"/>
      <c r="G213" s="264"/>
      <c r="H213" s="262"/>
      <c r="I213" s="263"/>
      <c r="J213" s="263"/>
      <c r="K213" s="263"/>
      <c r="L213" s="264"/>
      <c r="M213" s="267"/>
      <c r="N213" s="268"/>
      <c r="O213" s="268"/>
      <c r="P213" s="268"/>
      <c r="Q213" s="268"/>
      <c r="R213" s="269"/>
      <c r="S213" s="262"/>
      <c r="T213" s="263"/>
      <c r="U213" s="263"/>
      <c r="V213" s="263"/>
      <c r="W213" s="263"/>
      <c r="X213" s="266"/>
      <c r="Y213" s="266"/>
      <c r="Z213" s="266"/>
      <c r="AA213" s="266"/>
    </row>
    <row r="214" spans="1:27" ht="15" customHeight="1" x14ac:dyDescent="0.15">
      <c r="A214" s="253">
        <v>101</v>
      </c>
      <c r="B214" s="255"/>
      <c r="C214" s="256"/>
      <c r="D214" s="259"/>
      <c r="E214" s="260"/>
      <c r="F214" s="260"/>
      <c r="G214" s="261"/>
      <c r="H214" s="259" t="s">
        <v>84</v>
      </c>
      <c r="I214" s="260"/>
      <c r="J214" s="260"/>
      <c r="K214" s="260"/>
      <c r="L214" s="261"/>
      <c r="M214" s="255"/>
      <c r="N214" s="265"/>
      <c r="O214" s="265"/>
      <c r="P214" s="265"/>
      <c r="Q214" s="265"/>
      <c r="R214" s="256"/>
      <c r="S214" s="259" t="s">
        <v>84</v>
      </c>
      <c r="T214" s="260"/>
      <c r="U214" s="260"/>
      <c r="V214" s="260"/>
      <c r="W214" s="260"/>
      <c r="X214" s="266" t="s">
        <v>12</v>
      </c>
      <c r="Y214" s="266"/>
      <c r="Z214" s="266"/>
      <c r="AA214" s="266"/>
    </row>
    <row r="215" spans="1:27" ht="15" customHeight="1" x14ac:dyDescent="0.15">
      <c r="A215" s="254"/>
      <c r="B215" s="257"/>
      <c r="C215" s="258"/>
      <c r="D215" s="262"/>
      <c r="E215" s="263"/>
      <c r="F215" s="263"/>
      <c r="G215" s="264"/>
      <c r="H215" s="262"/>
      <c r="I215" s="263"/>
      <c r="J215" s="263"/>
      <c r="K215" s="263"/>
      <c r="L215" s="264"/>
      <c r="M215" s="267"/>
      <c r="N215" s="268"/>
      <c r="O215" s="268"/>
      <c r="P215" s="268"/>
      <c r="Q215" s="268"/>
      <c r="R215" s="269"/>
      <c r="S215" s="262"/>
      <c r="T215" s="263"/>
      <c r="U215" s="263"/>
      <c r="V215" s="263"/>
      <c r="W215" s="263"/>
      <c r="X215" s="266"/>
      <c r="Y215" s="266"/>
      <c r="Z215" s="266"/>
      <c r="AA215" s="266"/>
    </row>
    <row r="216" spans="1:27" ht="15" customHeight="1" x14ac:dyDescent="0.15">
      <c r="A216" s="253">
        <v>102</v>
      </c>
      <c r="B216" s="255"/>
      <c r="C216" s="256"/>
      <c r="D216" s="259"/>
      <c r="E216" s="260"/>
      <c r="F216" s="260"/>
      <c r="G216" s="261"/>
      <c r="H216" s="259" t="s">
        <v>84</v>
      </c>
      <c r="I216" s="260"/>
      <c r="J216" s="260"/>
      <c r="K216" s="260"/>
      <c r="L216" s="261"/>
      <c r="M216" s="255"/>
      <c r="N216" s="265"/>
      <c r="O216" s="265"/>
      <c r="P216" s="265"/>
      <c r="Q216" s="265"/>
      <c r="R216" s="256"/>
      <c r="S216" s="259" t="s">
        <v>84</v>
      </c>
      <c r="T216" s="260"/>
      <c r="U216" s="260"/>
      <c r="V216" s="260"/>
      <c r="W216" s="260"/>
      <c r="X216" s="266" t="s">
        <v>12</v>
      </c>
      <c r="Y216" s="266"/>
      <c r="Z216" s="266"/>
      <c r="AA216" s="266"/>
    </row>
    <row r="217" spans="1:27" ht="15" customHeight="1" x14ac:dyDescent="0.15">
      <c r="A217" s="254"/>
      <c r="B217" s="257"/>
      <c r="C217" s="258"/>
      <c r="D217" s="262"/>
      <c r="E217" s="263"/>
      <c r="F217" s="263"/>
      <c r="G217" s="264"/>
      <c r="H217" s="262"/>
      <c r="I217" s="263"/>
      <c r="J217" s="263"/>
      <c r="K217" s="263"/>
      <c r="L217" s="264"/>
      <c r="M217" s="267"/>
      <c r="N217" s="268"/>
      <c r="O217" s="268"/>
      <c r="P217" s="268"/>
      <c r="Q217" s="268"/>
      <c r="R217" s="269"/>
      <c r="S217" s="262"/>
      <c r="T217" s="263"/>
      <c r="U217" s="263"/>
      <c r="V217" s="263"/>
      <c r="W217" s="263"/>
      <c r="X217" s="266"/>
      <c r="Y217" s="266"/>
      <c r="Z217" s="266"/>
      <c r="AA217" s="266"/>
    </row>
    <row r="218" spans="1:27" ht="15" customHeight="1" x14ac:dyDescent="0.15">
      <c r="A218" s="253">
        <v>103</v>
      </c>
      <c r="B218" s="255"/>
      <c r="C218" s="256"/>
      <c r="D218" s="259"/>
      <c r="E218" s="260"/>
      <c r="F218" s="260"/>
      <c r="G218" s="261"/>
      <c r="H218" s="259" t="s">
        <v>84</v>
      </c>
      <c r="I218" s="260"/>
      <c r="J218" s="260"/>
      <c r="K218" s="260"/>
      <c r="L218" s="261"/>
      <c r="M218" s="255"/>
      <c r="N218" s="265"/>
      <c r="O218" s="265"/>
      <c r="P218" s="265"/>
      <c r="Q218" s="265"/>
      <c r="R218" s="256"/>
      <c r="S218" s="259" t="s">
        <v>84</v>
      </c>
      <c r="T218" s="260"/>
      <c r="U218" s="260"/>
      <c r="V218" s="260"/>
      <c r="W218" s="260"/>
      <c r="X218" s="266" t="s">
        <v>12</v>
      </c>
      <c r="Y218" s="266"/>
      <c r="Z218" s="266"/>
      <c r="AA218" s="266"/>
    </row>
    <row r="219" spans="1:27" ht="15" customHeight="1" x14ac:dyDescent="0.15">
      <c r="A219" s="254"/>
      <c r="B219" s="257"/>
      <c r="C219" s="258"/>
      <c r="D219" s="262"/>
      <c r="E219" s="263"/>
      <c r="F219" s="263"/>
      <c r="G219" s="264"/>
      <c r="H219" s="262"/>
      <c r="I219" s="263"/>
      <c r="J219" s="263"/>
      <c r="K219" s="263"/>
      <c r="L219" s="264"/>
      <c r="M219" s="267"/>
      <c r="N219" s="268"/>
      <c r="O219" s="268"/>
      <c r="P219" s="268"/>
      <c r="Q219" s="268"/>
      <c r="R219" s="269"/>
      <c r="S219" s="262"/>
      <c r="T219" s="263"/>
      <c r="U219" s="263"/>
      <c r="V219" s="263"/>
      <c r="W219" s="263"/>
      <c r="X219" s="266"/>
      <c r="Y219" s="266"/>
      <c r="Z219" s="266"/>
      <c r="AA219" s="266"/>
    </row>
    <row r="220" spans="1:27" ht="15" customHeight="1" x14ac:dyDescent="0.15">
      <c r="A220" s="253">
        <v>104</v>
      </c>
      <c r="B220" s="255"/>
      <c r="C220" s="256"/>
      <c r="D220" s="259"/>
      <c r="E220" s="260"/>
      <c r="F220" s="260"/>
      <c r="G220" s="261"/>
      <c r="H220" s="259" t="s">
        <v>84</v>
      </c>
      <c r="I220" s="260"/>
      <c r="J220" s="260"/>
      <c r="K220" s="260"/>
      <c r="L220" s="261"/>
      <c r="M220" s="255"/>
      <c r="N220" s="265"/>
      <c r="O220" s="265"/>
      <c r="P220" s="265"/>
      <c r="Q220" s="265"/>
      <c r="R220" s="256"/>
      <c r="S220" s="259" t="s">
        <v>84</v>
      </c>
      <c r="T220" s="260"/>
      <c r="U220" s="260"/>
      <c r="V220" s="260"/>
      <c r="W220" s="260"/>
      <c r="X220" s="266" t="s">
        <v>12</v>
      </c>
      <c r="Y220" s="266"/>
      <c r="Z220" s="266"/>
      <c r="AA220" s="266"/>
    </row>
    <row r="221" spans="1:27" ht="15" customHeight="1" x14ac:dyDescent="0.15">
      <c r="A221" s="254"/>
      <c r="B221" s="257"/>
      <c r="C221" s="258"/>
      <c r="D221" s="262"/>
      <c r="E221" s="263"/>
      <c r="F221" s="263"/>
      <c r="G221" s="264"/>
      <c r="H221" s="262"/>
      <c r="I221" s="263"/>
      <c r="J221" s="263"/>
      <c r="K221" s="263"/>
      <c r="L221" s="264"/>
      <c r="M221" s="267"/>
      <c r="N221" s="268"/>
      <c r="O221" s="268"/>
      <c r="P221" s="268"/>
      <c r="Q221" s="268"/>
      <c r="R221" s="269"/>
      <c r="S221" s="262"/>
      <c r="T221" s="263"/>
      <c r="U221" s="263"/>
      <c r="V221" s="263"/>
      <c r="W221" s="263"/>
      <c r="X221" s="266"/>
      <c r="Y221" s="266"/>
      <c r="Z221" s="266"/>
      <c r="AA221" s="266"/>
    </row>
    <row r="222" spans="1:27" ht="15" customHeight="1" x14ac:dyDescent="0.15">
      <c r="A222" s="253">
        <v>105</v>
      </c>
      <c r="B222" s="255"/>
      <c r="C222" s="256"/>
      <c r="D222" s="259"/>
      <c r="E222" s="260"/>
      <c r="F222" s="260"/>
      <c r="G222" s="261"/>
      <c r="H222" s="259" t="s">
        <v>84</v>
      </c>
      <c r="I222" s="260"/>
      <c r="J222" s="260"/>
      <c r="K222" s="260"/>
      <c r="L222" s="261"/>
      <c r="M222" s="255"/>
      <c r="N222" s="265"/>
      <c r="O222" s="265"/>
      <c r="P222" s="265"/>
      <c r="Q222" s="265"/>
      <c r="R222" s="256"/>
      <c r="S222" s="259" t="s">
        <v>84</v>
      </c>
      <c r="T222" s="260"/>
      <c r="U222" s="260"/>
      <c r="V222" s="260"/>
      <c r="W222" s="260"/>
      <c r="X222" s="266" t="s">
        <v>12</v>
      </c>
      <c r="Y222" s="266"/>
      <c r="Z222" s="266"/>
      <c r="AA222" s="266"/>
    </row>
    <row r="223" spans="1:27" ht="15" customHeight="1" x14ac:dyDescent="0.15">
      <c r="A223" s="254"/>
      <c r="B223" s="257"/>
      <c r="C223" s="258"/>
      <c r="D223" s="262"/>
      <c r="E223" s="263"/>
      <c r="F223" s="263"/>
      <c r="G223" s="264"/>
      <c r="H223" s="262"/>
      <c r="I223" s="263"/>
      <c r="J223" s="263"/>
      <c r="K223" s="263"/>
      <c r="L223" s="264"/>
      <c r="M223" s="267"/>
      <c r="N223" s="268"/>
      <c r="O223" s="268"/>
      <c r="P223" s="268"/>
      <c r="Q223" s="268"/>
      <c r="R223" s="269"/>
      <c r="S223" s="262"/>
      <c r="T223" s="263"/>
      <c r="U223" s="263"/>
      <c r="V223" s="263"/>
      <c r="W223" s="263"/>
      <c r="X223" s="266"/>
      <c r="Y223" s="266"/>
      <c r="Z223" s="266"/>
      <c r="AA223" s="266"/>
    </row>
    <row r="224" spans="1:27" ht="15" customHeight="1" x14ac:dyDescent="0.15">
      <c r="A224" s="253">
        <v>106</v>
      </c>
      <c r="B224" s="255"/>
      <c r="C224" s="256"/>
      <c r="D224" s="259"/>
      <c r="E224" s="260"/>
      <c r="F224" s="260"/>
      <c r="G224" s="261"/>
      <c r="H224" s="259" t="s">
        <v>84</v>
      </c>
      <c r="I224" s="260"/>
      <c r="J224" s="260"/>
      <c r="K224" s="260"/>
      <c r="L224" s="261"/>
      <c r="M224" s="255"/>
      <c r="N224" s="265"/>
      <c r="O224" s="265"/>
      <c r="P224" s="265"/>
      <c r="Q224" s="265"/>
      <c r="R224" s="256"/>
      <c r="S224" s="259" t="s">
        <v>84</v>
      </c>
      <c r="T224" s="260"/>
      <c r="U224" s="260"/>
      <c r="V224" s="260"/>
      <c r="W224" s="260"/>
      <c r="X224" s="266" t="s">
        <v>12</v>
      </c>
      <c r="Y224" s="266"/>
      <c r="Z224" s="266"/>
      <c r="AA224" s="266"/>
    </row>
    <row r="225" spans="1:27" ht="15" customHeight="1" x14ac:dyDescent="0.15">
      <c r="A225" s="254"/>
      <c r="B225" s="257"/>
      <c r="C225" s="258"/>
      <c r="D225" s="262"/>
      <c r="E225" s="263"/>
      <c r="F225" s="263"/>
      <c r="G225" s="264"/>
      <c r="H225" s="262"/>
      <c r="I225" s="263"/>
      <c r="J225" s="263"/>
      <c r="K225" s="263"/>
      <c r="L225" s="264"/>
      <c r="M225" s="267"/>
      <c r="N225" s="268"/>
      <c r="O225" s="268"/>
      <c r="P225" s="268"/>
      <c r="Q225" s="268"/>
      <c r="R225" s="269"/>
      <c r="S225" s="262"/>
      <c r="T225" s="263"/>
      <c r="U225" s="263"/>
      <c r="V225" s="263"/>
      <c r="W225" s="263"/>
      <c r="X225" s="266"/>
      <c r="Y225" s="266"/>
      <c r="Z225" s="266"/>
      <c r="AA225" s="266"/>
    </row>
    <row r="226" spans="1:27" ht="15" customHeight="1" x14ac:dyDescent="0.15">
      <c r="A226" s="253">
        <v>107</v>
      </c>
      <c r="B226" s="255"/>
      <c r="C226" s="256"/>
      <c r="D226" s="259"/>
      <c r="E226" s="260"/>
      <c r="F226" s="260"/>
      <c r="G226" s="261"/>
      <c r="H226" s="259" t="s">
        <v>84</v>
      </c>
      <c r="I226" s="260"/>
      <c r="J226" s="260"/>
      <c r="K226" s="260"/>
      <c r="L226" s="261"/>
      <c r="M226" s="255"/>
      <c r="N226" s="265"/>
      <c r="O226" s="265"/>
      <c r="P226" s="265"/>
      <c r="Q226" s="265"/>
      <c r="R226" s="256"/>
      <c r="S226" s="259" t="s">
        <v>84</v>
      </c>
      <c r="T226" s="260"/>
      <c r="U226" s="260"/>
      <c r="V226" s="260"/>
      <c r="W226" s="260"/>
      <c r="X226" s="266" t="s">
        <v>12</v>
      </c>
      <c r="Y226" s="266"/>
      <c r="Z226" s="266"/>
      <c r="AA226" s="266"/>
    </row>
    <row r="227" spans="1:27" ht="15" customHeight="1" x14ac:dyDescent="0.15">
      <c r="A227" s="254"/>
      <c r="B227" s="257"/>
      <c r="C227" s="258"/>
      <c r="D227" s="262"/>
      <c r="E227" s="263"/>
      <c r="F227" s="263"/>
      <c r="G227" s="264"/>
      <c r="H227" s="262"/>
      <c r="I227" s="263"/>
      <c r="J227" s="263"/>
      <c r="K227" s="263"/>
      <c r="L227" s="264"/>
      <c r="M227" s="267"/>
      <c r="N227" s="268"/>
      <c r="O227" s="268"/>
      <c r="P227" s="268"/>
      <c r="Q227" s="268"/>
      <c r="R227" s="269"/>
      <c r="S227" s="262"/>
      <c r="T227" s="263"/>
      <c r="U227" s="263"/>
      <c r="V227" s="263"/>
      <c r="W227" s="263"/>
      <c r="X227" s="266"/>
      <c r="Y227" s="266"/>
      <c r="Z227" s="266"/>
      <c r="AA227" s="266"/>
    </row>
    <row r="228" spans="1:27" ht="15" customHeight="1" x14ac:dyDescent="0.15">
      <c r="A228" s="253">
        <v>108</v>
      </c>
      <c r="B228" s="255"/>
      <c r="C228" s="256"/>
      <c r="D228" s="259"/>
      <c r="E228" s="260"/>
      <c r="F228" s="260"/>
      <c r="G228" s="261"/>
      <c r="H228" s="259" t="s">
        <v>84</v>
      </c>
      <c r="I228" s="260"/>
      <c r="J228" s="260"/>
      <c r="K228" s="260"/>
      <c r="L228" s="261"/>
      <c r="M228" s="255"/>
      <c r="N228" s="265"/>
      <c r="O228" s="265"/>
      <c r="P228" s="265"/>
      <c r="Q228" s="265"/>
      <c r="R228" s="256"/>
      <c r="S228" s="259" t="s">
        <v>84</v>
      </c>
      <c r="T228" s="260"/>
      <c r="U228" s="260"/>
      <c r="V228" s="260"/>
      <c r="W228" s="260"/>
      <c r="X228" s="266" t="s">
        <v>12</v>
      </c>
      <c r="Y228" s="266"/>
      <c r="Z228" s="266"/>
      <c r="AA228" s="266"/>
    </row>
    <row r="229" spans="1:27" ht="15" customHeight="1" x14ac:dyDescent="0.15">
      <c r="A229" s="254"/>
      <c r="B229" s="257"/>
      <c r="C229" s="258"/>
      <c r="D229" s="262"/>
      <c r="E229" s="263"/>
      <c r="F229" s="263"/>
      <c r="G229" s="264"/>
      <c r="H229" s="262"/>
      <c r="I229" s="263"/>
      <c r="J229" s="263"/>
      <c r="K229" s="263"/>
      <c r="L229" s="264"/>
      <c r="M229" s="267"/>
      <c r="N229" s="268"/>
      <c r="O229" s="268"/>
      <c r="P229" s="268"/>
      <c r="Q229" s="268"/>
      <c r="R229" s="269"/>
      <c r="S229" s="262"/>
      <c r="T229" s="263"/>
      <c r="U229" s="263"/>
      <c r="V229" s="263"/>
      <c r="W229" s="263"/>
      <c r="X229" s="266"/>
      <c r="Y229" s="266"/>
      <c r="Z229" s="266"/>
      <c r="AA229" s="266"/>
    </row>
    <row r="230" spans="1:27" ht="15" customHeight="1" x14ac:dyDescent="0.15">
      <c r="A230" s="253">
        <v>109</v>
      </c>
      <c r="B230" s="255"/>
      <c r="C230" s="256"/>
      <c r="D230" s="259"/>
      <c r="E230" s="260"/>
      <c r="F230" s="260"/>
      <c r="G230" s="261"/>
      <c r="H230" s="259" t="s">
        <v>84</v>
      </c>
      <c r="I230" s="260"/>
      <c r="J230" s="260"/>
      <c r="K230" s="260"/>
      <c r="L230" s="261"/>
      <c r="M230" s="255"/>
      <c r="N230" s="265"/>
      <c r="O230" s="265"/>
      <c r="P230" s="265"/>
      <c r="Q230" s="265"/>
      <c r="R230" s="256"/>
      <c r="S230" s="259" t="s">
        <v>84</v>
      </c>
      <c r="T230" s="260"/>
      <c r="U230" s="260"/>
      <c r="V230" s="260"/>
      <c r="W230" s="260"/>
      <c r="X230" s="266" t="s">
        <v>12</v>
      </c>
      <c r="Y230" s="266"/>
      <c r="Z230" s="266"/>
      <c r="AA230" s="266"/>
    </row>
    <row r="231" spans="1:27" ht="14.25" x14ac:dyDescent="0.15">
      <c r="A231" s="254"/>
      <c r="B231" s="257"/>
      <c r="C231" s="258"/>
      <c r="D231" s="262"/>
      <c r="E231" s="263"/>
      <c r="F231" s="263"/>
      <c r="G231" s="264"/>
      <c r="H231" s="262"/>
      <c r="I231" s="263"/>
      <c r="J231" s="263"/>
      <c r="K231" s="263"/>
      <c r="L231" s="264"/>
      <c r="M231" s="267"/>
      <c r="N231" s="268"/>
      <c r="O231" s="268"/>
      <c r="P231" s="268"/>
      <c r="Q231" s="268"/>
      <c r="R231" s="269"/>
      <c r="S231" s="262"/>
      <c r="T231" s="263"/>
      <c r="U231" s="263"/>
      <c r="V231" s="263"/>
      <c r="W231" s="263"/>
      <c r="X231" s="266"/>
      <c r="Y231" s="266"/>
      <c r="Z231" s="266"/>
      <c r="AA231" s="266"/>
    </row>
    <row r="232" spans="1:27" ht="14.25" x14ac:dyDescent="0.15">
      <c r="A232" s="253">
        <v>110</v>
      </c>
      <c r="B232" s="255"/>
      <c r="C232" s="256"/>
      <c r="D232" s="259"/>
      <c r="E232" s="260"/>
      <c r="F232" s="260"/>
      <c r="G232" s="261"/>
      <c r="H232" s="259" t="s">
        <v>84</v>
      </c>
      <c r="I232" s="260"/>
      <c r="J232" s="260"/>
      <c r="K232" s="260"/>
      <c r="L232" s="261"/>
      <c r="M232" s="255"/>
      <c r="N232" s="265"/>
      <c r="O232" s="265"/>
      <c r="P232" s="265"/>
      <c r="Q232" s="265"/>
      <c r="R232" s="256"/>
      <c r="S232" s="259" t="s">
        <v>84</v>
      </c>
      <c r="T232" s="260"/>
      <c r="U232" s="260"/>
      <c r="V232" s="260"/>
      <c r="W232" s="260"/>
      <c r="X232" s="266" t="s">
        <v>12</v>
      </c>
      <c r="Y232" s="266"/>
      <c r="Z232" s="266"/>
      <c r="AA232" s="266"/>
    </row>
    <row r="233" spans="1:27" ht="14.25" x14ac:dyDescent="0.15">
      <c r="A233" s="254"/>
      <c r="B233" s="257"/>
      <c r="C233" s="258"/>
      <c r="D233" s="262"/>
      <c r="E233" s="263"/>
      <c r="F233" s="263"/>
      <c r="G233" s="264"/>
      <c r="H233" s="262"/>
      <c r="I233" s="263"/>
      <c r="J233" s="263"/>
      <c r="K233" s="263"/>
      <c r="L233" s="264"/>
      <c r="M233" s="267"/>
      <c r="N233" s="268"/>
      <c r="O233" s="268"/>
      <c r="P233" s="268"/>
      <c r="Q233" s="268"/>
      <c r="R233" s="269"/>
      <c r="S233" s="262"/>
      <c r="T233" s="263"/>
      <c r="U233" s="263"/>
      <c r="V233" s="263"/>
      <c r="W233" s="263"/>
      <c r="X233" s="266"/>
      <c r="Y233" s="266"/>
      <c r="Z233" s="266"/>
      <c r="AA233" s="266"/>
    </row>
    <row r="234" spans="1:27" ht="14.25" x14ac:dyDescent="0.15">
      <c r="A234" s="253">
        <v>111</v>
      </c>
      <c r="B234" s="255"/>
      <c r="C234" s="256"/>
      <c r="D234" s="259"/>
      <c r="E234" s="260"/>
      <c r="F234" s="260"/>
      <c r="G234" s="261"/>
      <c r="H234" s="259" t="s">
        <v>84</v>
      </c>
      <c r="I234" s="260"/>
      <c r="J234" s="260"/>
      <c r="K234" s="260"/>
      <c r="L234" s="261"/>
      <c r="M234" s="255"/>
      <c r="N234" s="265"/>
      <c r="O234" s="265"/>
      <c r="P234" s="265"/>
      <c r="Q234" s="265"/>
      <c r="R234" s="256"/>
      <c r="S234" s="259" t="s">
        <v>84</v>
      </c>
      <c r="T234" s="260"/>
      <c r="U234" s="260"/>
      <c r="V234" s="260"/>
      <c r="W234" s="260"/>
      <c r="X234" s="266" t="s">
        <v>12</v>
      </c>
      <c r="Y234" s="266"/>
      <c r="Z234" s="266"/>
      <c r="AA234" s="266"/>
    </row>
    <row r="235" spans="1:27" ht="14.25" x14ac:dyDescent="0.15">
      <c r="A235" s="254"/>
      <c r="B235" s="257"/>
      <c r="C235" s="258"/>
      <c r="D235" s="262"/>
      <c r="E235" s="263"/>
      <c r="F235" s="263"/>
      <c r="G235" s="264"/>
      <c r="H235" s="262"/>
      <c r="I235" s="263"/>
      <c r="J235" s="263"/>
      <c r="K235" s="263"/>
      <c r="L235" s="264"/>
      <c r="M235" s="267"/>
      <c r="N235" s="268"/>
      <c r="O235" s="268"/>
      <c r="P235" s="268"/>
      <c r="Q235" s="268"/>
      <c r="R235" s="269"/>
      <c r="S235" s="262"/>
      <c r="T235" s="263"/>
      <c r="U235" s="263"/>
      <c r="V235" s="263"/>
      <c r="W235" s="263"/>
      <c r="X235" s="266"/>
      <c r="Y235" s="266"/>
      <c r="Z235" s="266"/>
      <c r="AA235" s="266"/>
    </row>
    <row r="236" spans="1:27" ht="14.25" x14ac:dyDescent="0.15">
      <c r="A236" s="253">
        <v>112</v>
      </c>
      <c r="B236" s="255"/>
      <c r="C236" s="256"/>
      <c r="D236" s="259"/>
      <c r="E236" s="260"/>
      <c r="F236" s="260"/>
      <c r="G236" s="261"/>
      <c r="H236" s="259" t="s">
        <v>84</v>
      </c>
      <c r="I236" s="260"/>
      <c r="J236" s="260"/>
      <c r="K236" s="260"/>
      <c r="L236" s="261"/>
      <c r="M236" s="255"/>
      <c r="N236" s="265"/>
      <c r="O236" s="265"/>
      <c r="P236" s="265"/>
      <c r="Q236" s="265"/>
      <c r="R236" s="256"/>
      <c r="S236" s="259" t="s">
        <v>84</v>
      </c>
      <c r="T236" s="260"/>
      <c r="U236" s="260"/>
      <c r="V236" s="260"/>
      <c r="W236" s="260"/>
      <c r="X236" s="266" t="s">
        <v>12</v>
      </c>
      <c r="Y236" s="266"/>
      <c r="Z236" s="266"/>
      <c r="AA236" s="266"/>
    </row>
    <row r="237" spans="1:27" ht="14.25" x14ac:dyDescent="0.15">
      <c r="A237" s="254"/>
      <c r="B237" s="257"/>
      <c r="C237" s="258"/>
      <c r="D237" s="262"/>
      <c r="E237" s="263"/>
      <c r="F237" s="263"/>
      <c r="G237" s="264"/>
      <c r="H237" s="262"/>
      <c r="I237" s="263"/>
      <c r="J237" s="263"/>
      <c r="K237" s="263"/>
      <c r="L237" s="264"/>
      <c r="M237" s="267"/>
      <c r="N237" s="268"/>
      <c r="O237" s="268"/>
      <c r="P237" s="268"/>
      <c r="Q237" s="268"/>
      <c r="R237" s="269"/>
      <c r="S237" s="262"/>
      <c r="T237" s="263"/>
      <c r="U237" s="263"/>
      <c r="V237" s="263"/>
      <c r="W237" s="263"/>
      <c r="X237" s="266"/>
      <c r="Y237" s="266"/>
      <c r="Z237" s="266"/>
      <c r="AA237" s="266"/>
    </row>
    <row r="238" spans="1:27" ht="14.25" x14ac:dyDescent="0.15">
      <c r="A238" s="253">
        <v>113</v>
      </c>
      <c r="B238" s="255"/>
      <c r="C238" s="256"/>
      <c r="D238" s="259"/>
      <c r="E238" s="260"/>
      <c r="F238" s="260"/>
      <c r="G238" s="261"/>
      <c r="H238" s="259" t="s">
        <v>84</v>
      </c>
      <c r="I238" s="260"/>
      <c r="J238" s="260"/>
      <c r="K238" s="260"/>
      <c r="L238" s="261"/>
      <c r="M238" s="255"/>
      <c r="N238" s="265"/>
      <c r="O238" s="265"/>
      <c r="P238" s="265"/>
      <c r="Q238" s="265"/>
      <c r="R238" s="256"/>
      <c r="S238" s="259" t="s">
        <v>84</v>
      </c>
      <c r="T238" s="260"/>
      <c r="U238" s="260"/>
      <c r="V238" s="260"/>
      <c r="W238" s="260"/>
      <c r="X238" s="266" t="s">
        <v>12</v>
      </c>
      <c r="Y238" s="266"/>
      <c r="Z238" s="266"/>
      <c r="AA238" s="266"/>
    </row>
    <row r="239" spans="1:27" ht="14.25" x14ac:dyDescent="0.15">
      <c r="A239" s="254"/>
      <c r="B239" s="257"/>
      <c r="C239" s="258"/>
      <c r="D239" s="262"/>
      <c r="E239" s="263"/>
      <c r="F239" s="263"/>
      <c r="G239" s="264"/>
      <c r="H239" s="262"/>
      <c r="I239" s="263"/>
      <c r="J239" s="263"/>
      <c r="K239" s="263"/>
      <c r="L239" s="264"/>
      <c r="M239" s="267"/>
      <c r="N239" s="268"/>
      <c r="O239" s="268"/>
      <c r="P239" s="268"/>
      <c r="Q239" s="268"/>
      <c r="R239" s="269"/>
      <c r="S239" s="262"/>
      <c r="T239" s="263"/>
      <c r="U239" s="263"/>
      <c r="V239" s="263"/>
      <c r="W239" s="263"/>
      <c r="X239" s="266"/>
      <c r="Y239" s="266"/>
      <c r="Z239" s="266"/>
      <c r="AA239" s="266"/>
    </row>
    <row r="240" spans="1:27" ht="14.25" x14ac:dyDescent="0.15">
      <c r="A240" s="253">
        <v>114</v>
      </c>
      <c r="B240" s="255"/>
      <c r="C240" s="256"/>
      <c r="D240" s="259"/>
      <c r="E240" s="260"/>
      <c r="F240" s="260"/>
      <c r="G240" s="261"/>
      <c r="H240" s="259" t="s">
        <v>84</v>
      </c>
      <c r="I240" s="260"/>
      <c r="J240" s="260"/>
      <c r="K240" s="260"/>
      <c r="L240" s="261"/>
      <c r="M240" s="255"/>
      <c r="N240" s="265"/>
      <c r="O240" s="265"/>
      <c r="P240" s="265"/>
      <c r="Q240" s="265"/>
      <c r="R240" s="256"/>
      <c r="S240" s="259" t="s">
        <v>84</v>
      </c>
      <c r="T240" s="260"/>
      <c r="U240" s="260"/>
      <c r="V240" s="260"/>
      <c r="W240" s="260"/>
      <c r="X240" s="266" t="s">
        <v>12</v>
      </c>
      <c r="Y240" s="266"/>
      <c r="Z240" s="266"/>
      <c r="AA240" s="266"/>
    </row>
    <row r="241" spans="1:27" ht="14.25" x14ac:dyDescent="0.15">
      <c r="A241" s="254"/>
      <c r="B241" s="257"/>
      <c r="C241" s="258"/>
      <c r="D241" s="262"/>
      <c r="E241" s="263"/>
      <c r="F241" s="263"/>
      <c r="G241" s="264"/>
      <c r="H241" s="262"/>
      <c r="I241" s="263"/>
      <c r="J241" s="263"/>
      <c r="K241" s="263"/>
      <c r="L241" s="264"/>
      <c r="M241" s="267"/>
      <c r="N241" s="268"/>
      <c r="O241" s="268"/>
      <c r="P241" s="268"/>
      <c r="Q241" s="268"/>
      <c r="R241" s="269"/>
      <c r="S241" s="262"/>
      <c r="T241" s="263"/>
      <c r="U241" s="263"/>
      <c r="V241" s="263"/>
      <c r="W241" s="263"/>
      <c r="X241" s="266"/>
      <c r="Y241" s="266"/>
      <c r="Z241" s="266"/>
      <c r="AA241" s="266"/>
    </row>
    <row r="242" spans="1:27" ht="14.25" x14ac:dyDescent="0.15">
      <c r="A242" s="253">
        <v>115</v>
      </c>
      <c r="B242" s="255"/>
      <c r="C242" s="256"/>
      <c r="D242" s="259"/>
      <c r="E242" s="260"/>
      <c r="F242" s="260"/>
      <c r="G242" s="261"/>
      <c r="H242" s="259" t="s">
        <v>84</v>
      </c>
      <c r="I242" s="260"/>
      <c r="J242" s="260"/>
      <c r="K242" s="260"/>
      <c r="L242" s="261"/>
      <c r="M242" s="255"/>
      <c r="N242" s="265"/>
      <c r="O242" s="265"/>
      <c r="P242" s="265"/>
      <c r="Q242" s="265"/>
      <c r="R242" s="256"/>
      <c r="S242" s="259" t="s">
        <v>84</v>
      </c>
      <c r="T242" s="260"/>
      <c r="U242" s="260"/>
      <c r="V242" s="260"/>
      <c r="W242" s="260"/>
      <c r="X242" s="266" t="s">
        <v>12</v>
      </c>
      <c r="Y242" s="266"/>
      <c r="Z242" s="266"/>
      <c r="AA242" s="266"/>
    </row>
    <row r="243" spans="1:27" ht="14.25" x14ac:dyDescent="0.15">
      <c r="A243" s="254"/>
      <c r="B243" s="257"/>
      <c r="C243" s="258"/>
      <c r="D243" s="262"/>
      <c r="E243" s="263"/>
      <c r="F243" s="263"/>
      <c r="G243" s="264"/>
      <c r="H243" s="262"/>
      <c r="I243" s="263"/>
      <c r="J243" s="263"/>
      <c r="K243" s="263"/>
      <c r="L243" s="264"/>
      <c r="M243" s="267"/>
      <c r="N243" s="268"/>
      <c r="O243" s="268"/>
      <c r="P243" s="268"/>
      <c r="Q243" s="268"/>
      <c r="R243" s="269"/>
      <c r="S243" s="262"/>
      <c r="T243" s="263"/>
      <c r="U243" s="263"/>
      <c r="V243" s="263"/>
      <c r="W243" s="263"/>
      <c r="X243" s="266"/>
      <c r="Y243" s="266"/>
      <c r="Z243" s="266"/>
      <c r="AA243" s="266"/>
    </row>
    <row r="244" spans="1:27" ht="14.25" x14ac:dyDescent="0.15">
      <c r="A244" s="253">
        <v>116</v>
      </c>
      <c r="B244" s="255"/>
      <c r="C244" s="256"/>
      <c r="D244" s="259"/>
      <c r="E244" s="260"/>
      <c r="F244" s="260"/>
      <c r="G244" s="261"/>
      <c r="H244" s="259" t="s">
        <v>84</v>
      </c>
      <c r="I244" s="260"/>
      <c r="J244" s="260"/>
      <c r="K244" s="260"/>
      <c r="L244" s="261"/>
      <c r="M244" s="255"/>
      <c r="N244" s="265"/>
      <c r="O244" s="265"/>
      <c r="P244" s="265"/>
      <c r="Q244" s="265"/>
      <c r="R244" s="256"/>
      <c r="S244" s="259" t="s">
        <v>84</v>
      </c>
      <c r="T244" s="260"/>
      <c r="U244" s="260"/>
      <c r="V244" s="260"/>
      <c r="W244" s="260"/>
      <c r="X244" s="266" t="s">
        <v>12</v>
      </c>
      <c r="Y244" s="266"/>
      <c r="Z244" s="266"/>
      <c r="AA244" s="266"/>
    </row>
    <row r="245" spans="1:27" ht="14.25" x14ac:dyDescent="0.15">
      <c r="A245" s="254"/>
      <c r="B245" s="257"/>
      <c r="C245" s="258"/>
      <c r="D245" s="262"/>
      <c r="E245" s="263"/>
      <c r="F245" s="263"/>
      <c r="G245" s="264"/>
      <c r="H245" s="262"/>
      <c r="I245" s="263"/>
      <c r="J245" s="263"/>
      <c r="K245" s="263"/>
      <c r="L245" s="264"/>
      <c r="M245" s="267"/>
      <c r="N245" s="268"/>
      <c r="O245" s="268"/>
      <c r="P245" s="268"/>
      <c r="Q245" s="268"/>
      <c r="R245" s="269"/>
      <c r="S245" s="262"/>
      <c r="T245" s="263"/>
      <c r="U245" s="263"/>
      <c r="V245" s="263"/>
      <c r="W245" s="263"/>
      <c r="X245" s="266"/>
      <c r="Y245" s="266"/>
      <c r="Z245" s="266"/>
      <c r="AA245" s="266"/>
    </row>
    <row r="246" spans="1:27" ht="14.25" x14ac:dyDescent="0.15">
      <c r="A246" s="253">
        <v>117</v>
      </c>
      <c r="B246" s="255"/>
      <c r="C246" s="256"/>
      <c r="D246" s="259"/>
      <c r="E246" s="260"/>
      <c r="F246" s="260"/>
      <c r="G246" s="261"/>
      <c r="H246" s="259" t="s">
        <v>84</v>
      </c>
      <c r="I246" s="260"/>
      <c r="J246" s="260"/>
      <c r="K246" s="260"/>
      <c r="L246" s="261"/>
      <c r="M246" s="255"/>
      <c r="N246" s="265"/>
      <c r="O246" s="265"/>
      <c r="P246" s="265"/>
      <c r="Q246" s="265"/>
      <c r="R246" s="256"/>
      <c r="S246" s="259" t="s">
        <v>84</v>
      </c>
      <c r="T246" s="260"/>
      <c r="U246" s="260"/>
      <c r="V246" s="260"/>
      <c r="W246" s="260"/>
      <c r="X246" s="266" t="s">
        <v>12</v>
      </c>
      <c r="Y246" s="266"/>
      <c r="Z246" s="266"/>
      <c r="AA246" s="266"/>
    </row>
    <row r="247" spans="1:27" ht="14.25" x14ac:dyDescent="0.15">
      <c r="A247" s="254"/>
      <c r="B247" s="257"/>
      <c r="C247" s="258"/>
      <c r="D247" s="262"/>
      <c r="E247" s="263"/>
      <c r="F247" s="263"/>
      <c r="G247" s="264"/>
      <c r="H247" s="262"/>
      <c r="I247" s="263"/>
      <c r="J247" s="263"/>
      <c r="K247" s="263"/>
      <c r="L247" s="264"/>
      <c r="M247" s="267"/>
      <c r="N247" s="268"/>
      <c r="O247" s="268"/>
      <c r="P247" s="268"/>
      <c r="Q247" s="268"/>
      <c r="R247" s="269"/>
      <c r="S247" s="262"/>
      <c r="T247" s="263"/>
      <c r="U247" s="263"/>
      <c r="V247" s="263"/>
      <c r="W247" s="263"/>
      <c r="X247" s="266"/>
      <c r="Y247" s="266"/>
      <c r="Z247" s="266"/>
      <c r="AA247" s="266"/>
    </row>
    <row r="248" spans="1:27" ht="14.25" x14ac:dyDescent="0.15">
      <c r="A248" s="253">
        <v>118</v>
      </c>
      <c r="B248" s="255"/>
      <c r="C248" s="256"/>
      <c r="D248" s="259"/>
      <c r="E248" s="260"/>
      <c r="F248" s="260"/>
      <c r="G248" s="261"/>
      <c r="H248" s="259" t="s">
        <v>84</v>
      </c>
      <c r="I248" s="260"/>
      <c r="J248" s="260"/>
      <c r="K248" s="260"/>
      <c r="L248" s="261"/>
      <c r="M248" s="255"/>
      <c r="N248" s="265"/>
      <c r="O248" s="265"/>
      <c r="P248" s="265"/>
      <c r="Q248" s="265"/>
      <c r="R248" s="256"/>
      <c r="S248" s="259" t="s">
        <v>84</v>
      </c>
      <c r="T248" s="260"/>
      <c r="U248" s="260"/>
      <c r="V248" s="260"/>
      <c r="W248" s="260"/>
      <c r="X248" s="266" t="s">
        <v>12</v>
      </c>
      <c r="Y248" s="266"/>
      <c r="Z248" s="266"/>
      <c r="AA248" s="266"/>
    </row>
    <row r="249" spans="1:27" ht="14.25" x14ac:dyDescent="0.15">
      <c r="A249" s="254"/>
      <c r="B249" s="257"/>
      <c r="C249" s="258"/>
      <c r="D249" s="262"/>
      <c r="E249" s="263"/>
      <c r="F249" s="263"/>
      <c r="G249" s="264"/>
      <c r="H249" s="262"/>
      <c r="I249" s="263"/>
      <c r="J249" s="263"/>
      <c r="K249" s="263"/>
      <c r="L249" s="264"/>
      <c r="M249" s="267"/>
      <c r="N249" s="268"/>
      <c r="O249" s="268"/>
      <c r="P249" s="268"/>
      <c r="Q249" s="268"/>
      <c r="R249" s="269"/>
      <c r="S249" s="262"/>
      <c r="T249" s="263"/>
      <c r="U249" s="263"/>
      <c r="V249" s="263"/>
      <c r="W249" s="263"/>
      <c r="X249" s="266"/>
      <c r="Y249" s="266"/>
      <c r="Z249" s="266"/>
      <c r="AA249" s="266"/>
    </row>
    <row r="250" spans="1:27" ht="14.25" x14ac:dyDescent="0.15">
      <c r="A250" s="253">
        <v>119</v>
      </c>
      <c r="B250" s="255"/>
      <c r="C250" s="256"/>
      <c r="D250" s="259"/>
      <c r="E250" s="260"/>
      <c r="F250" s="260"/>
      <c r="G250" s="261"/>
      <c r="H250" s="259" t="s">
        <v>84</v>
      </c>
      <c r="I250" s="260"/>
      <c r="J250" s="260"/>
      <c r="K250" s="260"/>
      <c r="L250" s="261"/>
      <c r="M250" s="255"/>
      <c r="N250" s="265"/>
      <c r="O250" s="265"/>
      <c r="P250" s="265"/>
      <c r="Q250" s="265"/>
      <c r="R250" s="256"/>
      <c r="S250" s="259" t="s">
        <v>84</v>
      </c>
      <c r="T250" s="260"/>
      <c r="U250" s="260"/>
      <c r="V250" s="260"/>
      <c r="W250" s="260"/>
      <c r="X250" s="266" t="s">
        <v>12</v>
      </c>
      <c r="Y250" s="266"/>
      <c r="Z250" s="266"/>
      <c r="AA250" s="266"/>
    </row>
    <row r="251" spans="1:27" ht="14.25" x14ac:dyDescent="0.15">
      <c r="A251" s="254"/>
      <c r="B251" s="257"/>
      <c r="C251" s="258"/>
      <c r="D251" s="262"/>
      <c r="E251" s="263"/>
      <c r="F251" s="263"/>
      <c r="G251" s="264"/>
      <c r="H251" s="262"/>
      <c r="I251" s="263"/>
      <c r="J251" s="263"/>
      <c r="K251" s="263"/>
      <c r="L251" s="264"/>
      <c r="M251" s="267"/>
      <c r="N251" s="268"/>
      <c r="O251" s="268"/>
      <c r="P251" s="268"/>
      <c r="Q251" s="268"/>
      <c r="R251" s="269"/>
      <c r="S251" s="262"/>
      <c r="T251" s="263"/>
      <c r="U251" s="263"/>
      <c r="V251" s="263"/>
      <c r="W251" s="263"/>
      <c r="X251" s="266"/>
      <c r="Y251" s="266"/>
      <c r="Z251" s="266"/>
      <c r="AA251" s="266"/>
    </row>
    <row r="252" spans="1:27" ht="14.25" x14ac:dyDescent="0.15">
      <c r="A252" s="253">
        <v>120</v>
      </c>
      <c r="B252" s="255"/>
      <c r="C252" s="256"/>
      <c r="D252" s="259"/>
      <c r="E252" s="260"/>
      <c r="F252" s="260"/>
      <c r="G252" s="261"/>
      <c r="H252" s="259" t="s">
        <v>84</v>
      </c>
      <c r="I252" s="260"/>
      <c r="J252" s="260"/>
      <c r="K252" s="260"/>
      <c r="L252" s="261"/>
      <c r="M252" s="255"/>
      <c r="N252" s="265"/>
      <c r="O252" s="265"/>
      <c r="P252" s="265"/>
      <c r="Q252" s="265"/>
      <c r="R252" s="256"/>
      <c r="S252" s="259" t="s">
        <v>84</v>
      </c>
      <c r="T252" s="260"/>
      <c r="U252" s="260"/>
      <c r="V252" s="260"/>
      <c r="W252" s="260"/>
      <c r="X252" s="266" t="s">
        <v>12</v>
      </c>
      <c r="Y252" s="266"/>
      <c r="Z252" s="266"/>
      <c r="AA252" s="266"/>
    </row>
    <row r="253" spans="1:27" ht="14.25" x14ac:dyDescent="0.15">
      <c r="A253" s="254"/>
      <c r="B253" s="257"/>
      <c r="C253" s="258"/>
      <c r="D253" s="262"/>
      <c r="E253" s="263"/>
      <c r="F253" s="263"/>
      <c r="G253" s="264"/>
      <c r="H253" s="262"/>
      <c r="I253" s="263"/>
      <c r="J253" s="263"/>
      <c r="K253" s="263"/>
      <c r="L253" s="264"/>
      <c r="M253" s="267"/>
      <c r="N253" s="268"/>
      <c r="O253" s="268"/>
      <c r="P253" s="268"/>
      <c r="Q253" s="268"/>
      <c r="R253" s="269"/>
      <c r="S253" s="262"/>
      <c r="T253" s="263"/>
      <c r="U253" s="263"/>
      <c r="V253" s="263"/>
      <c r="W253" s="263"/>
      <c r="X253" s="266"/>
      <c r="Y253" s="266"/>
      <c r="Z253" s="266"/>
      <c r="AA253" s="266"/>
    </row>
  </sheetData>
  <protectedRanges>
    <protectedRange sqref="Q3:Q5 X3:X5" name="範囲1"/>
  </protectedRanges>
  <mergeCells count="972">
    <mergeCell ref="Q3:R3"/>
    <mergeCell ref="T3:U3"/>
    <mergeCell ref="X3:Y3"/>
    <mergeCell ref="H6:Z6"/>
    <mergeCell ref="B9:X9"/>
    <mergeCell ref="X12:AA13"/>
    <mergeCell ref="A14:A15"/>
    <mergeCell ref="B14:C15"/>
    <mergeCell ref="D14:G15"/>
    <mergeCell ref="H14:L15"/>
    <mergeCell ref="M14:R14"/>
    <mergeCell ref="S14:W15"/>
    <mergeCell ref="X14:AA15"/>
    <mergeCell ref="M15:R15"/>
    <mergeCell ref="A12:A13"/>
    <mergeCell ref="B12:C13"/>
    <mergeCell ref="D12:G13"/>
    <mergeCell ref="H12:L13"/>
    <mergeCell ref="M12:R13"/>
    <mergeCell ref="S12:W13"/>
    <mergeCell ref="X16:AA17"/>
    <mergeCell ref="M17:R17"/>
    <mergeCell ref="A18:A19"/>
    <mergeCell ref="B18:C19"/>
    <mergeCell ref="D18:G19"/>
    <mergeCell ref="H18:L19"/>
    <mergeCell ref="M18:R18"/>
    <mergeCell ref="S18:W19"/>
    <mergeCell ref="X18:AA19"/>
    <mergeCell ref="M19:R19"/>
    <mergeCell ref="A16:A17"/>
    <mergeCell ref="B16:C17"/>
    <mergeCell ref="D16:G17"/>
    <mergeCell ref="H16:L17"/>
    <mergeCell ref="M16:R16"/>
    <mergeCell ref="S16:W17"/>
    <mergeCell ref="X20:AA21"/>
    <mergeCell ref="M21:R21"/>
    <mergeCell ref="A22:A23"/>
    <mergeCell ref="B22:C23"/>
    <mergeCell ref="D22:G23"/>
    <mergeCell ref="H22:L23"/>
    <mergeCell ref="M22:R22"/>
    <mergeCell ref="S22:W23"/>
    <mergeCell ref="X22:AA23"/>
    <mergeCell ref="M23:R23"/>
    <mergeCell ref="A20:A21"/>
    <mergeCell ref="B20:C21"/>
    <mergeCell ref="D20:G21"/>
    <mergeCell ref="H20:L21"/>
    <mergeCell ref="M20:R20"/>
    <mergeCell ref="S20:W21"/>
    <mergeCell ref="X24:AA25"/>
    <mergeCell ref="M25:R25"/>
    <mergeCell ref="A26:A27"/>
    <mergeCell ref="B26:C27"/>
    <mergeCell ref="D26:G27"/>
    <mergeCell ref="H26:L27"/>
    <mergeCell ref="M26:R26"/>
    <mergeCell ref="S26:W27"/>
    <mergeCell ref="X26:AA27"/>
    <mergeCell ref="M27:R27"/>
    <mergeCell ref="A24:A25"/>
    <mergeCell ref="B24:C25"/>
    <mergeCell ref="D24:G25"/>
    <mergeCell ref="H24:L25"/>
    <mergeCell ref="M24:R24"/>
    <mergeCell ref="S24:W25"/>
    <mergeCell ref="X28:AA29"/>
    <mergeCell ref="M29:R29"/>
    <mergeCell ref="A30:A31"/>
    <mergeCell ref="B30:C31"/>
    <mergeCell ref="D30:G31"/>
    <mergeCell ref="H30:L31"/>
    <mergeCell ref="M30:R30"/>
    <mergeCell ref="S30:W31"/>
    <mergeCell ref="X30:AA31"/>
    <mergeCell ref="M31:R31"/>
    <mergeCell ref="A28:A29"/>
    <mergeCell ref="B28:C29"/>
    <mergeCell ref="D28:G29"/>
    <mergeCell ref="H28:L29"/>
    <mergeCell ref="M28:R28"/>
    <mergeCell ref="S28:W29"/>
    <mergeCell ref="X32:AA33"/>
    <mergeCell ref="M33:R33"/>
    <mergeCell ref="A34:A35"/>
    <mergeCell ref="B34:C35"/>
    <mergeCell ref="D34:G35"/>
    <mergeCell ref="H34:L35"/>
    <mergeCell ref="M34:R34"/>
    <mergeCell ref="S34:W35"/>
    <mergeCell ref="X34:AA35"/>
    <mergeCell ref="M35:R35"/>
    <mergeCell ref="A32:A33"/>
    <mergeCell ref="B32:C33"/>
    <mergeCell ref="D32:G33"/>
    <mergeCell ref="H32:L33"/>
    <mergeCell ref="M32:R32"/>
    <mergeCell ref="S32:W33"/>
    <mergeCell ref="X36:AA37"/>
    <mergeCell ref="M37:R37"/>
    <mergeCell ref="A38:A39"/>
    <mergeCell ref="B38:C39"/>
    <mergeCell ref="D38:G39"/>
    <mergeCell ref="H38:L39"/>
    <mergeCell ref="M38:R38"/>
    <mergeCell ref="S38:W39"/>
    <mergeCell ref="X38:AA39"/>
    <mergeCell ref="M39:R39"/>
    <mergeCell ref="A36:A37"/>
    <mergeCell ref="B36:C37"/>
    <mergeCell ref="D36:G37"/>
    <mergeCell ref="H36:L37"/>
    <mergeCell ref="M36:R36"/>
    <mergeCell ref="S36:W37"/>
    <mergeCell ref="X40:AA41"/>
    <mergeCell ref="M41:R41"/>
    <mergeCell ref="A42:A43"/>
    <mergeCell ref="B42:C43"/>
    <mergeCell ref="D42:G43"/>
    <mergeCell ref="H42:L43"/>
    <mergeCell ref="M42:R42"/>
    <mergeCell ref="S42:W43"/>
    <mergeCell ref="X42:AA43"/>
    <mergeCell ref="M43:R43"/>
    <mergeCell ref="A40:A41"/>
    <mergeCell ref="B40:C41"/>
    <mergeCell ref="D40:G41"/>
    <mergeCell ref="H40:L41"/>
    <mergeCell ref="M40:R40"/>
    <mergeCell ref="S40:W41"/>
    <mergeCell ref="X44:AA45"/>
    <mergeCell ref="M45:R45"/>
    <mergeCell ref="A46:A47"/>
    <mergeCell ref="B46:C47"/>
    <mergeCell ref="D46:G47"/>
    <mergeCell ref="H46:L47"/>
    <mergeCell ref="M46:R46"/>
    <mergeCell ref="S46:W47"/>
    <mergeCell ref="X46:AA47"/>
    <mergeCell ref="M47:R47"/>
    <mergeCell ref="A44:A45"/>
    <mergeCell ref="B44:C45"/>
    <mergeCell ref="D44:G45"/>
    <mergeCell ref="H44:L45"/>
    <mergeCell ref="M44:R44"/>
    <mergeCell ref="S44:W45"/>
    <mergeCell ref="X48:AA49"/>
    <mergeCell ref="M49:R49"/>
    <mergeCell ref="A50:A51"/>
    <mergeCell ref="B50:C51"/>
    <mergeCell ref="D50:G51"/>
    <mergeCell ref="H50:L51"/>
    <mergeCell ref="M50:R50"/>
    <mergeCell ref="S50:W51"/>
    <mergeCell ref="X50:AA51"/>
    <mergeCell ref="M51:R51"/>
    <mergeCell ref="A48:A49"/>
    <mergeCell ref="B48:C49"/>
    <mergeCell ref="D48:G49"/>
    <mergeCell ref="H48:L49"/>
    <mergeCell ref="M48:R48"/>
    <mergeCell ref="S48:W49"/>
    <mergeCell ref="X52:AA53"/>
    <mergeCell ref="M53:R53"/>
    <mergeCell ref="A54:A55"/>
    <mergeCell ref="B54:C55"/>
    <mergeCell ref="D54:G55"/>
    <mergeCell ref="H54:L55"/>
    <mergeCell ref="M54:R54"/>
    <mergeCell ref="S54:W55"/>
    <mergeCell ref="X54:AA55"/>
    <mergeCell ref="M55:R55"/>
    <mergeCell ref="A52:A53"/>
    <mergeCell ref="B52:C53"/>
    <mergeCell ref="D52:G53"/>
    <mergeCell ref="H52:L53"/>
    <mergeCell ref="M52:R52"/>
    <mergeCell ref="S52:W53"/>
    <mergeCell ref="X56:AA57"/>
    <mergeCell ref="M57:R57"/>
    <mergeCell ref="A58:A59"/>
    <mergeCell ref="B58:C59"/>
    <mergeCell ref="D58:G59"/>
    <mergeCell ref="H58:L59"/>
    <mergeCell ref="M58:R58"/>
    <mergeCell ref="S58:W59"/>
    <mergeCell ref="X58:AA59"/>
    <mergeCell ref="M59:R59"/>
    <mergeCell ref="A56:A57"/>
    <mergeCell ref="B56:C57"/>
    <mergeCell ref="D56:G57"/>
    <mergeCell ref="H56:L57"/>
    <mergeCell ref="M56:R56"/>
    <mergeCell ref="S56:W57"/>
    <mergeCell ref="X60:AA61"/>
    <mergeCell ref="M61:R61"/>
    <mergeCell ref="A62:A63"/>
    <mergeCell ref="B62:C63"/>
    <mergeCell ref="D62:G63"/>
    <mergeCell ref="H62:L63"/>
    <mergeCell ref="M62:R62"/>
    <mergeCell ref="S62:W63"/>
    <mergeCell ref="X62:AA63"/>
    <mergeCell ref="M63:R63"/>
    <mergeCell ref="A60:A61"/>
    <mergeCell ref="B60:C61"/>
    <mergeCell ref="D60:G61"/>
    <mergeCell ref="H60:L61"/>
    <mergeCell ref="M60:R60"/>
    <mergeCell ref="S60:W61"/>
    <mergeCell ref="X64:AA65"/>
    <mergeCell ref="M65:R65"/>
    <mergeCell ref="A66:A67"/>
    <mergeCell ref="B66:C67"/>
    <mergeCell ref="D66:G67"/>
    <mergeCell ref="H66:L67"/>
    <mergeCell ref="M66:R66"/>
    <mergeCell ref="S66:W67"/>
    <mergeCell ref="X66:AA67"/>
    <mergeCell ref="M67:R67"/>
    <mergeCell ref="A64:A65"/>
    <mergeCell ref="B64:C65"/>
    <mergeCell ref="D64:G65"/>
    <mergeCell ref="H64:L65"/>
    <mergeCell ref="M64:R64"/>
    <mergeCell ref="S64:W65"/>
    <mergeCell ref="X68:AA69"/>
    <mergeCell ref="M69:R69"/>
    <mergeCell ref="A70:A71"/>
    <mergeCell ref="B70:C71"/>
    <mergeCell ref="D70:G71"/>
    <mergeCell ref="H70:L71"/>
    <mergeCell ref="M70:R70"/>
    <mergeCell ref="S70:W71"/>
    <mergeCell ref="X70:AA71"/>
    <mergeCell ref="M71:R71"/>
    <mergeCell ref="A68:A69"/>
    <mergeCell ref="B68:C69"/>
    <mergeCell ref="D68:G69"/>
    <mergeCell ref="H68:L69"/>
    <mergeCell ref="M68:R68"/>
    <mergeCell ref="S68:W69"/>
    <mergeCell ref="X72:AA73"/>
    <mergeCell ref="M73:R73"/>
    <mergeCell ref="A74:A75"/>
    <mergeCell ref="B74:C75"/>
    <mergeCell ref="D74:G75"/>
    <mergeCell ref="H74:L75"/>
    <mergeCell ref="M74:R74"/>
    <mergeCell ref="S74:W75"/>
    <mergeCell ref="X74:AA75"/>
    <mergeCell ref="M75:R75"/>
    <mergeCell ref="A72:A73"/>
    <mergeCell ref="B72:C73"/>
    <mergeCell ref="D72:G73"/>
    <mergeCell ref="H72:L73"/>
    <mergeCell ref="M72:R72"/>
    <mergeCell ref="S72:W73"/>
    <mergeCell ref="X76:AA77"/>
    <mergeCell ref="M77:R77"/>
    <mergeCell ref="A78:A79"/>
    <mergeCell ref="B78:C79"/>
    <mergeCell ref="D78:G79"/>
    <mergeCell ref="H78:L79"/>
    <mergeCell ref="M78:R78"/>
    <mergeCell ref="S78:W79"/>
    <mergeCell ref="X78:AA79"/>
    <mergeCell ref="M79:R79"/>
    <mergeCell ref="A76:A77"/>
    <mergeCell ref="B76:C77"/>
    <mergeCell ref="D76:G77"/>
    <mergeCell ref="H76:L77"/>
    <mergeCell ref="M76:R76"/>
    <mergeCell ref="S76:W77"/>
    <mergeCell ref="X80:AA81"/>
    <mergeCell ref="M81:R81"/>
    <mergeCell ref="A82:A83"/>
    <mergeCell ref="B82:C83"/>
    <mergeCell ref="D82:G83"/>
    <mergeCell ref="H82:L83"/>
    <mergeCell ref="M82:R82"/>
    <mergeCell ref="S82:W83"/>
    <mergeCell ref="X82:AA83"/>
    <mergeCell ref="M83:R83"/>
    <mergeCell ref="A80:A81"/>
    <mergeCell ref="B80:C81"/>
    <mergeCell ref="D80:G81"/>
    <mergeCell ref="H80:L81"/>
    <mergeCell ref="M80:R80"/>
    <mergeCell ref="S80:W81"/>
    <mergeCell ref="X84:AA85"/>
    <mergeCell ref="M85:R85"/>
    <mergeCell ref="A86:A87"/>
    <mergeCell ref="B86:C87"/>
    <mergeCell ref="D86:G87"/>
    <mergeCell ref="H86:L87"/>
    <mergeCell ref="M86:R86"/>
    <mergeCell ref="S86:W87"/>
    <mergeCell ref="X86:AA87"/>
    <mergeCell ref="M87:R87"/>
    <mergeCell ref="A84:A85"/>
    <mergeCell ref="B84:C85"/>
    <mergeCell ref="D84:G85"/>
    <mergeCell ref="H84:L85"/>
    <mergeCell ref="M84:R84"/>
    <mergeCell ref="S84:W85"/>
    <mergeCell ref="X88:AA89"/>
    <mergeCell ref="M89:R89"/>
    <mergeCell ref="A90:A91"/>
    <mergeCell ref="B90:C91"/>
    <mergeCell ref="D90:G91"/>
    <mergeCell ref="H90:L91"/>
    <mergeCell ref="M90:R90"/>
    <mergeCell ref="S90:W91"/>
    <mergeCell ref="X90:AA91"/>
    <mergeCell ref="M91:R91"/>
    <mergeCell ref="A88:A89"/>
    <mergeCell ref="B88:C89"/>
    <mergeCell ref="D88:G89"/>
    <mergeCell ref="H88:L89"/>
    <mergeCell ref="M88:R88"/>
    <mergeCell ref="S88:W89"/>
    <mergeCell ref="X92:AA93"/>
    <mergeCell ref="M93:R93"/>
    <mergeCell ref="A94:A95"/>
    <mergeCell ref="B94:C95"/>
    <mergeCell ref="D94:G95"/>
    <mergeCell ref="H94:L95"/>
    <mergeCell ref="M94:R94"/>
    <mergeCell ref="S94:W95"/>
    <mergeCell ref="X94:AA95"/>
    <mergeCell ref="M95:R95"/>
    <mergeCell ref="A92:A93"/>
    <mergeCell ref="B92:C93"/>
    <mergeCell ref="D92:G93"/>
    <mergeCell ref="H92:L93"/>
    <mergeCell ref="M92:R92"/>
    <mergeCell ref="S92:W93"/>
    <mergeCell ref="X96:AA97"/>
    <mergeCell ref="M97:R97"/>
    <mergeCell ref="A98:A99"/>
    <mergeCell ref="B98:C99"/>
    <mergeCell ref="D98:G99"/>
    <mergeCell ref="H98:L99"/>
    <mergeCell ref="M98:R98"/>
    <mergeCell ref="S98:W99"/>
    <mergeCell ref="X98:AA99"/>
    <mergeCell ref="M99:R99"/>
    <mergeCell ref="A96:A97"/>
    <mergeCell ref="B96:C97"/>
    <mergeCell ref="D96:G97"/>
    <mergeCell ref="H96:L97"/>
    <mergeCell ref="M96:R96"/>
    <mergeCell ref="S96:W97"/>
    <mergeCell ref="X100:AA101"/>
    <mergeCell ref="M101:R101"/>
    <mergeCell ref="A102:A103"/>
    <mergeCell ref="B102:C103"/>
    <mergeCell ref="D102:G103"/>
    <mergeCell ref="H102:L103"/>
    <mergeCell ref="M102:R102"/>
    <mergeCell ref="S102:W103"/>
    <mergeCell ref="X102:AA103"/>
    <mergeCell ref="M103:R103"/>
    <mergeCell ref="A100:A101"/>
    <mergeCell ref="B100:C101"/>
    <mergeCell ref="D100:G101"/>
    <mergeCell ref="H100:L101"/>
    <mergeCell ref="M100:R100"/>
    <mergeCell ref="S100:W101"/>
    <mergeCell ref="X104:AA105"/>
    <mergeCell ref="M105:R105"/>
    <mergeCell ref="A106:A107"/>
    <mergeCell ref="B106:C107"/>
    <mergeCell ref="D106:G107"/>
    <mergeCell ref="H106:L107"/>
    <mergeCell ref="M106:R106"/>
    <mergeCell ref="S106:W107"/>
    <mergeCell ref="X106:AA107"/>
    <mergeCell ref="M107:R107"/>
    <mergeCell ref="A104:A105"/>
    <mergeCell ref="B104:C105"/>
    <mergeCell ref="D104:G105"/>
    <mergeCell ref="H104:L105"/>
    <mergeCell ref="M104:R104"/>
    <mergeCell ref="S104:W105"/>
    <mergeCell ref="X108:AA109"/>
    <mergeCell ref="M109:R109"/>
    <mergeCell ref="A110:A111"/>
    <mergeCell ref="B110:C111"/>
    <mergeCell ref="D110:G111"/>
    <mergeCell ref="H110:L111"/>
    <mergeCell ref="M110:R110"/>
    <mergeCell ref="S110:W111"/>
    <mergeCell ref="X110:AA111"/>
    <mergeCell ref="M111:R111"/>
    <mergeCell ref="A108:A109"/>
    <mergeCell ref="B108:C109"/>
    <mergeCell ref="D108:G109"/>
    <mergeCell ref="H108:L109"/>
    <mergeCell ref="M108:R108"/>
    <mergeCell ref="S108:W109"/>
    <mergeCell ref="X112:AA113"/>
    <mergeCell ref="M113:R113"/>
    <mergeCell ref="A114:A115"/>
    <mergeCell ref="B114:C115"/>
    <mergeCell ref="D114:G115"/>
    <mergeCell ref="H114:L115"/>
    <mergeCell ref="M114:R114"/>
    <mergeCell ref="S114:W115"/>
    <mergeCell ref="X114:AA115"/>
    <mergeCell ref="M115:R115"/>
    <mergeCell ref="A112:A113"/>
    <mergeCell ref="B112:C113"/>
    <mergeCell ref="D112:G113"/>
    <mergeCell ref="H112:L113"/>
    <mergeCell ref="M112:R112"/>
    <mergeCell ref="S112:W113"/>
    <mergeCell ref="X116:AA117"/>
    <mergeCell ref="M117:R117"/>
    <mergeCell ref="A118:A119"/>
    <mergeCell ref="B118:C119"/>
    <mergeCell ref="D118:G119"/>
    <mergeCell ref="H118:L119"/>
    <mergeCell ref="M118:R118"/>
    <mergeCell ref="S118:W119"/>
    <mergeCell ref="X118:AA119"/>
    <mergeCell ref="M119:R119"/>
    <mergeCell ref="A116:A117"/>
    <mergeCell ref="B116:C117"/>
    <mergeCell ref="D116:G117"/>
    <mergeCell ref="H116:L117"/>
    <mergeCell ref="M116:R116"/>
    <mergeCell ref="S116:W117"/>
    <mergeCell ref="X120:AA121"/>
    <mergeCell ref="M121:R121"/>
    <mergeCell ref="A122:A123"/>
    <mergeCell ref="B122:C123"/>
    <mergeCell ref="D122:G123"/>
    <mergeCell ref="H122:L123"/>
    <mergeCell ref="M122:R122"/>
    <mergeCell ref="S122:W123"/>
    <mergeCell ref="X122:AA123"/>
    <mergeCell ref="M123:R123"/>
    <mergeCell ref="A120:A121"/>
    <mergeCell ref="B120:C121"/>
    <mergeCell ref="D120:G121"/>
    <mergeCell ref="H120:L121"/>
    <mergeCell ref="M120:R120"/>
    <mergeCell ref="S120:W121"/>
    <mergeCell ref="X124:AA125"/>
    <mergeCell ref="M125:R125"/>
    <mergeCell ref="A126:A127"/>
    <mergeCell ref="B126:C127"/>
    <mergeCell ref="D126:G127"/>
    <mergeCell ref="H126:L127"/>
    <mergeCell ref="M126:R126"/>
    <mergeCell ref="S126:W127"/>
    <mergeCell ref="X126:AA127"/>
    <mergeCell ref="M127:R127"/>
    <mergeCell ref="A124:A125"/>
    <mergeCell ref="B124:C125"/>
    <mergeCell ref="D124:G125"/>
    <mergeCell ref="H124:L125"/>
    <mergeCell ref="M124:R124"/>
    <mergeCell ref="S124:W125"/>
    <mergeCell ref="X128:AA129"/>
    <mergeCell ref="M129:R129"/>
    <mergeCell ref="A130:A131"/>
    <mergeCell ref="B130:C131"/>
    <mergeCell ref="D130:G131"/>
    <mergeCell ref="H130:L131"/>
    <mergeCell ref="M130:R130"/>
    <mergeCell ref="S130:W131"/>
    <mergeCell ref="X130:AA131"/>
    <mergeCell ref="M131:R131"/>
    <mergeCell ref="A128:A129"/>
    <mergeCell ref="B128:C129"/>
    <mergeCell ref="D128:G129"/>
    <mergeCell ref="H128:L129"/>
    <mergeCell ref="M128:R128"/>
    <mergeCell ref="S128:W129"/>
    <mergeCell ref="X132:AA133"/>
    <mergeCell ref="M133:R133"/>
    <mergeCell ref="A134:A135"/>
    <mergeCell ref="B134:C135"/>
    <mergeCell ref="D134:G135"/>
    <mergeCell ref="H134:L135"/>
    <mergeCell ref="M134:R134"/>
    <mergeCell ref="S134:W135"/>
    <mergeCell ref="X134:AA135"/>
    <mergeCell ref="M135:R135"/>
    <mergeCell ref="A132:A133"/>
    <mergeCell ref="B132:C133"/>
    <mergeCell ref="D132:G133"/>
    <mergeCell ref="H132:L133"/>
    <mergeCell ref="M132:R132"/>
    <mergeCell ref="S132:W133"/>
    <mergeCell ref="X136:AA137"/>
    <mergeCell ref="M137:R137"/>
    <mergeCell ref="A138:A139"/>
    <mergeCell ref="B138:C139"/>
    <mergeCell ref="D138:G139"/>
    <mergeCell ref="H138:L139"/>
    <mergeCell ref="M138:R138"/>
    <mergeCell ref="S138:W139"/>
    <mergeCell ref="X138:AA139"/>
    <mergeCell ref="M139:R139"/>
    <mergeCell ref="A136:A137"/>
    <mergeCell ref="B136:C137"/>
    <mergeCell ref="D136:G137"/>
    <mergeCell ref="H136:L137"/>
    <mergeCell ref="M136:R136"/>
    <mergeCell ref="S136:W137"/>
    <mergeCell ref="X140:AA141"/>
    <mergeCell ref="M141:R141"/>
    <mergeCell ref="A142:A143"/>
    <mergeCell ref="B142:C143"/>
    <mergeCell ref="D142:G143"/>
    <mergeCell ref="H142:L143"/>
    <mergeCell ref="M142:R142"/>
    <mergeCell ref="S142:W143"/>
    <mergeCell ref="X142:AA143"/>
    <mergeCell ref="M143:R143"/>
    <mergeCell ref="A140:A141"/>
    <mergeCell ref="B140:C141"/>
    <mergeCell ref="D140:G141"/>
    <mergeCell ref="H140:L141"/>
    <mergeCell ref="M140:R140"/>
    <mergeCell ref="S140:W141"/>
    <mergeCell ref="X144:AA145"/>
    <mergeCell ref="M145:R145"/>
    <mergeCell ref="A146:A147"/>
    <mergeCell ref="B146:C147"/>
    <mergeCell ref="D146:G147"/>
    <mergeCell ref="H146:L147"/>
    <mergeCell ref="M146:R146"/>
    <mergeCell ref="S146:W147"/>
    <mergeCell ref="X146:AA147"/>
    <mergeCell ref="M147:R147"/>
    <mergeCell ref="A144:A145"/>
    <mergeCell ref="B144:C145"/>
    <mergeCell ref="D144:G145"/>
    <mergeCell ref="H144:L145"/>
    <mergeCell ref="M144:R144"/>
    <mergeCell ref="S144:W145"/>
    <mergeCell ref="X148:AA149"/>
    <mergeCell ref="M149:R149"/>
    <mergeCell ref="A150:A151"/>
    <mergeCell ref="B150:C151"/>
    <mergeCell ref="D150:G151"/>
    <mergeCell ref="H150:L151"/>
    <mergeCell ref="M150:R150"/>
    <mergeCell ref="S150:W151"/>
    <mergeCell ref="X150:AA151"/>
    <mergeCell ref="M151:R151"/>
    <mergeCell ref="A148:A149"/>
    <mergeCell ref="B148:C149"/>
    <mergeCell ref="D148:G149"/>
    <mergeCell ref="H148:L149"/>
    <mergeCell ref="M148:R148"/>
    <mergeCell ref="S148:W149"/>
    <mergeCell ref="X152:AA153"/>
    <mergeCell ref="M153:R153"/>
    <mergeCell ref="A154:A155"/>
    <mergeCell ref="B154:C155"/>
    <mergeCell ref="D154:G155"/>
    <mergeCell ref="H154:L155"/>
    <mergeCell ref="M154:R154"/>
    <mergeCell ref="S154:W155"/>
    <mergeCell ref="X154:AA155"/>
    <mergeCell ref="M155:R155"/>
    <mergeCell ref="A152:A153"/>
    <mergeCell ref="B152:C153"/>
    <mergeCell ref="D152:G153"/>
    <mergeCell ref="H152:L153"/>
    <mergeCell ref="M152:R152"/>
    <mergeCell ref="S152:W153"/>
    <mergeCell ref="X156:AA157"/>
    <mergeCell ref="M157:R157"/>
    <mergeCell ref="A158:A159"/>
    <mergeCell ref="B158:C159"/>
    <mergeCell ref="D158:G159"/>
    <mergeCell ref="H158:L159"/>
    <mergeCell ref="M158:R158"/>
    <mergeCell ref="S158:W159"/>
    <mergeCell ref="X158:AA159"/>
    <mergeCell ref="M159:R159"/>
    <mergeCell ref="A156:A157"/>
    <mergeCell ref="B156:C157"/>
    <mergeCell ref="D156:G157"/>
    <mergeCell ref="H156:L157"/>
    <mergeCell ref="M156:R156"/>
    <mergeCell ref="S156:W157"/>
    <mergeCell ref="X160:AA161"/>
    <mergeCell ref="M161:R161"/>
    <mergeCell ref="A162:A163"/>
    <mergeCell ref="B162:C163"/>
    <mergeCell ref="D162:G163"/>
    <mergeCell ref="H162:L163"/>
    <mergeCell ref="M162:R162"/>
    <mergeCell ref="S162:W163"/>
    <mergeCell ref="X162:AA163"/>
    <mergeCell ref="M163:R163"/>
    <mergeCell ref="A160:A161"/>
    <mergeCell ref="B160:C161"/>
    <mergeCell ref="D160:G161"/>
    <mergeCell ref="H160:L161"/>
    <mergeCell ref="M160:R160"/>
    <mergeCell ref="S160:W161"/>
    <mergeCell ref="X164:AA165"/>
    <mergeCell ref="M165:R165"/>
    <mergeCell ref="A166:A167"/>
    <mergeCell ref="B166:C167"/>
    <mergeCell ref="D166:G167"/>
    <mergeCell ref="H166:L167"/>
    <mergeCell ref="M166:R166"/>
    <mergeCell ref="S166:W167"/>
    <mergeCell ref="X166:AA167"/>
    <mergeCell ref="M167:R167"/>
    <mergeCell ref="A164:A165"/>
    <mergeCell ref="B164:C165"/>
    <mergeCell ref="D164:G165"/>
    <mergeCell ref="H164:L165"/>
    <mergeCell ref="M164:R164"/>
    <mergeCell ref="S164:W165"/>
    <mergeCell ref="X168:AA169"/>
    <mergeCell ref="M169:R169"/>
    <mergeCell ref="A170:A171"/>
    <mergeCell ref="B170:C171"/>
    <mergeCell ref="D170:G171"/>
    <mergeCell ref="H170:L171"/>
    <mergeCell ref="M170:R170"/>
    <mergeCell ref="S170:W171"/>
    <mergeCell ref="X170:AA171"/>
    <mergeCell ref="M171:R171"/>
    <mergeCell ref="A168:A169"/>
    <mergeCell ref="B168:C169"/>
    <mergeCell ref="D168:G169"/>
    <mergeCell ref="H168:L169"/>
    <mergeCell ref="M168:R168"/>
    <mergeCell ref="S168:W169"/>
    <mergeCell ref="X172:AA173"/>
    <mergeCell ref="M173:R173"/>
    <mergeCell ref="A174:A175"/>
    <mergeCell ref="B174:C175"/>
    <mergeCell ref="D174:G175"/>
    <mergeCell ref="H174:L175"/>
    <mergeCell ref="M174:R174"/>
    <mergeCell ref="S174:W175"/>
    <mergeCell ref="X174:AA175"/>
    <mergeCell ref="M175:R175"/>
    <mergeCell ref="A172:A173"/>
    <mergeCell ref="B172:C173"/>
    <mergeCell ref="D172:G173"/>
    <mergeCell ref="H172:L173"/>
    <mergeCell ref="M172:R172"/>
    <mergeCell ref="S172:W173"/>
    <mergeCell ref="X176:AA177"/>
    <mergeCell ref="M177:R177"/>
    <mergeCell ref="A178:A179"/>
    <mergeCell ref="B178:C179"/>
    <mergeCell ref="D178:G179"/>
    <mergeCell ref="H178:L179"/>
    <mergeCell ref="M178:R178"/>
    <mergeCell ref="S178:W179"/>
    <mergeCell ref="X178:AA179"/>
    <mergeCell ref="M179:R179"/>
    <mergeCell ref="A176:A177"/>
    <mergeCell ref="B176:C177"/>
    <mergeCell ref="D176:G177"/>
    <mergeCell ref="H176:L177"/>
    <mergeCell ref="M176:R176"/>
    <mergeCell ref="S176:W177"/>
    <mergeCell ref="X180:AA181"/>
    <mergeCell ref="M181:R181"/>
    <mergeCell ref="A182:A183"/>
    <mergeCell ref="B182:C183"/>
    <mergeCell ref="D182:G183"/>
    <mergeCell ref="H182:L183"/>
    <mergeCell ref="M182:R182"/>
    <mergeCell ref="S182:W183"/>
    <mergeCell ref="X182:AA183"/>
    <mergeCell ref="M183:R183"/>
    <mergeCell ref="A180:A181"/>
    <mergeCell ref="B180:C181"/>
    <mergeCell ref="D180:G181"/>
    <mergeCell ref="H180:L181"/>
    <mergeCell ref="M180:R180"/>
    <mergeCell ref="S180:W181"/>
    <mergeCell ref="X184:AA185"/>
    <mergeCell ref="M185:R185"/>
    <mergeCell ref="A186:A187"/>
    <mergeCell ref="B186:C187"/>
    <mergeCell ref="D186:G187"/>
    <mergeCell ref="H186:L187"/>
    <mergeCell ref="M186:R186"/>
    <mergeCell ref="S186:W187"/>
    <mergeCell ref="X186:AA187"/>
    <mergeCell ref="M187:R187"/>
    <mergeCell ref="A184:A185"/>
    <mergeCell ref="B184:C185"/>
    <mergeCell ref="D184:G185"/>
    <mergeCell ref="H184:L185"/>
    <mergeCell ref="M184:R184"/>
    <mergeCell ref="S184:W185"/>
    <mergeCell ref="X188:AA189"/>
    <mergeCell ref="M189:R189"/>
    <mergeCell ref="A190:A191"/>
    <mergeCell ref="B190:C191"/>
    <mergeCell ref="D190:G191"/>
    <mergeCell ref="H190:L191"/>
    <mergeCell ref="M190:R190"/>
    <mergeCell ref="S190:W191"/>
    <mergeCell ref="X190:AA191"/>
    <mergeCell ref="M191:R191"/>
    <mergeCell ref="A188:A189"/>
    <mergeCell ref="B188:C189"/>
    <mergeCell ref="D188:G189"/>
    <mergeCell ref="H188:L189"/>
    <mergeCell ref="M188:R188"/>
    <mergeCell ref="S188:W189"/>
    <mergeCell ref="X192:AA193"/>
    <mergeCell ref="M193:R193"/>
    <mergeCell ref="A194:A195"/>
    <mergeCell ref="B194:C195"/>
    <mergeCell ref="D194:G195"/>
    <mergeCell ref="H194:L195"/>
    <mergeCell ref="M194:R194"/>
    <mergeCell ref="S194:W195"/>
    <mergeCell ref="X194:AA195"/>
    <mergeCell ref="M195:R195"/>
    <mergeCell ref="A192:A193"/>
    <mergeCell ref="B192:C193"/>
    <mergeCell ref="D192:G193"/>
    <mergeCell ref="H192:L193"/>
    <mergeCell ref="M192:R192"/>
    <mergeCell ref="S192:W193"/>
    <mergeCell ref="X196:AA197"/>
    <mergeCell ref="M197:R197"/>
    <mergeCell ref="A198:A199"/>
    <mergeCell ref="B198:C199"/>
    <mergeCell ref="D198:G199"/>
    <mergeCell ref="H198:L199"/>
    <mergeCell ref="M198:R198"/>
    <mergeCell ref="S198:W199"/>
    <mergeCell ref="X198:AA199"/>
    <mergeCell ref="M199:R199"/>
    <mergeCell ref="A196:A197"/>
    <mergeCell ref="B196:C197"/>
    <mergeCell ref="D196:G197"/>
    <mergeCell ref="H196:L197"/>
    <mergeCell ref="M196:R196"/>
    <mergeCell ref="S196:W197"/>
    <mergeCell ref="X200:AA201"/>
    <mergeCell ref="M201:R201"/>
    <mergeCell ref="A202:A203"/>
    <mergeCell ref="B202:C203"/>
    <mergeCell ref="D202:G203"/>
    <mergeCell ref="H202:L203"/>
    <mergeCell ref="M202:R202"/>
    <mergeCell ref="S202:W203"/>
    <mergeCell ref="X202:AA203"/>
    <mergeCell ref="M203:R203"/>
    <mergeCell ref="A200:A201"/>
    <mergeCell ref="B200:C201"/>
    <mergeCell ref="D200:G201"/>
    <mergeCell ref="H200:L201"/>
    <mergeCell ref="M200:R200"/>
    <mergeCell ref="S200:W201"/>
    <mergeCell ref="X204:AA205"/>
    <mergeCell ref="M205:R205"/>
    <mergeCell ref="A206:A207"/>
    <mergeCell ref="B206:C207"/>
    <mergeCell ref="D206:G207"/>
    <mergeCell ref="H206:L207"/>
    <mergeCell ref="M206:R206"/>
    <mergeCell ref="S206:W207"/>
    <mergeCell ref="X206:AA207"/>
    <mergeCell ref="M207:R207"/>
    <mergeCell ref="A204:A205"/>
    <mergeCell ref="B204:C205"/>
    <mergeCell ref="D204:G205"/>
    <mergeCell ref="H204:L205"/>
    <mergeCell ref="M204:R204"/>
    <mergeCell ref="S204:W205"/>
    <mergeCell ref="X208:AA209"/>
    <mergeCell ref="M209:R209"/>
    <mergeCell ref="A210:A211"/>
    <mergeCell ref="B210:C211"/>
    <mergeCell ref="D210:G211"/>
    <mergeCell ref="H210:L211"/>
    <mergeCell ref="M210:R210"/>
    <mergeCell ref="S210:W211"/>
    <mergeCell ref="X210:AA211"/>
    <mergeCell ref="M211:R211"/>
    <mergeCell ref="A208:A209"/>
    <mergeCell ref="B208:C209"/>
    <mergeCell ref="D208:G209"/>
    <mergeCell ref="H208:L209"/>
    <mergeCell ref="M208:R208"/>
    <mergeCell ref="S208:W209"/>
    <mergeCell ref="X212:AA213"/>
    <mergeCell ref="M213:R213"/>
    <mergeCell ref="A214:A215"/>
    <mergeCell ref="B214:C215"/>
    <mergeCell ref="D214:G215"/>
    <mergeCell ref="H214:L215"/>
    <mergeCell ref="M214:R214"/>
    <mergeCell ref="S214:W215"/>
    <mergeCell ref="X214:AA215"/>
    <mergeCell ref="M215:R215"/>
    <mergeCell ref="A212:A213"/>
    <mergeCell ref="B212:C213"/>
    <mergeCell ref="D212:G213"/>
    <mergeCell ref="H212:L213"/>
    <mergeCell ref="M212:R212"/>
    <mergeCell ref="S212:W213"/>
    <mergeCell ref="X216:AA217"/>
    <mergeCell ref="M217:R217"/>
    <mergeCell ref="A218:A219"/>
    <mergeCell ref="B218:C219"/>
    <mergeCell ref="D218:G219"/>
    <mergeCell ref="H218:L219"/>
    <mergeCell ref="M218:R218"/>
    <mergeCell ref="S218:W219"/>
    <mergeCell ref="X218:AA219"/>
    <mergeCell ref="M219:R219"/>
    <mergeCell ref="A216:A217"/>
    <mergeCell ref="B216:C217"/>
    <mergeCell ref="D216:G217"/>
    <mergeCell ref="H216:L217"/>
    <mergeCell ref="M216:R216"/>
    <mergeCell ref="S216:W217"/>
    <mergeCell ref="X220:AA221"/>
    <mergeCell ref="M221:R221"/>
    <mergeCell ref="A222:A223"/>
    <mergeCell ref="B222:C223"/>
    <mergeCell ref="D222:G223"/>
    <mergeCell ref="H222:L223"/>
    <mergeCell ref="M222:R222"/>
    <mergeCell ref="S222:W223"/>
    <mergeCell ref="X222:AA223"/>
    <mergeCell ref="M223:R223"/>
    <mergeCell ref="A220:A221"/>
    <mergeCell ref="B220:C221"/>
    <mergeCell ref="D220:G221"/>
    <mergeCell ref="H220:L221"/>
    <mergeCell ref="M220:R220"/>
    <mergeCell ref="S220:W221"/>
    <mergeCell ref="X224:AA225"/>
    <mergeCell ref="M225:R225"/>
    <mergeCell ref="A226:A227"/>
    <mergeCell ref="B226:C227"/>
    <mergeCell ref="D226:G227"/>
    <mergeCell ref="H226:L227"/>
    <mergeCell ref="M226:R226"/>
    <mergeCell ref="S226:W227"/>
    <mergeCell ref="X226:AA227"/>
    <mergeCell ref="M227:R227"/>
    <mergeCell ref="A224:A225"/>
    <mergeCell ref="B224:C225"/>
    <mergeCell ref="D224:G225"/>
    <mergeCell ref="H224:L225"/>
    <mergeCell ref="M224:R224"/>
    <mergeCell ref="S224:W225"/>
    <mergeCell ref="X228:AA229"/>
    <mergeCell ref="M229:R229"/>
    <mergeCell ref="A230:A231"/>
    <mergeCell ref="B230:C231"/>
    <mergeCell ref="D230:G231"/>
    <mergeCell ref="H230:L231"/>
    <mergeCell ref="M230:R230"/>
    <mergeCell ref="S230:W231"/>
    <mergeCell ref="X230:AA231"/>
    <mergeCell ref="M231:R231"/>
    <mergeCell ref="A228:A229"/>
    <mergeCell ref="B228:C229"/>
    <mergeCell ref="D228:G229"/>
    <mergeCell ref="H228:L229"/>
    <mergeCell ref="M228:R228"/>
    <mergeCell ref="S228:W229"/>
    <mergeCell ref="X232:AA233"/>
    <mergeCell ref="M233:R233"/>
    <mergeCell ref="A234:A235"/>
    <mergeCell ref="B234:C235"/>
    <mergeCell ref="D234:G235"/>
    <mergeCell ref="H234:L235"/>
    <mergeCell ref="M234:R234"/>
    <mergeCell ref="S234:W235"/>
    <mergeCell ref="X234:AA235"/>
    <mergeCell ref="M235:R235"/>
    <mergeCell ref="A232:A233"/>
    <mergeCell ref="B232:C233"/>
    <mergeCell ref="D232:G233"/>
    <mergeCell ref="H232:L233"/>
    <mergeCell ref="M232:R232"/>
    <mergeCell ref="S232:W233"/>
    <mergeCell ref="X236:AA237"/>
    <mergeCell ref="M237:R237"/>
    <mergeCell ref="A238:A239"/>
    <mergeCell ref="B238:C239"/>
    <mergeCell ref="D238:G239"/>
    <mergeCell ref="H238:L239"/>
    <mergeCell ref="M238:R238"/>
    <mergeCell ref="S238:W239"/>
    <mergeCell ref="X238:AA239"/>
    <mergeCell ref="M239:R239"/>
    <mergeCell ref="A236:A237"/>
    <mergeCell ref="B236:C237"/>
    <mergeCell ref="D236:G237"/>
    <mergeCell ref="H236:L237"/>
    <mergeCell ref="M236:R236"/>
    <mergeCell ref="S236:W237"/>
    <mergeCell ref="X240:AA241"/>
    <mergeCell ref="M241:R241"/>
    <mergeCell ref="A242:A243"/>
    <mergeCell ref="B242:C243"/>
    <mergeCell ref="D242:G243"/>
    <mergeCell ref="H242:L243"/>
    <mergeCell ref="M242:R242"/>
    <mergeCell ref="S242:W243"/>
    <mergeCell ref="X242:AA243"/>
    <mergeCell ref="M243:R243"/>
    <mergeCell ref="A240:A241"/>
    <mergeCell ref="B240:C241"/>
    <mergeCell ref="D240:G241"/>
    <mergeCell ref="H240:L241"/>
    <mergeCell ref="M240:R240"/>
    <mergeCell ref="S240:W241"/>
    <mergeCell ref="X244:AA245"/>
    <mergeCell ref="M245:R245"/>
    <mergeCell ref="A246:A247"/>
    <mergeCell ref="B246:C247"/>
    <mergeCell ref="D246:G247"/>
    <mergeCell ref="H246:L247"/>
    <mergeCell ref="M246:R246"/>
    <mergeCell ref="S246:W247"/>
    <mergeCell ref="X246:AA247"/>
    <mergeCell ref="M247:R247"/>
    <mergeCell ref="A244:A245"/>
    <mergeCell ref="B244:C245"/>
    <mergeCell ref="D244:G245"/>
    <mergeCell ref="H244:L245"/>
    <mergeCell ref="M244:R244"/>
    <mergeCell ref="S244:W245"/>
    <mergeCell ref="X252:AA253"/>
    <mergeCell ref="M253:R253"/>
    <mergeCell ref="A252:A253"/>
    <mergeCell ref="B252:C253"/>
    <mergeCell ref="D252:G253"/>
    <mergeCell ref="H252:L253"/>
    <mergeCell ref="M252:R252"/>
    <mergeCell ref="S252:W253"/>
    <mergeCell ref="X248:AA249"/>
    <mergeCell ref="M249:R249"/>
    <mergeCell ref="A250:A251"/>
    <mergeCell ref="B250:C251"/>
    <mergeCell ref="D250:G251"/>
    <mergeCell ref="H250:L251"/>
    <mergeCell ref="M250:R250"/>
    <mergeCell ref="S250:W251"/>
    <mergeCell ref="X250:AA251"/>
    <mergeCell ref="M251:R251"/>
    <mergeCell ref="A248:A249"/>
    <mergeCell ref="B248:C249"/>
    <mergeCell ref="D248:G249"/>
    <mergeCell ref="H248:L249"/>
    <mergeCell ref="M248:R248"/>
    <mergeCell ref="S248:W249"/>
  </mergeCells>
  <phoneticPr fontId="4"/>
  <dataValidations count="2">
    <dataValidation type="list" allowBlank="1" showInputMessage="1" showErrorMessage="1" sqref="M16 M18 M20 M160 M24 M220 M28 M30 M26 M32 M22 M34 M36 M222 M162 M164 M38 M166 M168 M170 M172 M40 M42 M174 M44 M46 M14 M128 M176 M178 M180 M182 M184 M48 M50 M52 M54 M56 M58 M60 M64 M66 M68 M70 M72 M74 M76 M78 M62 M80 M82 M84 M86 M88 M96 M98 M100 M102 M90 M92 M94 M104 M106 M108 M110 M112 M114 M116 M118 M120 M122 M130 M132 M134 M136 M138 M140 M142 M144 M124 M126 M146 M148 M150 M152 M154 M156 M158 M186 M188 M190 M192 M194 M196 M198 M200 M202 M204 M206 M208 M210 M212 M214 M216 M218 M224 M226 M228 M232 M236 M240 M244 M248 M230 M234 M238 M242 M246 M250 M252" xr:uid="{00000000-0002-0000-0100-00000000000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InputMessage="1" showErrorMessage="1" sqref="B14 B28 B26 B24 B22 B20 B160 B30 B16 B18 B32 B162 B220 B64 B66 B34 B68 B70 B36 B72 B74 B164 B166 B76 B222 B38 B78 B80 B82 B84 B86 B88 B90 B168 B170 B172 B174 B40 B42 B44 B92 B96 B98 B176 B128 B94 B100 B102 B46 B104 B106 B108 B110 B112 B114 B116 B118 B178 B180 B182 B184 B186 B188 B48 B50 B52 B54 B56 B58 B60 B62 B120 B122 B124 B126 B130 B132 B134 B136 B138 B140 B142 B144 B146 B148 B150 B152 B154 B156 B158 B190 B192 B194 B196 B198 B200 B202 B204 B206 B208 B210 B212 B214 B216 B218 B224 B226 B228 B232 B236 B240 B244 B248 B230 B234 B238 B242 B246 B250 B252" xr:uid="{00000000-0002-0000-0100-000001000000}">
      <formula1>"管理者,サービス提供責任者,訪問介護員,登録訪問介護員"</formula1>
    </dataValidation>
  </dataValidations>
  <pageMargins left="0.59055118110236227" right="0.59055118110236227" top="0.74803149606299213" bottom="0.55118110236220474" header="0.31496062992125984" footer="0.31496062992125984"/>
  <pageSetup paperSize="9" scale="70" fitToHeight="0" orientation="portrait" useFirstPageNumber="1" horizontalDpi="300" verticalDpi="300" r:id="rId1"/>
  <headerFooter alignWithMargins="0"/>
  <rowBreaks count="3" manualBreakCount="3">
    <brk id="69" max="29" man="1"/>
    <brk id="145" max="29" man="1"/>
    <brk id="221"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292"/>
  <sheetViews>
    <sheetView showGridLines="0" view="pageBreakPreview" topLeftCell="B2" zoomScale="70" zoomScaleNormal="90" zoomScaleSheetLayoutView="70" workbookViewId="0">
      <selection activeCell="F10" sqref="F10:G10"/>
    </sheetView>
  </sheetViews>
  <sheetFormatPr defaultColWidth="9" defaultRowHeight="14.25" x14ac:dyDescent="0.15"/>
  <cols>
    <col min="1" max="1" width="4.25" style="24" customWidth="1"/>
    <col min="2" max="3" width="5.125" style="23" customWidth="1"/>
    <col min="4" max="14" width="4.25" style="23" customWidth="1"/>
    <col min="15" max="17" width="5.625" style="85" hidden="1" customWidth="1"/>
    <col min="18" max="18" width="4.25" style="24" customWidth="1"/>
    <col min="19" max="50" width="4.25" style="23" customWidth="1"/>
    <col min="51" max="52" width="4.25" style="23" hidden="1" customWidth="1"/>
    <col min="53" max="62" width="4.25" style="23" customWidth="1"/>
    <col min="63" max="16384" width="9" style="23"/>
  </cols>
  <sheetData>
    <row r="1" spans="1:58" ht="21" customHeight="1" x14ac:dyDescent="0.15">
      <c r="A1" s="23" t="s">
        <v>384</v>
      </c>
      <c r="O1" s="23"/>
      <c r="P1" s="23"/>
      <c r="Q1" s="23"/>
      <c r="AY1" s="3"/>
      <c r="AZ1" s="3"/>
    </row>
    <row r="2" spans="1:58" ht="21" customHeight="1" x14ac:dyDescent="0.15">
      <c r="O2" s="23"/>
      <c r="P2" s="23"/>
      <c r="Q2" s="23"/>
      <c r="AH2" s="25" t="s">
        <v>28</v>
      </c>
      <c r="AI2" s="364">
        <v>8</v>
      </c>
      <c r="AJ2" s="364"/>
      <c r="AK2" s="25" t="s">
        <v>29</v>
      </c>
      <c r="AL2" s="365">
        <f>IF(AI2=0,"",YEAR(DATE(2018+AI2,1,1)))</f>
        <v>2026</v>
      </c>
      <c r="AM2" s="365"/>
      <c r="AN2" s="26" t="s">
        <v>30</v>
      </c>
      <c r="AO2" s="26" t="s">
        <v>27</v>
      </c>
      <c r="AP2" s="364">
        <v>8</v>
      </c>
      <c r="AQ2" s="364"/>
      <c r="AR2" s="26" t="s">
        <v>26</v>
      </c>
      <c r="BA2" s="27" t="s">
        <v>91</v>
      </c>
      <c r="BB2" s="27"/>
      <c r="BC2" s="27"/>
      <c r="BD2" s="378">
        <f>DAY(EOMONTH(DATE(AL2,AP2,1),0))</f>
        <v>31</v>
      </c>
      <c r="BE2" s="379"/>
      <c r="BF2" s="27" t="s">
        <v>92</v>
      </c>
    </row>
    <row r="3" spans="1:58" s="2" customFormat="1" ht="21" customHeight="1" x14ac:dyDescent="0.25">
      <c r="A3" s="28" t="s">
        <v>102</v>
      </c>
      <c r="B3" s="29"/>
      <c r="C3" s="29"/>
      <c r="W3" s="4"/>
      <c r="X3" s="4"/>
      <c r="AI3" s="19" t="s">
        <v>105</v>
      </c>
      <c r="AW3" s="3"/>
      <c r="AX3" s="3"/>
      <c r="AY3" s="3"/>
      <c r="AZ3" s="3"/>
    </row>
    <row r="4" spans="1:58" s="2" customFormat="1" ht="21" customHeight="1" x14ac:dyDescent="0.15">
      <c r="A4" s="30"/>
      <c r="B4" s="30"/>
      <c r="C4" s="30"/>
      <c r="D4" s="30"/>
      <c r="E4" s="30"/>
      <c r="F4" s="30"/>
      <c r="G4" s="30"/>
      <c r="H4" s="30"/>
      <c r="I4" s="30"/>
      <c r="J4" s="30"/>
      <c r="K4" s="30"/>
      <c r="L4" s="30"/>
      <c r="M4" s="30"/>
      <c r="N4" s="30"/>
      <c r="O4" s="30"/>
      <c r="P4" s="30"/>
      <c r="Q4" s="30"/>
      <c r="AI4" s="8" t="s">
        <v>3</v>
      </c>
      <c r="AJ4" s="8" t="s">
        <v>76</v>
      </c>
      <c r="AK4" s="270" t="s">
        <v>99</v>
      </c>
      <c r="AL4" s="270"/>
      <c r="AM4" s="270"/>
      <c r="AN4" s="270"/>
      <c r="AO4" s="270"/>
      <c r="AP4" s="270"/>
      <c r="AQ4" s="270"/>
      <c r="AR4" s="270"/>
      <c r="AS4" s="270"/>
      <c r="AT4" s="270"/>
      <c r="AU4" s="270"/>
      <c r="AV4" s="270"/>
      <c r="AW4" s="270"/>
      <c r="AX4" s="270"/>
      <c r="AY4" s="270"/>
      <c r="AZ4" s="270"/>
      <c r="BA4" s="270"/>
      <c r="BB4" s="270"/>
      <c r="BC4" s="270"/>
      <c r="BD4" s="270"/>
      <c r="BE4" s="270"/>
      <c r="BF4" s="14" t="s">
        <v>77</v>
      </c>
    </row>
    <row r="5" spans="1:58" s="2" customFormat="1" ht="21" customHeight="1" x14ac:dyDescent="0.15">
      <c r="A5" s="30"/>
      <c r="B5" s="30"/>
      <c r="C5" s="30"/>
      <c r="D5" s="30"/>
      <c r="E5" s="30"/>
      <c r="F5" s="30"/>
      <c r="G5" s="30"/>
      <c r="H5" s="30"/>
      <c r="I5" s="30"/>
      <c r="J5" s="30"/>
      <c r="K5" s="30"/>
      <c r="L5" s="30"/>
      <c r="M5" s="30"/>
      <c r="N5" s="30"/>
      <c r="O5" s="30"/>
      <c r="P5" s="30"/>
      <c r="Q5" s="30"/>
      <c r="R5" s="25"/>
      <c r="S5" s="31"/>
      <c r="T5" s="31"/>
      <c r="U5" s="25"/>
      <c r="V5" s="32"/>
      <c r="W5" s="32"/>
      <c r="X5" s="26"/>
      <c r="Y5" s="26"/>
      <c r="Z5" s="31"/>
      <c r="AA5" s="31"/>
      <c r="AB5" s="26"/>
    </row>
    <row r="6" spans="1:58" s="2" customFormat="1" ht="21" customHeight="1" x14ac:dyDescent="0.2">
      <c r="B6" s="33"/>
      <c r="C6" s="33"/>
      <c r="D6" s="34"/>
      <c r="E6" s="34"/>
      <c r="F6" s="34"/>
      <c r="G6" s="34"/>
      <c r="H6" s="34"/>
      <c r="I6" s="34"/>
      <c r="J6" s="34"/>
      <c r="K6" s="34"/>
      <c r="L6" s="34"/>
      <c r="M6" s="34"/>
      <c r="N6" s="34"/>
      <c r="O6" s="34"/>
      <c r="P6" s="34"/>
      <c r="Q6" s="34"/>
      <c r="R6" s="34"/>
      <c r="S6" s="34"/>
      <c r="T6" s="35"/>
      <c r="U6" s="20"/>
      <c r="V6" s="36"/>
      <c r="W6" s="20"/>
      <c r="X6" s="37"/>
      <c r="AG6" s="38"/>
      <c r="AH6" s="38"/>
      <c r="AI6" s="38"/>
      <c r="AM6" s="23" t="s">
        <v>78</v>
      </c>
      <c r="AN6" s="23"/>
      <c r="AO6" s="23"/>
      <c r="AP6" s="23"/>
      <c r="AQ6" s="23"/>
      <c r="AR6" s="23"/>
      <c r="AS6" s="23"/>
      <c r="AT6" s="23"/>
      <c r="AU6" s="23"/>
      <c r="AV6" s="23"/>
      <c r="AW6" s="23"/>
      <c r="AX6" s="23"/>
      <c r="AY6" s="23"/>
      <c r="BA6" s="350">
        <v>40</v>
      </c>
      <c r="BB6" s="350"/>
      <c r="BC6" s="23" t="s">
        <v>79</v>
      </c>
    </row>
    <row r="7" spans="1:58" s="2" customFormat="1" ht="21.75" customHeight="1" thickBot="1" x14ac:dyDescent="0.25">
      <c r="B7" s="33"/>
      <c r="C7" s="33"/>
      <c r="D7" s="34"/>
      <c r="E7" s="34"/>
      <c r="F7" s="34"/>
      <c r="G7" s="34"/>
      <c r="H7" s="34"/>
      <c r="I7" s="34"/>
      <c r="J7" s="34"/>
      <c r="K7" s="34"/>
      <c r="L7" s="34"/>
      <c r="M7" s="34"/>
      <c r="N7" s="34"/>
      <c r="O7" s="34"/>
      <c r="P7" s="34"/>
      <c r="Q7" s="34"/>
      <c r="R7" s="34"/>
      <c r="S7" s="34"/>
      <c r="T7" s="35"/>
      <c r="U7" s="20"/>
      <c r="V7" s="36"/>
      <c r="W7" s="20"/>
      <c r="X7" s="37"/>
      <c r="AG7" s="38"/>
      <c r="AH7" s="38"/>
      <c r="AI7" s="38"/>
      <c r="AJ7" s="23"/>
      <c r="AK7" s="23"/>
      <c r="AL7" s="23"/>
    </row>
    <row r="8" spans="1:58" s="2" customFormat="1" ht="21.75" customHeight="1" x14ac:dyDescent="0.15">
      <c r="B8" s="39" t="s">
        <v>81</v>
      </c>
      <c r="C8" s="40"/>
      <c r="D8" s="41"/>
      <c r="E8" s="42"/>
      <c r="F8" s="43"/>
      <c r="G8" s="43"/>
      <c r="H8" s="43"/>
      <c r="I8" s="43"/>
      <c r="J8" s="43"/>
      <c r="K8" s="43"/>
      <c r="L8" s="43"/>
      <c r="M8" s="43"/>
      <c r="N8" s="43"/>
      <c r="O8" s="43"/>
      <c r="P8" s="43"/>
      <c r="Q8" s="43"/>
      <c r="R8" s="43"/>
      <c r="S8" s="43"/>
      <c r="T8" s="43"/>
      <c r="U8" s="43"/>
      <c r="V8" s="44"/>
      <c r="W8" s="40"/>
      <c r="X8" s="45"/>
      <c r="Y8" s="40"/>
      <c r="Z8" s="40"/>
      <c r="AA8" s="40"/>
      <c r="AB8" s="40"/>
      <c r="AC8" s="40"/>
      <c r="AD8" s="40"/>
      <c r="AE8" s="40"/>
      <c r="AF8" s="40"/>
      <c r="AG8" s="46"/>
      <c r="AH8" s="46"/>
      <c r="AI8" s="46"/>
      <c r="AJ8" s="47"/>
      <c r="AK8" s="47"/>
      <c r="AL8" s="47"/>
      <c r="AM8" s="47"/>
      <c r="AN8" s="47"/>
      <c r="AO8" s="47"/>
      <c r="AP8" s="47"/>
      <c r="AQ8" s="47"/>
      <c r="AR8" s="47"/>
      <c r="AS8" s="47"/>
      <c r="AT8" s="47"/>
      <c r="AU8" s="47"/>
      <c r="AV8" s="47"/>
      <c r="AW8" s="250"/>
      <c r="AX8" s="49"/>
      <c r="AY8" s="50"/>
      <c r="AZ8" s="50"/>
    </row>
    <row r="9" spans="1:58" s="2" customFormat="1" ht="21.75" customHeight="1" x14ac:dyDescent="0.15">
      <c r="B9" s="51"/>
      <c r="C9" s="361"/>
      <c r="D9" s="361"/>
      <c r="E9" s="361"/>
      <c r="F9" s="362">
        <v>5</v>
      </c>
      <c r="G9" s="363"/>
      <c r="H9" s="362">
        <v>6</v>
      </c>
      <c r="I9" s="363"/>
      <c r="J9" s="362">
        <v>7</v>
      </c>
      <c r="K9" s="363"/>
      <c r="L9" s="322" t="s">
        <v>51</v>
      </c>
      <c r="M9" s="322"/>
      <c r="N9" s="52"/>
      <c r="O9" s="52"/>
      <c r="P9" s="52"/>
      <c r="Q9" s="52"/>
      <c r="R9" s="52"/>
      <c r="S9" s="52"/>
      <c r="T9" s="52"/>
      <c r="U9" s="52"/>
      <c r="V9" s="36"/>
      <c r="W9" s="20"/>
      <c r="X9" s="53" t="s">
        <v>55</v>
      </c>
      <c r="Y9" s="53"/>
      <c r="Z9" s="52"/>
      <c r="AA9" s="53" t="s">
        <v>60</v>
      </c>
      <c r="AB9" s="53"/>
      <c r="AC9" s="52"/>
      <c r="AD9" s="54"/>
      <c r="AE9" s="54"/>
      <c r="AF9" s="52"/>
      <c r="AG9" s="252" t="s">
        <v>395</v>
      </c>
      <c r="AH9" s="55"/>
      <c r="AI9" s="56"/>
      <c r="AJ9" s="52"/>
      <c r="AK9" s="52"/>
      <c r="AL9" s="50"/>
      <c r="AM9" s="50"/>
      <c r="AN9" s="57"/>
      <c r="AO9" s="57"/>
      <c r="AP9" s="50"/>
      <c r="AQ9" s="50"/>
      <c r="AR9" s="50"/>
      <c r="AS9" s="50"/>
      <c r="AT9" s="50"/>
      <c r="AU9" s="50"/>
      <c r="AV9" s="50"/>
      <c r="AW9" s="251"/>
      <c r="AX9" s="49"/>
      <c r="AY9" s="50"/>
      <c r="AZ9" s="50"/>
      <c r="BA9" s="20"/>
      <c r="BB9" s="59"/>
    </row>
    <row r="10" spans="1:58" s="2" customFormat="1" ht="21.75" customHeight="1" x14ac:dyDescent="0.15">
      <c r="B10" s="51"/>
      <c r="C10" s="351" t="s">
        <v>52</v>
      </c>
      <c r="D10" s="351"/>
      <c r="E10" s="351"/>
      <c r="F10" s="380">
        <v>30</v>
      </c>
      <c r="G10" s="380"/>
      <c r="H10" s="380">
        <v>31</v>
      </c>
      <c r="I10" s="380"/>
      <c r="J10" s="380">
        <v>31</v>
      </c>
      <c r="K10" s="380"/>
      <c r="L10" s="381">
        <f>SUM(F10:K10)</f>
        <v>92</v>
      </c>
      <c r="M10" s="381"/>
      <c r="N10" s="52"/>
      <c r="O10" s="52"/>
      <c r="P10" s="52"/>
      <c r="Q10" s="52"/>
      <c r="R10" s="52"/>
      <c r="S10" s="52"/>
      <c r="T10" s="52"/>
      <c r="U10" s="52"/>
      <c r="V10" s="36"/>
      <c r="W10" s="20"/>
      <c r="X10" s="366">
        <f>S13</f>
        <v>46.333333333333336</v>
      </c>
      <c r="Y10" s="367"/>
      <c r="Z10" s="60" t="s">
        <v>56</v>
      </c>
      <c r="AA10" s="368">
        <v>40</v>
      </c>
      <c r="AB10" s="369"/>
      <c r="AC10" s="60" t="s">
        <v>57</v>
      </c>
      <c r="AD10" s="366">
        <f>X10/AA10</f>
        <v>1.1583333333333334</v>
      </c>
      <c r="AE10" s="367"/>
      <c r="AF10" s="60" t="s">
        <v>58</v>
      </c>
      <c r="AG10" s="370">
        <f>IF(X10&lt;40,1,ROUNDUP(AD10,1))</f>
        <v>1.2000000000000002</v>
      </c>
      <c r="AH10" s="371"/>
      <c r="AI10" s="372"/>
      <c r="AJ10" s="52"/>
      <c r="AK10" s="61" t="s">
        <v>59</v>
      </c>
      <c r="AL10" s="50"/>
      <c r="AM10" s="50"/>
      <c r="AN10" s="50"/>
      <c r="AO10" s="50"/>
      <c r="AP10" s="50"/>
      <c r="AQ10" s="50"/>
      <c r="AR10" s="50"/>
      <c r="AS10" s="50"/>
      <c r="AT10" s="50"/>
      <c r="AU10" s="50"/>
      <c r="AV10" s="50"/>
      <c r="AW10" s="251"/>
      <c r="AX10" s="49"/>
      <c r="AY10" s="50"/>
      <c r="AZ10" s="50"/>
      <c r="BA10" s="20"/>
      <c r="BB10" s="59"/>
    </row>
    <row r="11" spans="1:58" s="2" customFormat="1" ht="21.75" customHeight="1" x14ac:dyDescent="0.15">
      <c r="B11" s="51"/>
      <c r="C11" s="351" t="s">
        <v>53</v>
      </c>
      <c r="D11" s="351"/>
      <c r="E11" s="351"/>
      <c r="F11" s="380">
        <v>15</v>
      </c>
      <c r="G11" s="380"/>
      <c r="H11" s="380">
        <v>16</v>
      </c>
      <c r="I11" s="380"/>
      <c r="J11" s="380">
        <v>15</v>
      </c>
      <c r="K11" s="380"/>
      <c r="L11" s="381">
        <f>SUM(F11:K11)</f>
        <v>46</v>
      </c>
      <c r="M11" s="381"/>
      <c r="N11" s="52"/>
      <c r="O11" s="52"/>
      <c r="P11" s="52"/>
      <c r="Q11" s="52"/>
      <c r="R11" s="52"/>
      <c r="S11" s="52"/>
      <c r="T11" s="52"/>
      <c r="U11" s="52"/>
      <c r="V11" s="36"/>
      <c r="W11" s="20"/>
      <c r="X11" s="63" t="s">
        <v>68</v>
      </c>
      <c r="Y11" s="62"/>
      <c r="Z11" s="62"/>
      <c r="AC11" s="62"/>
      <c r="AD11" s="62"/>
      <c r="AE11" s="62"/>
      <c r="AF11" s="62"/>
      <c r="AG11" s="62"/>
      <c r="AH11" s="62"/>
      <c r="AI11" s="62"/>
      <c r="AJ11" s="62"/>
      <c r="AK11" s="52"/>
      <c r="AL11" s="50"/>
      <c r="AM11" s="50"/>
      <c r="AN11" s="50"/>
      <c r="AO11" s="50"/>
      <c r="AP11" s="50"/>
      <c r="AQ11" s="50"/>
      <c r="AR11" s="50"/>
      <c r="AS11" s="50"/>
      <c r="AT11" s="50"/>
      <c r="AU11" s="50"/>
      <c r="AV11" s="50"/>
      <c r="AW11" s="251"/>
      <c r="AX11" s="49"/>
      <c r="AY11" s="50"/>
      <c r="AZ11" s="50"/>
      <c r="BA11" s="20"/>
      <c r="BB11" s="59"/>
    </row>
    <row r="12" spans="1:58" s="2" customFormat="1" ht="21.75" customHeight="1" x14ac:dyDescent="0.15">
      <c r="B12" s="51"/>
      <c r="C12" s="351" t="s">
        <v>63</v>
      </c>
      <c r="D12" s="351"/>
      <c r="E12" s="351"/>
      <c r="F12" s="382">
        <v>0.3</v>
      </c>
      <c r="G12" s="382"/>
      <c r="H12" s="382">
        <v>0.4</v>
      </c>
      <c r="I12" s="382"/>
      <c r="J12" s="382">
        <v>0.3</v>
      </c>
      <c r="K12" s="382"/>
      <c r="L12" s="352">
        <f>SUM(F12:K12)</f>
        <v>1</v>
      </c>
      <c r="M12" s="352"/>
      <c r="N12" s="52"/>
      <c r="O12" s="52"/>
      <c r="P12" s="52"/>
      <c r="Q12" s="52"/>
      <c r="R12" s="64"/>
      <c r="S12" s="55" t="s">
        <v>54</v>
      </c>
      <c r="T12" s="55"/>
      <c r="U12" s="52"/>
      <c r="V12" s="36"/>
      <c r="W12" s="20"/>
      <c r="X12" s="65" t="s">
        <v>69</v>
      </c>
      <c r="Y12" s="62"/>
      <c r="Z12" s="62"/>
      <c r="AC12" s="62"/>
      <c r="AD12" s="62"/>
      <c r="AE12" s="62"/>
      <c r="AF12" s="62"/>
      <c r="AG12" s="62"/>
      <c r="AH12" s="62"/>
      <c r="AI12" s="62"/>
      <c r="AJ12" s="62"/>
      <c r="AK12" s="62"/>
      <c r="AL12" s="62"/>
      <c r="AM12" s="62"/>
      <c r="AN12" s="50"/>
      <c r="AO12" s="50"/>
      <c r="AP12" s="50"/>
      <c r="AQ12" s="50"/>
      <c r="AR12" s="50"/>
      <c r="AS12" s="50"/>
      <c r="AT12" s="50"/>
      <c r="AU12" s="50"/>
      <c r="AV12" s="50"/>
      <c r="AW12" s="251"/>
      <c r="AX12" s="49"/>
      <c r="AY12" s="50"/>
      <c r="AZ12" s="50"/>
      <c r="BA12" s="20"/>
      <c r="BB12" s="59"/>
    </row>
    <row r="13" spans="1:58" s="2" customFormat="1" ht="21.75" customHeight="1" x14ac:dyDescent="0.15">
      <c r="B13" s="51"/>
      <c r="C13" s="351" t="s">
        <v>51</v>
      </c>
      <c r="D13" s="351"/>
      <c r="E13" s="351"/>
      <c r="F13" s="352">
        <f>SUM(F10:G12)</f>
        <v>45.3</v>
      </c>
      <c r="G13" s="352"/>
      <c r="H13" s="352">
        <f>SUM(H10:I12)</f>
        <v>47.4</v>
      </c>
      <c r="I13" s="352"/>
      <c r="J13" s="352">
        <f>SUM(J10:K12)</f>
        <v>46.3</v>
      </c>
      <c r="K13" s="352"/>
      <c r="L13" s="352">
        <f>SUM(L10:M12)</f>
        <v>139</v>
      </c>
      <c r="M13" s="352"/>
      <c r="N13" s="66" t="s">
        <v>80</v>
      </c>
      <c r="O13" s="52"/>
      <c r="P13" s="52"/>
      <c r="Q13" s="52"/>
      <c r="R13" s="67"/>
      <c r="S13" s="373">
        <f>L13/3</f>
        <v>46.333333333333336</v>
      </c>
      <c r="T13" s="373"/>
      <c r="U13" s="52"/>
      <c r="V13" s="36"/>
      <c r="W13" s="20"/>
      <c r="X13" s="65" t="s">
        <v>70</v>
      </c>
      <c r="Y13" s="62"/>
      <c r="Z13" s="62"/>
      <c r="AC13" s="62"/>
      <c r="AD13" s="62"/>
      <c r="AE13" s="62"/>
      <c r="AF13" s="62"/>
      <c r="AG13" s="62"/>
      <c r="AH13" s="62"/>
      <c r="AI13" s="62"/>
      <c r="AJ13" s="62"/>
      <c r="AK13" s="62"/>
      <c r="AL13" s="62"/>
      <c r="AM13" s="62"/>
      <c r="AN13" s="50"/>
      <c r="AO13" s="50"/>
      <c r="AP13" s="50"/>
      <c r="AQ13" s="50"/>
      <c r="AR13" s="50"/>
      <c r="AS13" s="50"/>
      <c r="AT13" s="50"/>
      <c r="AU13" s="50"/>
      <c r="AV13" s="50"/>
      <c r="AW13" s="251"/>
      <c r="AX13" s="49"/>
      <c r="AY13" s="50"/>
      <c r="AZ13" s="50"/>
      <c r="BA13" s="20"/>
      <c r="BB13" s="59"/>
    </row>
    <row r="14" spans="1:58" s="2" customFormat="1" ht="21.75" customHeight="1" x14ac:dyDescent="0.15">
      <c r="B14" s="51"/>
      <c r="C14" s="247" t="s">
        <v>62</v>
      </c>
      <c r="D14" s="248"/>
      <c r="E14" s="249"/>
      <c r="F14" s="52"/>
      <c r="G14" s="52"/>
      <c r="H14" s="52"/>
      <c r="I14" s="52"/>
      <c r="J14" s="52"/>
      <c r="K14" s="52"/>
      <c r="L14" s="52"/>
      <c r="M14" s="52" t="s">
        <v>82</v>
      </c>
      <c r="N14" s="52"/>
      <c r="O14" s="52"/>
      <c r="P14" s="52"/>
      <c r="Q14" s="52"/>
      <c r="R14" s="52"/>
      <c r="S14" s="52"/>
      <c r="T14" s="52"/>
      <c r="U14" s="20"/>
      <c r="V14" s="36"/>
      <c r="W14" s="20"/>
      <c r="X14" s="65" t="s">
        <v>71</v>
      </c>
      <c r="Y14" s="50"/>
      <c r="Z14" s="50"/>
      <c r="AC14" s="65"/>
      <c r="AD14" s="65"/>
      <c r="AE14" s="65"/>
      <c r="AF14" s="65"/>
      <c r="AG14" s="65"/>
      <c r="AH14" s="65"/>
      <c r="AI14" s="65"/>
      <c r="AJ14" s="65"/>
      <c r="AK14" s="65"/>
      <c r="AL14" s="65"/>
      <c r="AM14" s="65"/>
      <c r="AN14" s="65"/>
      <c r="AO14" s="50"/>
      <c r="AP14" s="65"/>
      <c r="AQ14" s="65"/>
      <c r="AR14" s="50"/>
      <c r="AS14" s="50"/>
      <c r="AT14" s="50"/>
      <c r="AU14" s="50"/>
      <c r="AV14" s="50"/>
      <c r="AW14" s="251"/>
      <c r="AX14" s="49"/>
      <c r="AY14" s="50"/>
      <c r="AZ14" s="50"/>
      <c r="BA14" s="20"/>
      <c r="BB14" s="59"/>
    </row>
    <row r="15" spans="1:58" s="2" customFormat="1" ht="21.75" customHeight="1" thickBot="1" x14ac:dyDescent="0.2">
      <c r="B15" s="68"/>
      <c r="C15" s="73"/>
      <c r="D15" s="73"/>
      <c r="E15" s="73"/>
      <c r="F15" s="73"/>
      <c r="G15" s="73"/>
      <c r="H15" s="73"/>
      <c r="I15" s="73"/>
      <c r="J15" s="73"/>
      <c r="K15" s="73"/>
      <c r="L15" s="73"/>
      <c r="M15" s="73"/>
      <c r="N15" s="73"/>
      <c r="O15" s="73"/>
      <c r="P15" s="73"/>
      <c r="Q15" s="73"/>
      <c r="R15" s="242"/>
      <c r="S15" s="242"/>
      <c r="T15" s="242"/>
      <c r="U15" s="242"/>
      <c r="V15" s="74"/>
      <c r="W15" s="73"/>
      <c r="X15" s="243" t="s">
        <v>394</v>
      </c>
      <c r="Y15" s="73"/>
      <c r="Z15" s="73"/>
      <c r="AA15" s="73"/>
      <c r="AB15" s="73"/>
      <c r="AC15" s="73"/>
      <c r="AD15" s="73"/>
      <c r="AE15" s="73"/>
      <c r="AF15" s="73"/>
      <c r="AG15" s="244"/>
      <c r="AH15" s="244"/>
      <c r="AI15" s="244"/>
      <c r="AJ15" s="75"/>
      <c r="AK15" s="75"/>
      <c r="AL15" s="75"/>
      <c r="AM15" s="75"/>
      <c r="AN15" s="75"/>
      <c r="AO15" s="75"/>
      <c r="AP15" s="75"/>
      <c r="AQ15" s="75"/>
      <c r="AR15" s="75"/>
      <c r="AS15" s="75"/>
      <c r="AT15" s="75"/>
      <c r="AU15" s="75"/>
      <c r="AV15" s="75"/>
      <c r="AW15" s="245"/>
      <c r="AX15" s="246"/>
      <c r="AY15" s="50"/>
      <c r="AZ15" s="50"/>
      <c r="BA15" s="20"/>
      <c r="BB15" s="59"/>
    </row>
    <row r="16" spans="1:58" s="2" customFormat="1" ht="21" customHeight="1" x14ac:dyDescent="0.15">
      <c r="C16" s="17"/>
      <c r="D16" s="78" t="s">
        <v>106</v>
      </c>
      <c r="E16" s="17"/>
      <c r="F16" s="17"/>
      <c r="G16" s="17"/>
      <c r="H16" s="17"/>
      <c r="I16" s="17"/>
      <c r="J16" s="17"/>
      <c r="K16" s="17"/>
      <c r="L16" s="17"/>
      <c r="M16" s="17"/>
      <c r="N16" s="17"/>
      <c r="R16" s="17"/>
      <c r="S16" s="17"/>
      <c r="T16" s="17"/>
      <c r="U16" s="17"/>
      <c r="V16" s="17"/>
      <c r="W16" s="17"/>
      <c r="X16" s="17"/>
      <c r="Y16" s="17"/>
      <c r="Z16" s="17"/>
      <c r="AA16" s="17"/>
      <c r="AB16" s="17"/>
      <c r="AC16" s="17"/>
      <c r="AD16" s="79"/>
      <c r="AE16" s="79"/>
      <c r="AF16" s="79"/>
      <c r="AG16" s="80"/>
      <c r="AN16" s="81"/>
      <c r="AO16" s="81"/>
      <c r="AP16" s="81"/>
      <c r="AQ16" s="81"/>
      <c r="AR16" s="81"/>
      <c r="AS16" s="81"/>
      <c r="AT16" s="81"/>
      <c r="AU16" s="81"/>
      <c r="AV16" s="81"/>
      <c r="AW16" s="81"/>
      <c r="AX16" s="81"/>
      <c r="AY16" s="82"/>
      <c r="AZ16" s="82"/>
      <c r="BA16" s="81"/>
      <c r="BB16" s="81"/>
      <c r="BC16" s="81"/>
    </row>
    <row r="17" spans="1:58" ht="18.75" customHeight="1" x14ac:dyDescent="0.15">
      <c r="A17" s="294" t="s">
        <v>11</v>
      </c>
      <c r="B17" s="295" t="s">
        <v>0</v>
      </c>
      <c r="C17" s="296"/>
      <c r="D17" s="301" t="s">
        <v>75</v>
      </c>
      <c r="E17" s="302"/>
      <c r="F17" s="301" t="s">
        <v>100</v>
      </c>
      <c r="G17" s="307"/>
      <c r="H17" s="307"/>
      <c r="I17" s="307"/>
      <c r="J17" s="302"/>
      <c r="K17" s="295" t="s">
        <v>1</v>
      </c>
      <c r="L17" s="310"/>
      <c r="M17" s="310"/>
      <c r="N17" s="296"/>
      <c r="O17" s="313"/>
      <c r="P17" s="314"/>
      <c r="Q17" s="315"/>
      <c r="R17" s="322" t="s">
        <v>25</v>
      </c>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53" t="s">
        <v>64</v>
      </c>
      <c r="AX17" s="354"/>
      <c r="AY17" s="359" t="s">
        <v>90</v>
      </c>
      <c r="AZ17" s="359"/>
      <c r="BA17" s="359" t="s">
        <v>24</v>
      </c>
      <c r="BB17" s="359"/>
      <c r="BC17" s="359"/>
      <c r="BD17" s="359"/>
      <c r="BE17" s="359"/>
      <c r="BF17" s="359"/>
    </row>
    <row r="18" spans="1:58" ht="18.75" customHeight="1" x14ac:dyDescent="0.15">
      <c r="A18" s="294"/>
      <c r="B18" s="297"/>
      <c r="C18" s="298"/>
      <c r="D18" s="303"/>
      <c r="E18" s="304"/>
      <c r="F18" s="303"/>
      <c r="G18" s="308"/>
      <c r="H18" s="308"/>
      <c r="I18" s="308"/>
      <c r="J18" s="304"/>
      <c r="K18" s="297"/>
      <c r="L18" s="311"/>
      <c r="M18" s="311"/>
      <c r="N18" s="298"/>
      <c r="O18" s="316"/>
      <c r="P18" s="317"/>
      <c r="Q18" s="318"/>
      <c r="R18" s="322" t="s">
        <v>23</v>
      </c>
      <c r="S18" s="322"/>
      <c r="T18" s="322"/>
      <c r="U18" s="322"/>
      <c r="V18" s="322"/>
      <c r="W18" s="322"/>
      <c r="X18" s="322"/>
      <c r="Y18" s="322" t="s">
        <v>22</v>
      </c>
      <c r="Z18" s="322"/>
      <c r="AA18" s="322"/>
      <c r="AB18" s="322"/>
      <c r="AC18" s="322"/>
      <c r="AD18" s="322"/>
      <c r="AE18" s="322"/>
      <c r="AF18" s="322" t="s">
        <v>21</v>
      </c>
      <c r="AG18" s="322"/>
      <c r="AH18" s="322"/>
      <c r="AI18" s="322"/>
      <c r="AJ18" s="322"/>
      <c r="AK18" s="322"/>
      <c r="AL18" s="322"/>
      <c r="AM18" s="322" t="s">
        <v>20</v>
      </c>
      <c r="AN18" s="322"/>
      <c r="AO18" s="322"/>
      <c r="AP18" s="322"/>
      <c r="AQ18" s="322"/>
      <c r="AR18" s="322"/>
      <c r="AS18" s="322"/>
      <c r="AT18" s="322" t="s">
        <v>19</v>
      </c>
      <c r="AU18" s="322"/>
      <c r="AV18" s="322"/>
      <c r="AW18" s="355"/>
      <c r="AX18" s="356"/>
      <c r="AY18" s="359"/>
      <c r="AZ18" s="359"/>
      <c r="BA18" s="359"/>
      <c r="BB18" s="359"/>
      <c r="BC18" s="359"/>
      <c r="BD18" s="359"/>
      <c r="BE18" s="359"/>
      <c r="BF18" s="359"/>
    </row>
    <row r="19" spans="1:58" ht="24" customHeight="1" x14ac:dyDescent="0.15">
      <c r="A19" s="294"/>
      <c r="B19" s="297"/>
      <c r="C19" s="298"/>
      <c r="D19" s="303"/>
      <c r="E19" s="304"/>
      <c r="F19" s="303"/>
      <c r="G19" s="308"/>
      <c r="H19" s="308"/>
      <c r="I19" s="308"/>
      <c r="J19" s="304"/>
      <c r="K19" s="297"/>
      <c r="L19" s="311"/>
      <c r="M19" s="311"/>
      <c r="N19" s="298"/>
      <c r="O19" s="316"/>
      <c r="P19" s="317"/>
      <c r="Q19" s="318"/>
      <c r="R19" s="83">
        <f>DAY(DATE($AL$2,$AP$2,1))</f>
        <v>1</v>
      </c>
      <c r="S19" s="83">
        <f>DAY(DATE($AL$2,$AP$2,2))</f>
        <v>2</v>
      </c>
      <c r="T19" s="83">
        <f>DAY(DATE($AL$2,$AP$2,3))</f>
        <v>3</v>
      </c>
      <c r="U19" s="83">
        <f>DAY(DATE($AL$2,$AP$2,4))</f>
        <v>4</v>
      </c>
      <c r="V19" s="83">
        <f>DAY(DATE($AL$2,$AP$2,5))</f>
        <v>5</v>
      </c>
      <c r="W19" s="83">
        <f>DAY(DATE($AL$2,$AP$2,6))</f>
        <v>6</v>
      </c>
      <c r="X19" s="83">
        <f>DAY(DATE($AL$2,$AP$2,7))</f>
        <v>7</v>
      </c>
      <c r="Y19" s="83">
        <f>DAY(DATE($AL$2,$AP$2,8))</f>
        <v>8</v>
      </c>
      <c r="Z19" s="83">
        <f>DAY(DATE($AL$2,$AP$2,9))</f>
        <v>9</v>
      </c>
      <c r="AA19" s="83">
        <f>DAY(DATE($AL$2,$AP$2,10))</f>
        <v>10</v>
      </c>
      <c r="AB19" s="83">
        <f>DAY(DATE($AL$2,$AP$2,11))</f>
        <v>11</v>
      </c>
      <c r="AC19" s="83">
        <f>DAY(DATE($AL$2,$AP$2,12))</f>
        <v>12</v>
      </c>
      <c r="AD19" s="83">
        <f>DAY(DATE($AL$2,$AP$2,13))</f>
        <v>13</v>
      </c>
      <c r="AE19" s="83">
        <f>DAY(DATE($AL$2,$AP$2,14))</f>
        <v>14</v>
      </c>
      <c r="AF19" s="83">
        <f>DAY(DATE($AL$2,$AP$2,15))</f>
        <v>15</v>
      </c>
      <c r="AG19" s="83">
        <f>DAY(DATE($AL$2,$AP$2,16))</f>
        <v>16</v>
      </c>
      <c r="AH19" s="83">
        <f>DAY(DATE($AL$2,$AP$2,17))</f>
        <v>17</v>
      </c>
      <c r="AI19" s="83">
        <f>DAY(DATE($AL$2,$AP$2,18))</f>
        <v>18</v>
      </c>
      <c r="AJ19" s="83">
        <f>DAY(DATE($AL$2,$AP$2,19))</f>
        <v>19</v>
      </c>
      <c r="AK19" s="83">
        <f>DAY(DATE($AL$2,$AP$2,20))</f>
        <v>20</v>
      </c>
      <c r="AL19" s="83">
        <f>DAY(DATE($AL$2,$AP$2,21))</f>
        <v>21</v>
      </c>
      <c r="AM19" s="83">
        <f>DAY(DATE($AL$2,$AP$2,22))</f>
        <v>22</v>
      </c>
      <c r="AN19" s="83">
        <f>DAY(DATE($AL$2,$AP$2,23))</f>
        <v>23</v>
      </c>
      <c r="AO19" s="83">
        <f>DAY(DATE($AL$2,$AP$2,24))</f>
        <v>24</v>
      </c>
      <c r="AP19" s="83">
        <f>DAY(DATE($AL$2,$AP$2,25))</f>
        <v>25</v>
      </c>
      <c r="AQ19" s="83">
        <f>DAY(DATE($AL$2,$AP$2,26))</f>
        <v>26</v>
      </c>
      <c r="AR19" s="83">
        <f>DAY(DATE($AL$2,$AP$2,27))</f>
        <v>27</v>
      </c>
      <c r="AS19" s="83">
        <f>DAY(DATE($AL$2,$AP$2,28))</f>
        <v>28</v>
      </c>
      <c r="AT19" s="83">
        <f>IF(DAY(DATE($AL$2,$AP$2,29))=29,29,"")</f>
        <v>29</v>
      </c>
      <c r="AU19" s="83">
        <f>IF(DAY(DATE($AL$2,$AP$2,30))=30,30,"")</f>
        <v>30</v>
      </c>
      <c r="AV19" s="83">
        <f>IF(DAY(DATE($AL$2,$AP$2,31))=31,31,"")</f>
        <v>31</v>
      </c>
      <c r="AW19" s="355"/>
      <c r="AX19" s="356"/>
      <c r="AY19" s="359"/>
      <c r="AZ19" s="359"/>
      <c r="BA19" s="359"/>
      <c r="BB19" s="359"/>
      <c r="BC19" s="359"/>
      <c r="BD19" s="359"/>
      <c r="BE19" s="359"/>
      <c r="BF19" s="359"/>
    </row>
    <row r="20" spans="1:58" ht="24" hidden="1" customHeight="1" x14ac:dyDescent="0.15">
      <c r="A20" s="294"/>
      <c r="B20" s="297"/>
      <c r="C20" s="298"/>
      <c r="D20" s="303"/>
      <c r="E20" s="304"/>
      <c r="F20" s="303"/>
      <c r="G20" s="308"/>
      <c r="H20" s="308"/>
      <c r="I20" s="308"/>
      <c r="J20" s="304"/>
      <c r="K20" s="297"/>
      <c r="L20" s="311"/>
      <c r="M20" s="311"/>
      <c r="N20" s="298"/>
      <c r="O20" s="316"/>
      <c r="P20" s="317"/>
      <c r="Q20" s="318"/>
      <c r="R20" s="83">
        <f>WEEKDAY(DATE($AL$2,$AP$2,1))</f>
        <v>7</v>
      </c>
      <c r="S20" s="83">
        <f>WEEKDAY(DATE($AL$2,$AP$2,2))</f>
        <v>1</v>
      </c>
      <c r="T20" s="83">
        <f>WEEKDAY(DATE($AL$2,$AP$2,3))</f>
        <v>2</v>
      </c>
      <c r="U20" s="83">
        <f>WEEKDAY(DATE($AL$2,$AP$2,4))</f>
        <v>3</v>
      </c>
      <c r="V20" s="83">
        <f>WEEKDAY(DATE($AL$2,$AP$2,5))</f>
        <v>4</v>
      </c>
      <c r="W20" s="83">
        <f>WEEKDAY(DATE($AL$2,$AP$2,6))</f>
        <v>5</v>
      </c>
      <c r="X20" s="83">
        <f>WEEKDAY(DATE($AL$2,$AP$2,7))</f>
        <v>6</v>
      </c>
      <c r="Y20" s="83">
        <f>WEEKDAY(DATE($AL$2,$AP$2,8))</f>
        <v>7</v>
      </c>
      <c r="Z20" s="83">
        <f>WEEKDAY(DATE($AL$2,$AP$2,9))</f>
        <v>1</v>
      </c>
      <c r="AA20" s="83">
        <f>WEEKDAY(DATE($AL$2,$AP$2,10))</f>
        <v>2</v>
      </c>
      <c r="AB20" s="83">
        <f>WEEKDAY(DATE($AL$2,$AP$2,11))</f>
        <v>3</v>
      </c>
      <c r="AC20" s="83">
        <f>WEEKDAY(DATE($AL$2,$AP$2,12))</f>
        <v>4</v>
      </c>
      <c r="AD20" s="83">
        <f>WEEKDAY(DATE($AL$2,$AP$2,13))</f>
        <v>5</v>
      </c>
      <c r="AE20" s="83">
        <f>WEEKDAY(DATE($AL$2,$AP$2,14))</f>
        <v>6</v>
      </c>
      <c r="AF20" s="83">
        <f>WEEKDAY(DATE($AL$2,$AP$2,15))</f>
        <v>7</v>
      </c>
      <c r="AG20" s="83">
        <f>WEEKDAY(DATE($AL$2,$AP$2,16))</f>
        <v>1</v>
      </c>
      <c r="AH20" s="83">
        <f>WEEKDAY(DATE($AL$2,$AP$2,17))</f>
        <v>2</v>
      </c>
      <c r="AI20" s="83">
        <f>WEEKDAY(DATE($AL$2,$AP$2,18))</f>
        <v>3</v>
      </c>
      <c r="AJ20" s="83">
        <f>WEEKDAY(DATE($AL$2,$AP$2,19))</f>
        <v>4</v>
      </c>
      <c r="AK20" s="83">
        <f>WEEKDAY(DATE($AL$2,$AP$2,20))</f>
        <v>5</v>
      </c>
      <c r="AL20" s="83">
        <f>WEEKDAY(DATE($AL$2,$AP$2,21))</f>
        <v>6</v>
      </c>
      <c r="AM20" s="83">
        <f>WEEKDAY(DATE($AL$2,$AP$2,22))</f>
        <v>7</v>
      </c>
      <c r="AN20" s="83">
        <f>WEEKDAY(DATE($AL$2,$AP$2,23))</f>
        <v>1</v>
      </c>
      <c r="AO20" s="83">
        <f>WEEKDAY(DATE($AL$2,$AP$2,24))</f>
        <v>2</v>
      </c>
      <c r="AP20" s="83">
        <f>WEEKDAY(DATE($AL$2,$AP$2,25))</f>
        <v>3</v>
      </c>
      <c r="AQ20" s="83">
        <f>WEEKDAY(DATE($AL$2,$AP$2,26))</f>
        <v>4</v>
      </c>
      <c r="AR20" s="83">
        <f>WEEKDAY(DATE($AL$2,$AP$2,27))</f>
        <v>5</v>
      </c>
      <c r="AS20" s="83">
        <f>WEEKDAY(DATE($AL$2,$AP$2,28))</f>
        <v>6</v>
      </c>
      <c r="AT20" s="83">
        <f>IF(AT19=29,WEEKDAY(DATE($AL$2,$AP$2,29)),0)</f>
        <v>7</v>
      </c>
      <c r="AU20" s="83">
        <f>IF(AU19=30,WEEKDAY(DATE($AL$2,$AP$2,30)),0)</f>
        <v>1</v>
      </c>
      <c r="AV20" s="83">
        <f>IF(AV19=31,WEEKDAY(DATE($AL$2,$AP$2,31)),0)</f>
        <v>2</v>
      </c>
      <c r="AW20" s="355"/>
      <c r="AX20" s="356"/>
      <c r="AY20" s="360"/>
      <c r="AZ20" s="360"/>
      <c r="BA20" s="359"/>
      <c r="BB20" s="359"/>
      <c r="BC20" s="359"/>
      <c r="BD20" s="359"/>
      <c r="BE20" s="359"/>
      <c r="BF20" s="359"/>
    </row>
    <row r="21" spans="1:58" ht="24" customHeight="1" x14ac:dyDescent="0.15">
      <c r="A21" s="294"/>
      <c r="B21" s="299"/>
      <c r="C21" s="300"/>
      <c r="D21" s="305"/>
      <c r="E21" s="306"/>
      <c r="F21" s="305"/>
      <c r="G21" s="309"/>
      <c r="H21" s="309"/>
      <c r="I21" s="309"/>
      <c r="J21" s="306"/>
      <c r="K21" s="299"/>
      <c r="L21" s="312"/>
      <c r="M21" s="312"/>
      <c r="N21" s="300"/>
      <c r="O21" s="319"/>
      <c r="P21" s="320"/>
      <c r="Q21" s="321"/>
      <c r="R21" s="84" t="str">
        <f t="shared" ref="R21:AS21" si="0">IF(R20=1,"日",IF(R20=2,"月",IF(R20=3,"火",IF(R20=4,"水",IF(R20=5,"木",IF(R20=6,"金","土"))))))</f>
        <v>土</v>
      </c>
      <c r="S21" s="84" t="str">
        <f t="shared" si="0"/>
        <v>日</v>
      </c>
      <c r="T21" s="84" t="str">
        <f t="shared" si="0"/>
        <v>月</v>
      </c>
      <c r="U21" s="84" t="str">
        <f t="shared" si="0"/>
        <v>火</v>
      </c>
      <c r="V21" s="84" t="str">
        <f t="shared" si="0"/>
        <v>水</v>
      </c>
      <c r="W21" s="84" t="str">
        <f t="shared" si="0"/>
        <v>木</v>
      </c>
      <c r="X21" s="84" t="str">
        <f t="shared" si="0"/>
        <v>金</v>
      </c>
      <c r="Y21" s="84" t="str">
        <f t="shared" si="0"/>
        <v>土</v>
      </c>
      <c r="Z21" s="84" t="str">
        <f t="shared" si="0"/>
        <v>日</v>
      </c>
      <c r="AA21" s="84" t="str">
        <f t="shared" si="0"/>
        <v>月</v>
      </c>
      <c r="AB21" s="84" t="str">
        <f t="shared" si="0"/>
        <v>火</v>
      </c>
      <c r="AC21" s="84" t="str">
        <f t="shared" si="0"/>
        <v>水</v>
      </c>
      <c r="AD21" s="84" t="str">
        <f t="shared" si="0"/>
        <v>木</v>
      </c>
      <c r="AE21" s="84" t="str">
        <f t="shared" si="0"/>
        <v>金</v>
      </c>
      <c r="AF21" s="84" t="str">
        <f t="shared" si="0"/>
        <v>土</v>
      </c>
      <c r="AG21" s="84" t="str">
        <f t="shared" si="0"/>
        <v>日</v>
      </c>
      <c r="AH21" s="84" t="str">
        <f t="shared" si="0"/>
        <v>月</v>
      </c>
      <c r="AI21" s="84" t="str">
        <f t="shared" si="0"/>
        <v>火</v>
      </c>
      <c r="AJ21" s="84" t="str">
        <f t="shared" si="0"/>
        <v>水</v>
      </c>
      <c r="AK21" s="84" t="str">
        <f t="shared" si="0"/>
        <v>木</v>
      </c>
      <c r="AL21" s="84" t="str">
        <f t="shared" si="0"/>
        <v>金</v>
      </c>
      <c r="AM21" s="84" t="str">
        <f t="shared" si="0"/>
        <v>土</v>
      </c>
      <c r="AN21" s="84" t="str">
        <f t="shared" si="0"/>
        <v>日</v>
      </c>
      <c r="AO21" s="84" t="str">
        <f t="shared" si="0"/>
        <v>月</v>
      </c>
      <c r="AP21" s="84" t="str">
        <f t="shared" si="0"/>
        <v>火</v>
      </c>
      <c r="AQ21" s="84" t="str">
        <f t="shared" si="0"/>
        <v>水</v>
      </c>
      <c r="AR21" s="84" t="str">
        <f t="shared" si="0"/>
        <v>木</v>
      </c>
      <c r="AS21" s="84" t="str">
        <f t="shared" si="0"/>
        <v>金</v>
      </c>
      <c r="AT21" s="84" t="str">
        <f>IF(AT20=1,"日",IF(AT20=2,"月",IF(AT20=3,"火",IF(AT20=4,"水",IF(AT20=5,"木",IF(AT20=6,"金",IF(AT20=0,"","土")))))))</f>
        <v>土</v>
      </c>
      <c r="AU21" s="84" t="str">
        <f>IF(AU20=1,"日",IF(AU20=2,"月",IF(AU20=3,"火",IF(AU20=4,"水",IF(AU20=5,"木",IF(AU20=6,"金",IF(AU20=0,"","土")))))))</f>
        <v>日</v>
      </c>
      <c r="AV21" s="84" t="str">
        <f>IF(AV20=1,"日",IF(AV20=2,"月",IF(AV20=3,"火",IF(AV20=4,"水",IF(AV20=5,"木",IF(AV20=6,"金",IF(AV20=0,"","土")))))))</f>
        <v>月</v>
      </c>
      <c r="AW21" s="357"/>
      <c r="AX21" s="358"/>
      <c r="AY21" s="359"/>
      <c r="AZ21" s="359"/>
      <c r="BA21" s="359"/>
      <c r="BB21" s="359"/>
      <c r="BC21" s="359"/>
      <c r="BD21" s="359"/>
      <c r="BE21" s="359"/>
      <c r="BF21" s="359"/>
    </row>
    <row r="22" spans="1:58" ht="17.25" customHeight="1" x14ac:dyDescent="0.15">
      <c r="A22" s="292">
        <v>1</v>
      </c>
      <c r="B22" s="323" t="s">
        <v>16</v>
      </c>
      <c r="C22" s="324"/>
      <c r="D22" s="327" t="s">
        <v>5</v>
      </c>
      <c r="E22" s="328"/>
      <c r="F22" s="327" t="s">
        <v>31</v>
      </c>
      <c r="G22" s="331"/>
      <c r="H22" s="331"/>
      <c r="I22" s="331"/>
      <c r="J22" s="328"/>
      <c r="K22" s="333" t="s">
        <v>32</v>
      </c>
      <c r="L22" s="334"/>
      <c r="M22" s="334"/>
      <c r="N22" s="335"/>
      <c r="O22" s="339" t="s">
        <v>88</v>
      </c>
      <c r="P22" s="340"/>
      <c r="Q22" s="341"/>
      <c r="R22" s="88"/>
      <c r="S22" s="89">
        <v>4</v>
      </c>
      <c r="T22" s="89">
        <v>4</v>
      </c>
      <c r="U22" s="89">
        <v>4</v>
      </c>
      <c r="V22" s="89">
        <v>4</v>
      </c>
      <c r="W22" s="89">
        <v>4</v>
      </c>
      <c r="X22" s="89"/>
      <c r="Y22" s="89"/>
      <c r="Z22" s="89">
        <v>4</v>
      </c>
      <c r="AA22" s="89">
        <v>4</v>
      </c>
      <c r="AB22" s="89">
        <v>4</v>
      </c>
      <c r="AC22" s="89">
        <v>4</v>
      </c>
      <c r="AD22" s="89">
        <v>4</v>
      </c>
      <c r="AE22" s="89"/>
      <c r="AF22" s="89"/>
      <c r="AG22" s="89">
        <v>4</v>
      </c>
      <c r="AH22" s="89">
        <v>4</v>
      </c>
      <c r="AI22" s="89">
        <v>4</v>
      </c>
      <c r="AJ22" s="89">
        <v>4</v>
      </c>
      <c r="AK22" s="89">
        <v>4</v>
      </c>
      <c r="AL22" s="89"/>
      <c r="AM22" s="89"/>
      <c r="AN22" s="89">
        <v>4</v>
      </c>
      <c r="AO22" s="89">
        <v>4</v>
      </c>
      <c r="AP22" s="89">
        <v>4</v>
      </c>
      <c r="AQ22" s="89">
        <v>4</v>
      </c>
      <c r="AR22" s="89">
        <v>4</v>
      </c>
      <c r="AS22" s="89"/>
      <c r="AT22" s="89"/>
      <c r="AU22" s="89">
        <v>4</v>
      </c>
      <c r="AV22" s="89">
        <v>4</v>
      </c>
      <c r="AW22" s="282">
        <f>SUM(R22:AS22)</f>
        <v>80</v>
      </c>
      <c r="AX22" s="283"/>
      <c r="AY22" s="374">
        <f>AW22/($BD$2/7)</f>
        <v>18.064516129032256</v>
      </c>
      <c r="AZ22" s="375"/>
      <c r="BA22" s="286" t="s">
        <v>50</v>
      </c>
      <c r="BB22" s="287"/>
      <c r="BC22" s="287"/>
      <c r="BD22" s="287"/>
      <c r="BE22" s="287"/>
      <c r="BF22" s="288"/>
    </row>
    <row r="23" spans="1:58" ht="17.25" customHeight="1" x14ac:dyDescent="0.15">
      <c r="A23" s="293"/>
      <c r="B23" s="325"/>
      <c r="C23" s="326"/>
      <c r="D23" s="329"/>
      <c r="E23" s="330"/>
      <c r="F23" s="329"/>
      <c r="G23" s="332"/>
      <c r="H23" s="332"/>
      <c r="I23" s="332"/>
      <c r="J23" s="330"/>
      <c r="K23" s="336"/>
      <c r="L23" s="337"/>
      <c r="M23" s="337"/>
      <c r="N23" s="338"/>
      <c r="O23" s="344" t="s">
        <v>89</v>
      </c>
      <c r="P23" s="345"/>
      <c r="Q23" s="346"/>
      <c r="R23" s="90"/>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284"/>
      <c r="AX23" s="285"/>
      <c r="AY23" s="376"/>
      <c r="AZ23" s="377"/>
      <c r="BA23" s="289"/>
      <c r="BB23" s="290"/>
      <c r="BC23" s="290"/>
      <c r="BD23" s="290"/>
      <c r="BE23" s="290"/>
      <c r="BF23" s="291"/>
    </row>
    <row r="24" spans="1:58" ht="17.25" customHeight="1" x14ac:dyDescent="0.15">
      <c r="A24" s="292">
        <v>2</v>
      </c>
      <c r="B24" s="323" t="s">
        <v>15</v>
      </c>
      <c r="C24" s="324"/>
      <c r="D24" s="327" t="s">
        <v>4</v>
      </c>
      <c r="E24" s="328"/>
      <c r="F24" s="327" t="s">
        <v>17</v>
      </c>
      <c r="G24" s="331"/>
      <c r="H24" s="331"/>
      <c r="I24" s="331"/>
      <c r="J24" s="328"/>
      <c r="K24" s="333" t="s">
        <v>34</v>
      </c>
      <c r="L24" s="334"/>
      <c r="M24" s="334"/>
      <c r="N24" s="335"/>
      <c r="O24" s="339" t="s">
        <v>88</v>
      </c>
      <c r="P24" s="340"/>
      <c r="Q24" s="341"/>
      <c r="R24" s="92"/>
      <c r="S24" s="93">
        <v>8</v>
      </c>
      <c r="T24" s="93">
        <v>8</v>
      </c>
      <c r="U24" s="93"/>
      <c r="V24" s="93">
        <v>8</v>
      </c>
      <c r="W24" s="93">
        <v>8</v>
      </c>
      <c r="X24" s="93">
        <v>8</v>
      </c>
      <c r="Y24" s="93"/>
      <c r="Z24" s="93">
        <v>8</v>
      </c>
      <c r="AA24" s="93">
        <v>8</v>
      </c>
      <c r="AB24" s="93"/>
      <c r="AC24" s="93">
        <v>8</v>
      </c>
      <c r="AD24" s="93">
        <v>8</v>
      </c>
      <c r="AE24" s="93">
        <v>8</v>
      </c>
      <c r="AF24" s="93"/>
      <c r="AG24" s="93">
        <v>8</v>
      </c>
      <c r="AH24" s="93">
        <v>8</v>
      </c>
      <c r="AI24" s="93"/>
      <c r="AJ24" s="93">
        <v>8</v>
      </c>
      <c r="AK24" s="93">
        <v>8</v>
      </c>
      <c r="AL24" s="93">
        <v>8</v>
      </c>
      <c r="AM24" s="93"/>
      <c r="AN24" s="93">
        <v>8</v>
      </c>
      <c r="AO24" s="93">
        <v>8</v>
      </c>
      <c r="AP24" s="93"/>
      <c r="AQ24" s="93">
        <v>8</v>
      </c>
      <c r="AR24" s="93">
        <v>8</v>
      </c>
      <c r="AS24" s="93">
        <v>8</v>
      </c>
      <c r="AT24" s="93"/>
      <c r="AU24" s="93">
        <v>8</v>
      </c>
      <c r="AV24" s="93">
        <v>8</v>
      </c>
      <c r="AW24" s="282">
        <f>SUM(R24:AS24)</f>
        <v>160</v>
      </c>
      <c r="AX24" s="283"/>
      <c r="AY24" s="374">
        <f>AW24/($BD$2/7)</f>
        <v>36.129032258064512</v>
      </c>
      <c r="AZ24" s="375"/>
      <c r="BA24" s="286"/>
      <c r="BB24" s="287"/>
      <c r="BC24" s="287"/>
      <c r="BD24" s="287"/>
      <c r="BE24" s="287"/>
      <c r="BF24" s="288"/>
    </row>
    <row r="25" spans="1:58" ht="17.25" customHeight="1" x14ac:dyDescent="0.15">
      <c r="A25" s="293"/>
      <c r="B25" s="325"/>
      <c r="C25" s="326"/>
      <c r="D25" s="329"/>
      <c r="E25" s="330"/>
      <c r="F25" s="329"/>
      <c r="G25" s="332"/>
      <c r="H25" s="332"/>
      <c r="I25" s="332"/>
      <c r="J25" s="330"/>
      <c r="K25" s="336"/>
      <c r="L25" s="337"/>
      <c r="M25" s="337"/>
      <c r="N25" s="338"/>
      <c r="O25" s="344" t="s">
        <v>89</v>
      </c>
      <c r="P25" s="345"/>
      <c r="Q25" s="346"/>
      <c r="R25" s="90"/>
      <c r="S25" s="91"/>
      <c r="T25" s="91"/>
      <c r="U25" s="91"/>
      <c r="V25" s="94"/>
      <c r="W25" s="94"/>
      <c r="X25" s="91"/>
      <c r="Y25" s="91"/>
      <c r="Z25" s="91"/>
      <c r="AA25" s="91"/>
      <c r="AB25" s="91"/>
      <c r="AC25" s="94"/>
      <c r="AD25" s="94"/>
      <c r="AE25" s="91"/>
      <c r="AF25" s="91"/>
      <c r="AG25" s="91"/>
      <c r="AH25" s="91"/>
      <c r="AI25" s="91"/>
      <c r="AJ25" s="94"/>
      <c r="AK25" s="94"/>
      <c r="AL25" s="91"/>
      <c r="AM25" s="91"/>
      <c r="AN25" s="91"/>
      <c r="AO25" s="91"/>
      <c r="AP25" s="91"/>
      <c r="AQ25" s="94"/>
      <c r="AR25" s="94"/>
      <c r="AS25" s="91"/>
      <c r="AT25" s="91"/>
      <c r="AU25" s="91"/>
      <c r="AV25" s="91"/>
      <c r="AW25" s="284"/>
      <c r="AX25" s="285"/>
      <c r="AY25" s="376"/>
      <c r="AZ25" s="377"/>
      <c r="BA25" s="289"/>
      <c r="BB25" s="290"/>
      <c r="BC25" s="290"/>
      <c r="BD25" s="290"/>
      <c r="BE25" s="290"/>
      <c r="BF25" s="291"/>
    </row>
    <row r="26" spans="1:58" ht="17.25" customHeight="1" x14ac:dyDescent="0.15">
      <c r="A26" s="292">
        <v>3</v>
      </c>
      <c r="B26" s="323" t="s">
        <v>15</v>
      </c>
      <c r="C26" s="324"/>
      <c r="D26" s="327" t="s">
        <v>6</v>
      </c>
      <c r="E26" s="328"/>
      <c r="F26" s="327" t="s">
        <v>18</v>
      </c>
      <c r="G26" s="331"/>
      <c r="H26" s="331"/>
      <c r="I26" s="331"/>
      <c r="J26" s="328"/>
      <c r="K26" s="333" t="s">
        <v>36</v>
      </c>
      <c r="L26" s="334"/>
      <c r="M26" s="334"/>
      <c r="N26" s="335"/>
      <c r="O26" s="339" t="s">
        <v>88</v>
      </c>
      <c r="P26" s="340"/>
      <c r="Q26" s="341"/>
      <c r="R26" s="88">
        <v>4</v>
      </c>
      <c r="S26" s="89">
        <v>4</v>
      </c>
      <c r="T26" s="89">
        <v>4</v>
      </c>
      <c r="U26" s="89">
        <v>4</v>
      </c>
      <c r="V26" s="93"/>
      <c r="W26" s="93"/>
      <c r="X26" s="89">
        <v>4</v>
      </c>
      <c r="Y26" s="89">
        <v>4</v>
      </c>
      <c r="Z26" s="89">
        <v>4</v>
      </c>
      <c r="AA26" s="89">
        <v>4</v>
      </c>
      <c r="AB26" s="89">
        <v>4</v>
      </c>
      <c r="AC26" s="93"/>
      <c r="AD26" s="93"/>
      <c r="AE26" s="89">
        <v>4</v>
      </c>
      <c r="AF26" s="89">
        <v>4</v>
      </c>
      <c r="AG26" s="89">
        <v>4</v>
      </c>
      <c r="AH26" s="89">
        <v>4</v>
      </c>
      <c r="AI26" s="89">
        <v>4</v>
      </c>
      <c r="AJ26" s="93"/>
      <c r="AK26" s="93"/>
      <c r="AL26" s="89">
        <v>4</v>
      </c>
      <c r="AM26" s="89">
        <v>4</v>
      </c>
      <c r="AN26" s="89">
        <v>4</v>
      </c>
      <c r="AO26" s="89">
        <v>4</v>
      </c>
      <c r="AP26" s="89">
        <v>4</v>
      </c>
      <c r="AQ26" s="93"/>
      <c r="AR26" s="93"/>
      <c r="AS26" s="89">
        <v>4</v>
      </c>
      <c r="AT26" s="89">
        <v>4</v>
      </c>
      <c r="AU26" s="89">
        <v>4</v>
      </c>
      <c r="AV26" s="89">
        <v>4</v>
      </c>
      <c r="AW26" s="282">
        <f>SUM(R26:AS26)</f>
        <v>80</v>
      </c>
      <c r="AX26" s="283"/>
      <c r="AY26" s="374">
        <f>AW26/($BD$2/7)</f>
        <v>18.064516129032256</v>
      </c>
      <c r="AZ26" s="375"/>
      <c r="BA26" s="286"/>
      <c r="BB26" s="287"/>
      <c r="BC26" s="287"/>
      <c r="BD26" s="287"/>
      <c r="BE26" s="287"/>
      <c r="BF26" s="288"/>
    </row>
    <row r="27" spans="1:58" ht="17.25" customHeight="1" x14ac:dyDescent="0.15">
      <c r="A27" s="293"/>
      <c r="B27" s="325"/>
      <c r="C27" s="326"/>
      <c r="D27" s="329"/>
      <c r="E27" s="330"/>
      <c r="F27" s="329"/>
      <c r="G27" s="332"/>
      <c r="H27" s="332"/>
      <c r="I27" s="332"/>
      <c r="J27" s="330"/>
      <c r="K27" s="336"/>
      <c r="L27" s="337"/>
      <c r="M27" s="337"/>
      <c r="N27" s="338"/>
      <c r="O27" s="344" t="s">
        <v>89</v>
      </c>
      <c r="P27" s="345"/>
      <c r="Q27" s="346"/>
      <c r="R27" s="90"/>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284"/>
      <c r="AX27" s="285"/>
      <c r="AY27" s="376"/>
      <c r="AZ27" s="377"/>
      <c r="BA27" s="289"/>
      <c r="BB27" s="290"/>
      <c r="BC27" s="290"/>
      <c r="BD27" s="290"/>
      <c r="BE27" s="290"/>
      <c r="BF27" s="291"/>
    </row>
    <row r="28" spans="1:58" ht="17.25" customHeight="1" x14ac:dyDescent="0.15">
      <c r="A28" s="292">
        <v>4</v>
      </c>
      <c r="B28" s="323" t="s">
        <v>47</v>
      </c>
      <c r="C28" s="324"/>
      <c r="D28" s="327" t="s">
        <v>5</v>
      </c>
      <c r="E28" s="328"/>
      <c r="F28" s="327" t="s">
        <v>31</v>
      </c>
      <c r="G28" s="331"/>
      <c r="H28" s="331"/>
      <c r="I28" s="331"/>
      <c r="J28" s="328"/>
      <c r="K28" s="333" t="s">
        <v>32</v>
      </c>
      <c r="L28" s="334"/>
      <c r="M28" s="334"/>
      <c r="N28" s="335"/>
      <c r="O28" s="339" t="s">
        <v>88</v>
      </c>
      <c r="P28" s="340"/>
      <c r="Q28" s="341"/>
      <c r="R28" s="92"/>
      <c r="S28" s="89">
        <v>4</v>
      </c>
      <c r="T28" s="89">
        <v>4</v>
      </c>
      <c r="U28" s="89">
        <v>4</v>
      </c>
      <c r="V28" s="89">
        <v>4</v>
      </c>
      <c r="W28" s="89">
        <v>4</v>
      </c>
      <c r="X28" s="93"/>
      <c r="Y28" s="93"/>
      <c r="Z28" s="89">
        <v>4</v>
      </c>
      <c r="AA28" s="89">
        <v>4</v>
      </c>
      <c r="AB28" s="89">
        <v>4</v>
      </c>
      <c r="AC28" s="89">
        <v>4</v>
      </c>
      <c r="AD28" s="89">
        <v>4</v>
      </c>
      <c r="AE28" s="93"/>
      <c r="AF28" s="93"/>
      <c r="AG28" s="89">
        <v>4</v>
      </c>
      <c r="AH28" s="89">
        <v>4</v>
      </c>
      <c r="AI28" s="89">
        <v>4</v>
      </c>
      <c r="AJ28" s="89">
        <v>4</v>
      </c>
      <c r="AK28" s="89">
        <v>4</v>
      </c>
      <c r="AL28" s="93"/>
      <c r="AM28" s="93"/>
      <c r="AN28" s="89">
        <v>4</v>
      </c>
      <c r="AO28" s="89">
        <v>4</v>
      </c>
      <c r="AP28" s="89">
        <v>4</v>
      </c>
      <c r="AQ28" s="89">
        <v>4</v>
      </c>
      <c r="AR28" s="89">
        <v>4</v>
      </c>
      <c r="AS28" s="93"/>
      <c r="AT28" s="93"/>
      <c r="AU28" s="93"/>
      <c r="AV28" s="93"/>
      <c r="AW28" s="282">
        <f t="shared" ref="AW28" si="1">SUM(R28:AS28)</f>
        <v>80</v>
      </c>
      <c r="AX28" s="283"/>
      <c r="AY28" s="374">
        <f>AW28/($BD$2/7)</f>
        <v>18.064516129032256</v>
      </c>
      <c r="AZ28" s="375"/>
      <c r="BA28" s="286" t="s">
        <v>2</v>
      </c>
      <c r="BB28" s="287"/>
      <c r="BC28" s="287"/>
      <c r="BD28" s="287"/>
      <c r="BE28" s="287"/>
      <c r="BF28" s="288"/>
    </row>
    <row r="29" spans="1:58" ht="17.25" customHeight="1" x14ac:dyDescent="0.15">
      <c r="A29" s="293"/>
      <c r="B29" s="325"/>
      <c r="C29" s="326"/>
      <c r="D29" s="329"/>
      <c r="E29" s="330"/>
      <c r="F29" s="329"/>
      <c r="G29" s="332"/>
      <c r="H29" s="332"/>
      <c r="I29" s="332"/>
      <c r="J29" s="330"/>
      <c r="K29" s="336"/>
      <c r="L29" s="337"/>
      <c r="M29" s="337"/>
      <c r="N29" s="338"/>
      <c r="O29" s="344" t="s">
        <v>89</v>
      </c>
      <c r="P29" s="345"/>
      <c r="Q29" s="346"/>
      <c r="R29" s="95"/>
      <c r="S29" s="91"/>
      <c r="T29" s="91"/>
      <c r="U29" s="91"/>
      <c r="V29" s="91"/>
      <c r="W29" s="91"/>
      <c r="X29" s="94"/>
      <c r="Y29" s="94"/>
      <c r="Z29" s="91"/>
      <c r="AA29" s="91"/>
      <c r="AB29" s="91"/>
      <c r="AC29" s="91"/>
      <c r="AD29" s="91"/>
      <c r="AE29" s="94"/>
      <c r="AF29" s="94"/>
      <c r="AG29" s="91"/>
      <c r="AH29" s="91"/>
      <c r="AI29" s="91"/>
      <c r="AJ29" s="91"/>
      <c r="AK29" s="91"/>
      <c r="AL29" s="94"/>
      <c r="AM29" s="94"/>
      <c r="AN29" s="91"/>
      <c r="AO29" s="91"/>
      <c r="AP29" s="91"/>
      <c r="AQ29" s="91"/>
      <c r="AR29" s="91"/>
      <c r="AS29" s="94"/>
      <c r="AT29" s="94"/>
      <c r="AU29" s="94"/>
      <c r="AV29" s="94"/>
      <c r="AW29" s="284"/>
      <c r="AX29" s="285"/>
      <c r="AY29" s="376"/>
      <c r="AZ29" s="377"/>
      <c r="BA29" s="289"/>
      <c r="BB29" s="290"/>
      <c r="BC29" s="290"/>
      <c r="BD29" s="290"/>
      <c r="BE29" s="290"/>
      <c r="BF29" s="291"/>
    </row>
    <row r="30" spans="1:58" ht="17.25" customHeight="1" x14ac:dyDescent="0.15">
      <c r="A30" s="292">
        <v>5</v>
      </c>
      <c r="B30" s="323" t="s">
        <v>47</v>
      </c>
      <c r="C30" s="324"/>
      <c r="D30" s="327" t="s">
        <v>6</v>
      </c>
      <c r="E30" s="328"/>
      <c r="F30" s="327" t="s">
        <v>31</v>
      </c>
      <c r="G30" s="331"/>
      <c r="H30" s="331"/>
      <c r="I30" s="331"/>
      <c r="J30" s="328"/>
      <c r="K30" s="333" t="s">
        <v>74</v>
      </c>
      <c r="L30" s="334"/>
      <c r="M30" s="334"/>
      <c r="N30" s="335"/>
      <c r="O30" s="339" t="s">
        <v>88</v>
      </c>
      <c r="P30" s="340"/>
      <c r="Q30" s="341"/>
      <c r="R30" s="92"/>
      <c r="S30" s="89">
        <v>4</v>
      </c>
      <c r="T30" s="89">
        <v>4</v>
      </c>
      <c r="U30" s="89">
        <v>4</v>
      </c>
      <c r="V30" s="89">
        <v>4</v>
      </c>
      <c r="W30" s="89">
        <v>4</v>
      </c>
      <c r="X30" s="93"/>
      <c r="Y30" s="93"/>
      <c r="Z30" s="89">
        <v>4</v>
      </c>
      <c r="AA30" s="89">
        <v>4</v>
      </c>
      <c r="AB30" s="89">
        <v>4</v>
      </c>
      <c r="AC30" s="89">
        <v>4</v>
      </c>
      <c r="AD30" s="89">
        <v>4</v>
      </c>
      <c r="AE30" s="93"/>
      <c r="AF30" s="93"/>
      <c r="AG30" s="89">
        <v>4</v>
      </c>
      <c r="AH30" s="89">
        <v>4</v>
      </c>
      <c r="AI30" s="89">
        <v>4</v>
      </c>
      <c r="AJ30" s="89">
        <v>4</v>
      </c>
      <c r="AK30" s="89">
        <v>4</v>
      </c>
      <c r="AL30" s="93"/>
      <c r="AM30" s="93"/>
      <c r="AN30" s="89">
        <v>4</v>
      </c>
      <c r="AO30" s="89">
        <v>4</v>
      </c>
      <c r="AP30" s="89">
        <v>4</v>
      </c>
      <c r="AQ30" s="89">
        <v>4</v>
      </c>
      <c r="AR30" s="89">
        <v>4</v>
      </c>
      <c r="AS30" s="93"/>
      <c r="AT30" s="93"/>
      <c r="AU30" s="93"/>
      <c r="AV30" s="93"/>
      <c r="AW30" s="282">
        <f t="shared" ref="AW30" si="2">SUM(R30:AS30)</f>
        <v>80</v>
      </c>
      <c r="AX30" s="283"/>
      <c r="AY30" s="374">
        <f>AW30/($BD$2/7)</f>
        <v>18.064516129032256</v>
      </c>
      <c r="AZ30" s="375"/>
      <c r="BA30" s="286"/>
      <c r="BB30" s="287"/>
      <c r="BC30" s="287"/>
      <c r="BD30" s="287"/>
      <c r="BE30" s="287"/>
      <c r="BF30" s="288"/>
    </row>
    <row r="31" spans="1:58" ht="17.25" customHeight="1" x14ac:dyDescent="0.15">
      <c r="A31" s="293"/>
      <c r="B31" s="325"/>
      <c r="C31" s="326"/>
      <c r="D31" s="329"/>
      <c r="E31" s="330"/>
      <c r="F31" s="329"/>
      <c r="G31" s="332"/>
      <c r="H31" s="332"/>
      <c r="I31" s="332"/>
      <c r="J31" s="330"/>
      <c r="K31" s="336"/>
      <c r="L31" s="337"/>
      <c r="M31" s="337"/>
      <c r="N31" s="338"/>
      <c r="O31" s="344" t="s">
        <v>89</v>
      </c>
      <c r="P31" s="345"/>
      <c r="Q31" s="346"/>
      <c r="R31" s="95"/>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4"/>
      <c r="AV31" s="94"/>
      <c r="AW31" s="284"/>
      <c r="AX31" s="285"/>
      <c r="AY31" s="376"/>
      <c r="AZ31" s="377"/>
      <c r="BA31" s="289"/>
      <c r="BB31" s="290"/>
      <c r="BC31" s="290"/>
      <c r="BD31" s="290"/>
      <c r="BE31" s="290"/>
      <c r="BF31" s="291"/>
    </row>
    <row r="32" spans="1:58" ht="17.25" customHeight="1" x14ac:dyDescent="0.15">
      <c r="A32" s="292">
        <v>6</v>
      </c>
      <c r="B32" s="323" t="s">
        <v>47</v>
      </c>
      <c r="C32" s="324"/>
      <c r="D32" s="327" t="s">
        <v>6</v>
      </c>
      <c r="E32" s="328"/>
      <c r="F32" s="327" t="s">
        <v>31</v>
      </c>
      <c r="G32" s="331"/>
      <c r="H32" s="331"/>
      <c r="I32" s="331"/>
      <c r="J32" s="328"/>
      <c r="K32" s="333" t="s">
        <v>40</v>
      </c>
      <c r="L32" s="334"/>
      <c r="M32" s="334"/>
      <c r="N32" s="335"/>
      <c r="O32" s="339" t="s">
        <v>88</v>
      </c>
      <c r="P32" s="340"/>
      <c r="Q32" s="341"/>
      <c r="R32" s="92"/>
      <c r="S32" s="93"/>
      <c r="T32" s="93"/>
      <c r="U32" s="93"/>
      <c r="V32" s="93"/>
      <c r="W32" s="89">
        <v>4</v>
      </c>
      <c r="X32" s="89">
        <v>4</v>
      </c>
      <c r="Y32" s="89">
        <v>4</v>
      </c>
      <c r="Z32" s="93"/>
      <c r="AA32" s="93"/>
      <c r="AB32" s="93"/>
      <c r="AC32" s="93"/>
      <c r="AD32" s="89">
        <v>4</v>
      </c>
      <c r="AE32" s="89">
        <v>4</v>
      </c>
      <c r="AF32" s="89">
        <v>4</v>
      </c>
      <c r="AG32" s="93"/>
      <c r="AH32" s="93"/>
      <c r="AI32" s="93"/>
      <c r="AJ32" s="93"/>
      <c r="AK32" s="89">
        <v>4</v>
      </c>
      <c r="AL32" s="89">
        <v>4</v>
      </c>
      <c r="AM32" s="89">
        <v>4</v>
      </c>
      <c r="AN32" s="93"/>
      <c r="AO32" s="93"/>
      <c r="AP32" s="93"/>
      <c r="AQ32" s="93"/>
      <c r="AR32" s="89">
        <v>4</v>
      </c>
      <c r="AS32" s="89">
        <v>4</v>
      </c>
      <c r="AT32" s="89">
        <v>4</v>
      </c>
      <c r="AU32" s="93"/>
      <c r="AV32" s="93"/>
      <c r="AW32" s="282">
        <f t="shared" ref="AW32" si="3">SUM(R32:AS32)</f>
        <v>44</v>
      </c>
      <c r="AX32" s="283"/>
      <c r="AY32" s="374">
        <f>AW32/($BD$2/7)</f>
        <v>9.935483870967742</v>
      </c>
      <c r="AZ32" s="375"/>
      <c r="BA32" s="286"/>
      <c r="BB32" s="287"/>
      <c r="BC32" s="287"/>
      <c r="BD32" s="287"/>
      <c r="BE32" s="287"/>
      <c r="BF32" s="288"/>
    </row>
    <row r="33" spans="1:58" ht="17.25" customHeight="1" x14ac:dyDescent="0.15">
      <c r="A33" s="293"/>
      <c r="B33" s="325"/>
      <c r="C33" s="326"/>
      <c r="D33" s="329"/>
      <c r="E33" s="330"/>
      <c r="F33" s="329"/>
      <c r="G33" s="332"/>
      <c r="H33" s="332"/>
      <c r="I33" s="332"/>
      <c r="J33" s="330"/>
      <c r="K33" s="336"/>
      <c r="L33" s="337"/>
      <c r="M33" s="337"/>
      <c r="N33" s="338"/>
      <c r="O33" s="344" t="s">
        <v>89</v>
      </c>
      <c r="P33" s="345"/>
      <c r="Q33" s="346"/>
      <c r="R33" s="90"/>
      <c r="S33" s="91"/>
      <c r="T33" s="91"/>
      <c r="U33" s="91"/>
      <c r="V33" s="91"/>
      <c r="W33" s="91"/>
      <c r="X33" s="91"/>
      <c r="Y33" s="91"/>
      <c r="Z33" s="94"/>
      <c r="AA33" s="94"/>
      <c r="AB33" s="94"/>
      <c r="AC33" s="94"/>
      <c r="AD33" s="91"/>
      <c r="AE33" s="91"/>
      <c r="AF33" s="91"/>
      <c r="AG33" s="91"/>
      <c r="AH33" s="94"/>
      <c r="AI33" s="94"/>
      <c r="AJ33" s="94"/>
      <c r="AK33" s="91"/>
      <c r="AL33" s="91"/>
      <c r="AM33" s="91"/>
      <c r="AN33" s="94"/>
      <c r="AO33" s="94"/>
      <c r="AP33" s="94"/>
      <c r="AQ33" s="94"/>
      <c r="AR33" s="91"/>
      <c r="AS33" s="91"/>
      <c r="AT33" s="91"/>
      <c r="AU33" s="94"/>
      <c r="AV33" s="94"/>
      <c r="AW33" s="284"/>
      <c r="AX33" s="285"/>
      <c r="AY33" s="376"/>
      <c r="AZ33" s="377"/>
      <c r="BA33" s="289"/>
      <c r="BB33" s="290"/>
      <c r="BC33" s="290"/>
      <c r="BD33" s="290"/>
      <c r="BE33" s="290"/>
      <c r="BF33" s="291"/>
    </row>
    <row r="34" spans="1:58" ht="17.25" customHeight="1" x14ac:dyDescent="0.15">
      <c r="A34" s="292">
        <v>7</v>
      </c>
      <c r="B34" s="323" t="s">
        <v>48</v>
      </c>
      <c r="C34" s="324"/>
      <c r="D34" s="327" t="s">
        <v>6</v>
      </c>
      <c r="E34" s="328"/>
      <c r="F34" s="327" t="s">
        <v>31</v>
      </c>
      <c r="G34" s="331"/>
      <c r="H34" s="331"/>
      <c r="I34" s="331"/>
      <c r="J34" s="328"/>
      <c r="K34" s="333" t="s">
        <v>42</v>
      </c>
      <c r="L34" s="334"/>
      <c r="M34" s="334"/>
      <c r="N34" s="335"/>
      <c r="O34" s="339" t="s">
        <v>88</v>
      </c>
      <c r="P34" s="340"/>
      <c r="Q34" s="341"/>
      <c r="R34" s="88">
        <v>4</v>
      </c>
      <c r="S34" s="89">
        <v>4</v>
      </c>
      <c r="T34" s="89"/>
      <c r="U34" s="89"/>
      <c r="V34" s="89"/>
      <c r="W34" s="89">
        <v>4</v>
      </c>
      <c r="X34" s="89">
        <v>4</v>
      </c>
      <c r="Y34" s="93">
        <v>8</v>
      </c>
      <c r="Z34" s="93"/>
      <c r="AA34" s="93"/>
      <c r="AB34" s="93"/>
      <c r="AC34" s="93"/>
      <c r="AD34" s="89">
        <v>4</v>
      </c>
      <c r="AE34" s="93"/>
      <c r="AF34" s="93">
        <v>8</v>
      </c>
      <c r="AG34" s="89">
        <v>4</v>
      </c>
      <c r="AH34" s="93"/>
      <c r="AI34" s="93"/>
      <c r="AJ34" s="93"/>
      <c r="AK34" s="89">
        <v>4</v>
      </c>
      <c r="AL34" s="93"/>
      <c r="AM34" s="93"/>
      <c r="AN34" s="93">
        <v>8</v>
      </c>
      <c r="AO34" s="93"/>
      <c r="AP34" s="93"/>
      <c r="AQ34" s="93"/>
      <c r="AR34" s="89">
        <v>4</v>
      </c>
      <c r="AS34" s="89">
        <v>4</v>
      </c>
      <c r="AT34" s="93"/>
      <c r="AU34" s="93"/>
      <c r="AV34" s="93"/>
      <c r="AW34" s="282">
        <f t="shared" ref="AW34" si="4">SUM(R34:AS34)</f>
        <v>60</v>
      </c>
      <c r="AX34" s="283"/>
      <c r="AY34" s="374">
        <f>AW34/($BD$2/7)</f>
        <v>13.548387096774192</v>
      </c>
      <c r="AZ34" s="375"/>
      <c r="BA34" s="286"/>
      <c r="BB34" s="287"/>
      <c r="BC34" s="287"/>
      <c r="BD34" s="287"/>
      <c r="BE34" s="287"/>
      <c r="BF34" s="288"/>
    </row>
    <row r="35" spans="1:58" ht="17.25" customHeight="1" x14ac:dyDescent="0.15">
      <c r="A35" s="293"/>
      <c r="B35" s="325"/>
      <c r="C35" s="326"/>
      <c r="D35" s="329"/>
      <c r="E35" s="330"/>
      <c r="F35" s="329"/>
      <c r="G35" s="332"/>
      <c r="H35" s="332"/>
      <c r="I35" s="332"/>
      <c r="J35" s="330"/>
      <c r="K35" s="336"/>
      <c r="L35" s="337"/>
      <c r="M35" s="337"/>
      <c r="N35" s="338"/>
      <c r="O35" s="344" t="s">
        <v>89</v>
      </c>
      <c r="P35" s="345"/>
      <c r="Q35" s="346"/>
      <c r="R35" s="90"/>
      <c r="S35" s="91"/>
      <c r="T35" s="91"/>
      <c r="U35" s="91"/>
      <c r="V35" s="91"/>
      <c r="W35" s="91"/>
      <c r="X35" s="91"/>
      <c r="Y35" s="94"/>
      <c r="Z35" s="91"/>
      <c r="AA35" s="94"/>
      <c r="AB35" s="94"/>
      <c r="AC35" s="91"/>
      <c r="AD35" s="91"/>
      <c r="AE35" s="94"/>
      <c r="AF35" s="94"/>
      <c r="AG35" s="91"/>
      <c r="AH35" s="94"/>
      <c r="AI35" s="91"/>
      <c r="AJ35" s="94"/>
      <c r="AK35" s="91"/>
      <c r="AL35" s="91"/>
      <c r="AM35" s="94"/>
      <c r="AN35" s="94"/>
      <c r="AO35" s="94"/>
      <c r="AP35" s="91"/>
      <c r="AQ35" s="94"/>
      <c r="AR35" s="91"/>
      <c r="AS35" s="91"/>
      <c r="AT35" s="94"/>
      <c r="AU35" s="94"/>
      <c r="AV35" s="91"/>
      <c r="AW35" s="284"/>
      <c r="AX35" s="285"/>
      <c r="AY35" s="376"/>
      <c r="AZ35" s="377"/>
      <c r="BA35" s="289"/>
      <c r="BB35" s="290"/>
      <c r="BC35" s="290"/>
      <c r="BD35" s="290"/>
      <c r="BE35" s="290"/>
      <c r="BF35" s="291"/>
    </row>
    <row r="36" spans="1:58" ht="17.25" customHeight="1" x14ac:dyDescent="0.15">
      <c r="A36" s="292">
        <v>8</v>
      </c>
      <c r="B36" s="323" t="s">
        <v>48</v>
      </c>
      <c r="C36" s="324"/>
      <c r="D36" s="327" t="s">
        <v>6</v>
      </c>
      <c r="E36" s="328"/>
      <c r="F36" s="327" t="s">
        <v>31</v>
      </c>
      <c r="G36" s="331"/>
      <c r="H36" s="331"/>
      <c r="I36" s="331"/>
      <c r="J36" s="328"/>
      <c r="K36" s="333" t="s">
        <v>44</v>
      </c>
      <c r="L36" s="334"/>
      <c r="M36" s="334"/>
      <c r="N36" s="335"/>
      <c r="O36" s="339" t="s">
        <v>88</v>
      </c>
      <c r="P36" s="340"/>
      <c r="Q36" s="341"/>
      <c r="R36" s="92"/>
      <c r="S36" s="93"/>
      <c r="T36" s="89">
        <v>4</v>
      </c>
      <c r="U36" s="93"/>
      <c r="V36" s="89">
        <v>4</v>
      </c>
      <c r="W36" s="93"/>
      <c r="X36" s="93"/>
      <c r="Y36" s="93"/>
      <c r="Z36" s="89">
        <v>4</v>
      </c>
      <c r="AA36" s="93"/>
      <c r="AB36" s="93"/>
      <c r="AC36" s="89">
        <v>4</v>
      </c>
      <c r="AD36" s="93"/>
      <c r="AE36" s="93"/>
      <c r="AF36" s="93"/>
      <c r="AG36" s="93"/>
      <c r="AH36" s="93"/>
      <c r="AI36" s="89">
        <v>4</v>
      </c>
      <c r="AJ36" s="93"/>
      <c r="AK36" s="93"/>
      <c r="AL36" s="89">
        <v>4</v>
      </c>
      <c r="AM36" s="93"/>
      <c r="AN36" s="93"/>
      <c r="AO36" s="93"/>
      <c r="AP36" s="89">
        <v>4</v>
      </c>
      <c r="AQ36" s="93"/>
      <c r="AR36" s="93"/>
      <c r="AS36" s="93"/>
      <c r="AT36" s="93"/>
      <c r="AU36" s="93"/>
      <c r="AV36" s="89">
        <v>4</v>
      </c>
      <c r="AW36" s="282">
        <f t="shared" ref="AW36" si="5">SUM(R36:AS36)</f>
        <v>28</v>
      </c>
      <c r="AX36" s="283"/>
      <c r="AY36" s="374">
        <f>AW36/($BD$2/7)</f>
        <v>6.32258064516129</v>
      </c>
      <c r="AZ36" s="375"/>
      <c r="BA36" s="286"/>
      <c r="BB36" s="287"/>
      <c r="BC36" s="287"/>
      <c r="BD36" s="287"/>
      <c r="BE36" s="287"/>
      <c r="BF36" s="288"/>
    </row>
    <row r="37" spans="1:58" ht="17.25" customHeight="1" x14ac:dyDescent="0.15">
      <c r="A37" s="293"/>
      <c r="B37" s="325"/>
      <c r="C37" s="326"/>
      <c r="D37" s="329"/>
      <c r="E37" s="330"/>
      <c r="F37" s="329"/>
      <c r="G37" s="332"/>
      <c r="H37" s="332"/>
      <c r="I37" s="332"/>
      <c r="J37" s="330"/>
      <c r="K37" s="336"/>
      <c r="L37" s="337"/>
      <c r="M37" s="337"/>
      <c r="N37" s="338"/>
      <c r="O37" s="344" t="s">
        <v>89</v>
      </c>
      <c r="P37" s="345"/>
      <c r="Q37" s="346"/>
      <c r="R37" s="95"/>
      <c r="S37" s="91"/>
      <c r="T37" s="91"/>
      <c r="U37" s="94"/>
      <c r="V37" s="91"/>
      <c r="W37" s="91"/>
      <c r="X37" s="91"/>
      <c r="Y37" s="94"/>
      <c r="Z37" s="91"/>
      <c r="AA37" s="94"/>
      <c r="AB37" s="91"/>
      <c r="AC37" s="91"/>
      <c r="AD37" s="94"/>
      <c r="AE37" s="94"/>
      <c r="AF37" s="94"/>
      <c r="AG37" s="94"/>
      <c r="AH37" s="91"/>
      <c r="AI37" s="91"/>
      <c r="AJ37" s="94"/>
      <c r="AK37" s="94"/>
      <c r="AL37" s="91"/>
      <c r="AM37" s="94"/>
      <c r="AN37" s="94"/>
      <c r="AO37" s="91"/>
      <c r="AP37" s="91"/>
      <c r="AQ37" s="91"/>
      <c r="AR37" s="94"/>
      <c r="AS37" s="94"/>
      <c r="AT37" s="91"/>
      <c r="AU37" s="94"/>
      <c r="AV37" s="91"/>
      <c r="AW37" s="284"/>
      <c r="AX37" s="285"/>
      <c r="AY37" s="376"/>
      <c r="AZ37" s="377"/>
      <c r="BA37" s="289"/>
      <c r="BB37" s="290"/>
      <c r="BC37" s="290"/>
      <c r="BD37" s="290"/>
      <c r="BE37" s="290"/>
      <c r="BF37" s="291"/>
    </row>
    <row r="38" spans="1:58" ht="17.25" customHeight="1" x14ac:dyDescent="0.15">
      <c r="A38" s="292">
        <v>9</v>
      </c>
      <c r="B38" s="323" t="s">
        <v>48</v>
      </c>
      <c r="C38" s="324"/>
      <c r="D38" s="327" t="s">
        <v>6</v>
      </c>
      <c r="E38" s="328"/>
      <c r="F38" s="327" t="s">
        <v>31</v>
      </c>
      <c r="G38" s="331"/>
      <c r="H38" s="331"/>
      <c r="I38" s="331"/>
      <c r="J38" s="328"/>
      <c r="K38" s="333" t="s">
        <v>49</v>
      </c>
      <c r="L38" s="334"/>
      <c r="M38" s="334"/>
      <c r="N38" s="335"/>
      <c r="O38" s="339" t="s">
        <v>88</v>
      </c>
      <c r="P38" s="340"/>
      <c r="Q38" s="341"/>
      <c r="R38" s="92"/>
      <c r="S38" s="89">
        <v>4</v>
      </c>
      <c r="T38" s="93"/>
      <c r="U38" s="93"/>
      <c r="V38" s="93"/>
      <c r="W38" s="89">
        <v>4</v>
      </c>
      <c r="X38" s="89">
        <v>4</v>
      </c>
      <c r="Y38" s="93"/>
      <c r="Z38" s="93"/>
      <c r="AA38" s="93"/>
      <c r="AB38" s="89">
        <v>4</v>
      </c>
      <c r="AC38" s="93"/>
      <c r="AD38" s="93"/>
      <c r="AE38" s="93"/>
      <c r="AF38" s="93"/>
      <c r="AG38" s="93"/>
      <c r="AH38" s="89">
        <v>4</v>
      </c>
      <c r="AI38" s="93"/>
      <c r="AJ38" s="93"/>
      <c r="AK38" s="93"/>
      <c r="AL38" s="93"/>
      <c r="AM38" s="93"/>
      <c r="AN38" s="93"/>
      <c r="AO38" s="89">
        <v>4</v>
      </c>
      <c r="AP38" s="89">
        <v>4</v>
      </c>
      <c r="AQ38" s="89">
        <v>4</v>
      </c>
      <c r="AR38" s="93"/>
      <c r="AS38" s="93"/>
      <c r="AT38" s="89">
        <v>4</v>
      </c>
      <c r="AU38" s="93"/>
      <c r="AV38" s="93"/>
      <c r="AW38" s="282">
        <f>SUM(R38:AS38)</f>
        <v>32</v>
      </c>
      <c r="AX38" s="283"/>
      <c r="AY38" s="374">
        <f>AW38/($BD$2/7)</f>
        <v>7.225806451612903</v>
      </c>
      <c r="AZ38" s="375"/>
      <c r="BA38" s="286"/>
      <c r="BB38" s="287"/>
      <c r="BC38" s="287"/>
      <c r="BD38" s="287"/>
      <c r="BE38" s="287"/>
      <c r="BF38" s="288"/>
    </row>
    <row r="39" spans="1:58" ht="17.25" customHeight="1" x14ac:dyDescent="0.15">
      <c r="A39" s="293"/>
      <c r="B39" s="325"/>
      <c r="C39" s="326"/>
      <c r="D39" s="329"/>
      <c r="E39" s="330"/>
      <c r="F39" s="329"/>
      <c r="G39" s="332"/>
      <c r="H39" s="332"/>
      <c r="I39" s="332"/>
      <c r="J39" s="330"/>
      <c r="K39" s="336"/>
      <c r="L39" s="337"/>
      <c r="M39" s="337"/>
      <c r="N39" s="338"/>
      <c r="O39" s="344" t="s">
        <v>89</v>
      </c>
      <c r="P39" s="345"/>
      <c r="Q39" s="346"/>
      <c r="R39" s="95"/>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284"/>
      <c r="AX39" s="285"/>
      <c r="AY39" s="376"/>
      <c r="AZ39" s="377"/>
      <c r="BA39" s="289"/>
      <c r="BB39" s="290"/>
      <c r="BC39" s="290"/>
      <c r="BD39" s="290"/>
      <c r="BE39" s="290"/>
      <c r="BF39" s="291"/>
    </row>
    <row r="40" spans="1:58" ht="17.25" customHeight="1" x14ac:dyDescent="0.15">
      <c r="A40" s="292">
        <v>10</v>
      </c>
      <c r="B40" s="323"/>
      <c r="C40" s="324"/>
      <c r="D40" s="327"/>
      <c r="E40" s="328"/>
      <c r="F40" s="327"/>
      <c r="G40" s="331"/>
      <c r="H40" s="331"/>
      <c r="I40" s="331"/>
      <c r="J40" s="328"/>
      <c r="K40" s="333"/>
      <c r="L40" s="334"/>
      <c r="M40" s="334"/>
      <c r="N40" s="335"/>
      <c r="O40" s="339" t="s">
        <v>88</v>
      </c>
      <c r="P40" s="340"/>
      <c r="Q40" s="341"/>
      <c r="R40" s="92"/>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282">
        <f t="shared" ref="AW40" si="6">SUM(R40:AS40)</f>
        <v>0</v>
      </c>
      <c r="AX40" s="283"/>
      <c r="AY40" s="342" t="str">
        <f>IF($BF$3="計画",AW40/4,IF($BF$3="実績",AW40/($BD$7/7),""))</f>
        <v/>
      </c>
      <c r="AZ40" s="343"/>
      <c r="BA40" s="286"/>
      <c r="BB40" s="287"/>
      <c r="BC40" s="287"/>
      <c r="BD40" s="287"/>
      <c r="BE40" s="287"/>
      <c r="BF40" s="288"/>
    </row>
    <row r="41" spans="1:58" ht="17.25" customHeight="1" x14ac:dyDescent="0.15">
      <c r="A41" s="293"/>
      <c r="B41" s="325"/>
      <c r="C41" s="326"/>
      <c r="D41" s="329"/>
      <c r="E41" s="330"/>
      <c r="F41" s="329"/>
      <c r="G41" s="332"/>
      <c r="H41" s="332"/>
      <c r="I41" s="332"/>
      <c r="J41" s="330"/>
      <c r="K41" s="336"/>
      <c r="L41" s="337"/>
      <c r="M41" s="337"/>
      <c r="N41" s="338"/>
      <c r="O41" s="347" t="s">
        <v>89</v>
      </c>
      <c r="P41" s="348"/>
      <c r="Q41" s="349"/>
      <c r="R41" s="95"/>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284"/>
      <c r="AX41" s="285"/>
      <c r="AY41" s="342"/>
      <c r="AZ41" s="343"/>
      <c r="BA41" s="289"/>
      <c r="BB41" s="290"/>
      <c r="BC41" s="290"/>
      <c r="BD41" s="290"/>
      <c r="BE41" s="290"/>
      <c r="BF41" s="291"/>
    </row>
    <row r="42" spans="1:58" ht="17.25" customHeight="1" x14ac:dyDescent="0.15">
      <c r="A42" s="292">
        <v>11</v>
      </c>
      <c r="B42" s="323"/>
      <c r="C42" s="324"/>
      <c r="D42" s="327"/>
      <c r="E42" s="328"/>
      <c r="F42" s="327"/>
      <c r="G42" s="331"/>
      <c r="H42" s="331"/>
      <c r="I42" s="331"/>
      <c r="J42" s="328"/>
      <c r="K42" s="333"/>
      <c r="L42" s="334"/>
      <c r="M42" s="334"/>
      <c r="N42" s="335"/>
      <c r="O42" s="339" t="s">
        <v>88</v>
      </c>
      <c r="P42" s="340"/>
      <c r="Q42" s="341"/>
      <c r="R42" s="92"/>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282">
        <f t="shared" ref="AW42" si="7">SUM(R42:AS42)</f>
        <v>0</v>
      </c>
      <c r="AX42" s="283"/>
      <c r="AY42" s="342" t="str">
        <f>IF($BF$3="計画",AW42/4,IF($BF$3="実績",AW42/($BD$7/7),""))</f>
        <v/>
      </c>
      <c r="AZ42" s="343"/>
      <c r="BA42" s="286"/>
      <c r="BB42" s="287"/>
      <c r="BC42" s="287"/>
      <c r="BD42" s="287"/>
      <c r="BE42" s="287"/>
      <c r="BF42" s="288"/>
    </row>
    <row r="43" spans="1:58" ht="17.25" customHeight="1" x14ac:dyDescent="0.15">
      <c r="A43" s="293"/>
      <c r="B43" s="325"/>
      <c r="C43" s="326"/>
      <c r="D43" s="329"/>
      <c r="E43" s="330"/>
      <c r="F43" s="329"/>
      <c r="G43" s="332"/>
      <c r="H43" s="332"/>
      <c r="I43" s="332"/>
      <c r="J43" s="330"/>
      <c r="K43" s="336"/>
      <c r="L43" s="337"/>
      <c r="M43" s="337"/>
      <c r="N43" s="338"/>
      <c r="O43" s="347" t="s">
        <v>89</v>
      </c>
      <c r="P43" s="348"/>
      <c r="Q43" s="349"/>
      <c r="R43" s="95"/>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284"/>
      <c r="AX43" s="285"/>
      <c r="AY43" s="342"/>
      <c r="AZ43" s="343"/>
      <c r="BA43" s="289"/>
      <c r="BB43" s="290"/>
      <c r="BC43" s="290"/>
      <c r="BD43" s="290"/>
      <c r="BE43" s="290"/>
      <c r="BF43" s="291"/>
    </row>
    <row r="44" spans="1:58" ht="17.25" customHeight="1" x14ac:dyDescent="0.15">
      <c r="A44" s="292">
        <v>12</v>
      </c>
      <c r="B44" s="323"/>
      <c r="C44" s="324"/>
      <c r="D44" s="327"/>
      <c r="E44" s="328"/>
      <c r="F44" s="327"/>
      <c r="G44" s="331"/>
      <c r="H44" s="331"/>
      <c r="I44" s="331"/>
      <c r="J44" s="328"/>
      <c r="K44" s="333"/>
      <c r="L44" s="334"/>
      <c r="M44" s="334"/>
      <c r="N44" s="335"/>
      <c r="O44" s="339" t="s">
        <v>88</v>
      </c>
      <c r="P44" s="340"/>
      <c r="Q44" s="341"/>
      <c r="R44" s="92"/>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282">
        <f t="shared" ref="AW44" si="8">SUM(R44:AS44)</f>
        <v>0</v>
      </c>
      <c r="AX44" s="283"/>
      <c r="AY44" s="342" t="str">
        <f>IF($BF$3="計画",AW44/4,IF($BF$3="実績",AW44/($BD$7/7),""))</f>
        <v/>
      </c>
      <c r="AZ44" s="343"/>
      <c r="BA44" s="286"/>
      <c r="BB44" s="287"/>
      <c r="BC44" s="287"/>
      <c r="BD44" s="287"/>
      <c r="BE44" s="287"/>
      <c r="BF44" s="288"/>
    </row>
    <row r="45" spans="1:58" ht="17.25" customHeight="1" x14ac:dyDescent="0.15">
      <c r="A45" s="293"/>
      <c r="B45" s="325"/>
      <c r="C45" s="326"/>
      <c r="D45" s="329"/>
      <c r="E45" s="330"/>
      <c r="F45" s="329"/>
      <c r="G45" s="332"/>
      <c r="H45" s="332"/>
      <c r="I45" s="332"/>
      <c r="J45" s="330"/>
      <c r="K45" s="336"/>
      <c r="L45" s="337"/>
      <c r="M45" s="337"/>
      <c r="N45" s="338"/>
      <c r="O45" s="347" t="s">
        <v>89</v>
      </c>
      <c r="P45" s="348"/>
      <c r="Q45" s="349"/>
      <c r="R45" s="95"/>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284"/>
      <c r="AX45" s="285"/>
      <c r="AY45" s="342"/>
      <c r="AZ45" s="343"/>
      <c r="BA45" s="289"/>
      <c r="BB45" s="290"/>
      <c r="BC45" s="290"/>
      <c r="BD45" s="290"/>
      <c r="BE45" s="290"/>
      <c r="BF45" s="291"/>
    </row>
    <row r="46" spans="1:58" ht="17.25" customHeight="1" x14ac:dyDescent="0.15">
      <c r="A46" s="292">
        <v>13</v>
      </c>
      <c r="B46" s="323"/>
      <c r="C46" s="324"/>
      <c r="D46" s="327"/>
      <c r="E46" s="328"/>
      <c r="F46" s="327"/>
      <c r="G46" s="331"/>
      <c r="H46" s="331"/>
      <c r="I46" s="331"/>
      <c r="J46" s="328"/>
      <c r="K46" s="333"/>
      <c r="L46" s="334"/>
      <c r="M46" s="334"/>
      <c r="N46" s="335"/>
      <c r="O46" s="339" t="s">
        <v>88</v>
      </c>
      <c r="P46" s="340"/>
      <c r="Q46" s="341"/>
      <c r="R46" s="92"/>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282">
        <f t="shared" ref="AW46" si="9">SUM(R46:AS46)</f>
        <v>0</v>
      </c>
      <c r="AX46" s="283"/>
      <c r="AY46" s="342" t="str">
        <f>IF($BF$3="計画",AW46/4,IF($BF$3="実績",AW46/($BD$7/7),""))</f>
        <v/>
      </c>
      <c r="AZ46" s="343"/>
      <c r="BA46" s="286"/>
      <c r="BB46" s="287"/>
      <c r="BC46" s="287"/>
      <c r="BD46" s="287"/>
      <c r="BE46" s="287"/>
      <c r="BF46" s="288"/>
    </row>
    <row r="47" spans="1:58" ht="17.25" customHeight="1" x14ac:dyDescent="0.15">
      <c r="A47" s="293"/>
      <c r="B47" s="325"/>
      <c r="C47" s="326"/>
      <c r="D47" s="329"/>
      <c r="E47" s="330"/>
      <c r="F47" s="329"/>
      <c r="G47" s="332"/>
      <c r="H47" s="332"/>
      <c r="I47" s="332"/>
      <c r="J47" s="330"/>
      <c r="K47" s="336"/>
      <c r="L47" s="337"/>
      <c r="M47" s="337"/>
      <c r="N47" s="338"/>
      <c r="O47" s="347" t="s">
        <v>89</v>
      </c>
      <c r="P47" s="348"/>
      <c r="Q47" s="349"/>
      <c r="R47" s="95"/>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284"/>
      <c r="AX47" s="285"/>
      <c r="AY47" s="342"/>
      <c r="AZ47" s="343"/>
      <c r="BA47" s="289"/>
      <c r="BB47" s="290"/>
      <c r="BC47" s="290"/>
      <c r="BD47" s="290"/>
      <c r="BE47" s="290"/>
      <c r="BF47" s="291"/>
    </row>
    <row r="48" spans="1:58" ht="17.25" customHeight="1" x14ac:dyDescent="0.15">
      <c r="A48" s="292">
        <v>14</v>
      </c>
      <c r="B48" s="323"/>
      <c r="C48" s="324"/>
      <c r="D48" s="327"/>
      <c r="E48" s="328"/>
      <c r="F48" s="327"/>
      <c r="G48" s="331"/>
      <c r="H48" s="331"/>
      <c r="I48" s="331"/>
      <c r="J48" s="328"/>
      <c r="K48" s="333"/>
      <c r="L48" s="334"/>
      <c r="M48" s="334"/>
      <c r="N48" s="335"/>
      <c r="O48" s="339" t="s">
        <v>88</v>
      </c>
      <c r="P48" s="340"/>
      <c r="Q48" s="341"/>
      <c r="R48" s="92"/>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282">
        <f t="shared" ref="AW48" si="10">SUM(R48:AS48)</f>
        <v>0</v>
      </c>
      <c r="AX48" s="283"/>
      <c r="AY48" s="342" t="str">
        <f>IF($BF$3="計画",AW48/4,IF($BF$3="実績",AW48/($BD$7/7),""))</f>
        <v/>
      </c>
      <c r="AZ48" s="343"/>
      <c r="BA48" s="286"/>
      <c r="BB48" s="287"/>
      <c r="BC48" s="287"/>
      <c r="BD48" s="287"/>
      <c r="BE48" s="287"/>
      <c r="BF48" s="288"/>
    </row>
    <row r="49" spans="1:58" ht="17.25" customHeight="1" x14ac:dyDescent="0.15">
      <c r="A49" s="293"/>
      <c r="B49" s="325"/>
      <c r="C49" s="326"/>
      <c r="D49" s="329"/>
      <c r="E49" s="330"/>
      <c r="F49" s="329"/>
      <c r="G49" s="332"/>
      <c r="H49" s="332"/>
      <c r="I49" s="332"/>
      <c r="J49" s="330"/>
      <c r="K49" s="336"/>
      <c r="L49" s="337"/>
      <c r="M49" s="337"/>
      <c r="N49" s="338"/>
      <c r="O49" s="347" t="s">
        <v>89</v>
      </c>
      <c r="P49" s="348"/>
      <c r="Q49" s="349"/>
      <c r="R49" s="95"/>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284"/>
      <c r="AX49" s="285"/>
      <c r="AY49" s="342"/>
      <c r="AZ49" s="343"/>
      <c r="BA49" s="289"/>
      <c r="BB49" s="290"/>
      <c r="BC49" s="290"/>
      <c r="BD49" s="290"/>
      <c r="BE49" s="290"/>
      <c r="BF49" s="291"/>
    </row>
    <row r="50" spans="1:58" ht="17.25" customHeight="1" x14ac:dyDescent="0.15">
      <c r="A50" s="292">
        <v>15</v>
      </c>
      <c r="B50" s="323"/>
      <c r="C50" s="324"/>
      <c r="D50" s="327"/>
      <c r="E50" s="328"/>
      <c r="F50" s="327"/>
      <c r="G50" s="331"/>
      <c r="H50" s="331"/>
      <c r="I50" s="331"/>
      <c r="J50" s="328"/>
      <c r="K50" s="333"/>
      <c r="L50" s="334"/>
      <c r="M50" s="334"/>
      <c r="N50" s="335"/>
      <c r="O50" s="339" t="s">
        <v>88</v>
      </c>
      <c r="P50" s="340"/>
      <c r="Q50" s="341"/>
      <c r="R50" s="92"/>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282">
        <f t="shared" ref="AW50" si="11">SUM(R50:AS50)</f>
        <v>0</v>
      </c>
      <c r="AX50" s="283"/>
      <c r="AY50" s="342" t="str">
        <f>IF($BF$3="計画",AW50/4,IF($BF$3="実績",AW50/($BD$7/7),""))</f>
        <v/>
      </c>
      <c r="AZ50" s="343"/>
      <c r="BA50" s="286"/>
      <c r="BB50" s="287"/>
      <c r="BC50" s="287"/>
      <c r="BD50" s="287"/>
      <c r="BE50" s="287"/>
      <c r="BF50" s="288"/>
    </row>
    <row r="51" spans="1:58" ht="17.25" customHeight="1" x14ac:dyDescent="0.15">
      <c r="A51" s="293"/>
      <c r="B51" s="325"/>
      <c r="C51" s="326"/>
      <c r="D51" s="329"/>
      <c r="E51" s="330"/>
      <c r="F51" s="329"/>
      <c r="G51" s="332"/>
      <c r="H51" s="332"/>
      <c r="I51" s="332"/>
      <c r="J51" s="330"/>
      <c r="K51" s="336"/>
      <c r="L51" s="337"/>
      <c r="M51" s="337"/>
      <c r="N51" s="338"/>
      <c r="O51" s="347" t="s">
        <v>89</v>
      </c>
      <c r="P51" s="348"/>
      <c r="Q51" s="349"/>
      <c r="R51" s="95"/>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284"/>
      <c r="AX51" s="285"/>
      <c r="AY51" s="342"/>
      <c r="AZ51" s="343"/>
      <c r="BA51" s="289"/>
      <c r="BB51" s="290"/>
      <c r="BC51" s="290"/>
      <c r="BD51" s="290"/>
      <c r="BE51" s="290"/>
      <c r="BF51" s="291"/>
    </row>
    <row r="52" spans="1:58" ht="17.25" customHeight="1" x14ac:dyDescent="0.15">
      <c r="A52" s="292">
        <v>16</v>
      </c>
      <c r="B52" s="323"/>
      <c r="C52" s="324"/>
      <c r="D52" s="327"/>
      <c r="E52" s="328"/>
      <c r="F52" s="327"/>
      <c r="G52" s="331"/>
      <c r="H52" s="331"/>
      <c r="I52" s="331"/>
      <c r="J52" s="328"/>
      <c r="K52" s="333"/>
      <c r="L52" s="334"/>
      <c r="M52" s="334"/>
      <c r="N52" s="335"/>
      <c r="O52" s="339" t="s">
        <v>88</v>
      </c>
      <c r="P52" s="340"/>
      <c r="Q52" s="341"/>
      <c r="R52" s="92"/>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282">
        <f t="shared" ref="AW52" si="12">SUM(R52:AS52)</f>
        <v>0</v>
      </c>
      <c r="AX52" s="283"/>
      <c r="AY52" s="342" t="str">
        <f>IF($BF$3="計画",AW52/4,IF($BF$3="実績",AW52/($BD$7/7),""))</f>
        <v/>
      </c>
      <c r="AZ52" s="343"/>
      <c r="BA52" s="286"/>
      <c r="BB52" s="287"/>
      <c r="BC52" s="287"/>
      <c r="BD52" s="287"/>
      <c r="BE52" s="287"/>
      <c r="BF52" s="288"/>
    </row>
    <row r="53" spans="1:58" ht="17.25" customHeight="1" x14ac:dyDescent="0.15">
      <c r="A53" s="293"/>
      <c r="B53" s="325"/>
      <c r="C53" s="326"/>
      <c r="D53" s="329"/>
      <c r="E53" s="330"/>
      <c r="F53" s="329"/>
      <c r="G53" s="332"/>
      <c r="H53" s="332"/>
      <c r="I53" s="332"/>
      <c r="J53" s="330"/>
      <c r="K53" s="336"/>
      <c r="L53" s="337"/>
      <c r="M53" s="337"/>
      <c r="N53" s="338"/>
      <c r="O53" s="347" t="s">
        <v>89</v>
      </c>
      <c r="P53" s="348"/>
      <c r="Q53" s="349"/>
      <c r="R53" s="95"/>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284"/>
      <c r="AX53" s="285"/>
      <c r="AY53" s="342"/>
      <c r="AZ53" s="343"/>
      <c r="BA53" s="289"/>
      <c r="BB53" s="290"/>
      <c r="BC53" s="290"/>
      <c r="BD53" s="290"/>
      <c r="BE53" s="290"/>
      <c r="BF53" s="291"/>
    </row>
    <row r="54" spans="1:58" ht="17.25" customHeight="1" x14ac:dyDescent="0.15">
      <c r="A54" s="292">
        <v>17</v>
      </c>
      <c r="B54" s="323"/>
      <c r="C54" s="324"/>
      <c r="D54" s="327"/>
      <c r="E54" s="328"/>
      <c r="F54" s="327"/>
      <c r="G54" s="331"/>
      <c r="H54" s="331"/>
      <c r="I54" s="331"/>
      <c r="J54" s="328"/>
      <c r="K54" s="333"/>
      <c r="L54" s="334"/>
      <c r="M54" s="334"/>
      <c r="N54" s="335"/>
      <c r="O54" s="339" t="s">
        <v>88</v>
      </c>
      <c r="P54" s="340"/>
      <c r="Q54" s="341"/>
      <c r="R54" s="92"/>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282">
        <f t="shared" ref="AW54" si="13">SUM(R54:AS54)</f>
        <v>0</v>
      </c>
      <c r="AX54" s="283"/>
      <c r="AY54" s="342" t="str">
        <f>IF($BF$3="計画",AW54/4,IF($BF$3="実績",AW54/($BD$7/7),""))</f>
        <v/>
      </c>
      <c r="AZ54" s="343"/>
      <c r="BA54" s="286"/>
      <c r="BB54" s="287"/>
      <c r="BC54" s="287"/>
      <c r="BD54" s="287"/>
      <c r="BE54" s="287"/>
      <c r="BF54" s="288"/>
    </row>
    <row r="55" spans="1:58" ht="17.25" customHeight="1" x14ac:dyDescent="0.15">
      <c r="A55" s="293"/>
      <c r="B55" s="325"/>
      <c r="C55" s="326"/>
      <c r="D55" s="329"/>
      <c r="E55" s="330"/>
      <c r="F55" s="329"/>
      <c r="G55" s="332"/>
      <c r="H55" s="332"/>
      <c r="I55" s="332"/>
      <c r="J55" s="330"/>
      <c r="K55" s="336"/>
      <c r="L55" s="337"/>
      <c r="M55" s="337"/>
      <c r="N55" s="338"/>
      <c r="O55" s="347" t="s">
        <v>89</v>
      </c>
      <c r="P55" s="348"/>
      <c r="Q55" s="349"/>
      <c r="R55" s="95"/>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284"/>
      <c r="AX55" s="285"/>
      <c r="AY55" s="342"/>
      <c r="AZ55" s="343"/>
      <c r="BA55" s="289"/>
      <c r="BB55" s="290"/>
      <c r="BC55" s="290"/>
      <c r="BD55" s="290"/>
      <c r="BE55" s="290"/>
      <c r="BF55" s="291"/>
    </row>
    <row r="56" spans="1:58" ht="17.25" customHeight="1" x14ac:dyDescent="0.15">
      <c r="A56" s="292">
        <v>18</v>
      </c>
      <c r="B56" s="323"/>
      <c r="C56" s="324"/>
      <c r="D56" s="327"/>
      <c r="E56" s="328"/>
      <c r="F56" s="327"/>
      <c r="G56" s="331"/>
      <c r="H56" s="331"/>
      <c r="I56" s="331"/>
      <c r="J56" s="328"/>
      <c r="K56" s="333"/>
      <c r="L56" s="334"/>
      <c r="M56" s="334"/>
      <c r="N56" s="335"/>
      <c r="O56" s="339" t="s">
        <v>88</v>
      </c>
      <c r="P56" s="340"/>
      <c r="Q56" s="341"/>
      <c r="R56" s="92"/>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282">
        <f t="shared" ref="AW56" si="14">SUM(R56:AS56)</f>
        <v>0</v>
      </c>
      <c r="AX56" s="283"/>
      <c r="AY56" s="342" t="str">
        <f>IF($BF$3="計画",AW56/4,IF($BF$3="実績",AW56/($BD$7/7),""))</f>
        <v/>
      </c>
      <c r="AZ56" s="343"/>
      <c r="BA56" s="286"/>
      <c r="BB56" s="287"/>
      <c r="BC56" s="287"/>
      <c r="BD56" s="287"/>
      <c r="BE56" s="287"/>
      <c r="BF56" s="288"/>
    </row>
    <row r="57" spans="1:58" ht="17.25" customHeight="1" x14ac:dyDescent="0.15">
      <c r="A57" s="293"/>
      <c r="B57" s="325"/>
      <c r="C57" s="326"/>
      <c r="D57" s="329"/>
      <c r="E57" s="330"/>
      <c r="F57" s="329"/>
      <c r="G57" s="332"/>
      <c r="H57" s="332"/>
      <c r="I57" s="332"/>
      <c r="J57" s="330"/>
      <c r="K57" s="336"/>
      <c r="L57" s="337"/>
      <c r="M57" s="337"/>
      <c r="N57" s="338"/>
      <c r="O57" s="347" t="s">
        <v>89</v>
      </c>
      <c r="P57" s="348"/>
      <c r="Q57" s="349"/>
      <c r="R57" s="95"/>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284"/>
      <c r="AX57" s="285"/>
      <c r="AY57" s="342"/>
      <c r="AZ57" s="343"/>
      <c r="BA57" s="289"/>
      <c r="BB57" s="290"/>
      <c r="BC57" s="290"/>
      <c r="BD57" s="290"/>
      <c r="BE57" s="290"/>
      <c r="BF57" s="291"/>
    </row>
    <row r="58" spans="1:58" ht="17.25" customHeight="1" x14ac:dyDescent="0.15">
      <c r="A58" s="292">
        <v>19</v>
      </c>
      <c r="B58" s="323"/>
      <c r="C58" s="324"/>
      <c r="D58" s="327"/>
      <c r="E58" s="328"/>
      <c r="F58" s="327"/>
      <c r="G58" s="331"/>
      <c r="H58" s="331"/>
      <c r="I58" s="331"/>
      <c r="J58" s="328"/>
      <c r="K58" s="333"/>
      <c r="L58" s="334"/>
      <c r="M58" s="334"/>
      <c r="N58" s="335"/>
      <c r="O58" s="339" t="s">
        <v>88</v>
      </c>
      <c r="P58" s="340"/>
      <c r="Q58" s="341"/>
      <c r="R58" s="92"/>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282">
        <f t="shared" ref="AW58" si="15">SUM(R58:AS58)</f>
        <v>0</v>
      </c>
      <c r="AX58" s="283"/>
      <c r="AY58" s="342" t="str">
        <f>IF($BF$3="計画",AW58/4,IF($BF$3="実績",AW58/($BD$7/7),""))</f>
        <v/>
      </c>
      <c r="AZ58" s="343"/>
      <c r="BA58" s="286"/>
      <c r="BB58" s="287"/>
      <c r="BC58" s="287"/>
      <c r="BD58" s="287"/>
      <c r="BE58" s="287"/>
      <c r="BF58" s="288"/>
    </row>
    <row r="59" spans="1:58" ht="17.25" customHeight="1" x14ac:dyDescent="0.15">
      <c r="A59" s="293"/>
      <c r="B59" s="325"/>
      <c r="C59" s="326"/>
      <c r="D59" s="329"/>
      <c r="E59" s="330"/>
      <c r="F59" s="329"/>
      <c r="G59" s="332"/>
      <c r="H59" s="332"/>
      <c r="I59" s="332"/>
      <c r="J59" s="330"/>
      <c r="K59" s="336"/>
      <c r="L59" s="337"/>
      <c r="M59" s="337"/>
      <c r="N59" s="338"/>
      <c r="O59" s="347" t="s">
        <v>89</v>
      </c>
      <c r="P59" s="348"/>
      <c r="Q59" s="349"/>
      <c r="R59" s="95"/>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284"/>
      <c r="AX59" s="285"/>
      <c r="AY59" s="342"/>
      <c r="AZ59" s="343"/>
      <c r="BA59" s="289"/>
      <c r="BB59" s="290"/>
      <c r="BC59" s="290"/>
      <c r="BD59" s="290"/>
      <c r="BE59" s="290"/>
      <c r="BF59" s="291"/>
    </row>
    <row r="60" spans="1:58" ht="17.25" customHeight="1" x14ac:dyDescent="0.15">
      <c r="A60" s="292">
        <v>20</v>
      </c>
      <c r="B60" s="323"/>
      <c r="C60" s="324"/>
      <c r="D60" s="327"/>
      <c r="E60" s="328"/>
      <c r="F60" s="327"/>
      <c r="G60" s="331"/>
      <c r="H60" s="331"/>
      <c r="I60" s="331"/>
      <c r="J60" s="328"/>
      <c r="K60" s="333"/>
      <c r="L60" s="334"/>
      <c r="M60" s="334"/>
      <c r="N60" s="335"/>
      <c r="O60" s="339" t="s">
        <v>88</v>
      </c>
      <c r="P60" s="340"/>
      <c r="Q60" s="341"/>
      <c r="R60" s="92"/>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282">
        <f t="shared" ref="AW60" si="16">SUM(R60:AS60)</f>
        <v>0</v>
      </c>
      <c r="AX60" s="283"/>
      <c r="AY60" s="342" t="str">
        <f>IF($BF$3="計画",AW60/4,IF($BF$3="実績",AW60/($BD$7/7),""))</f>
        <v/>
      </c>
      <c r="AZ60" s="343"/>
      <c r="BA60" s="286"/>
      <c r="BB60" s="287"/>
      <c r="BC60" s="287"/>
      <c r="BD60" s="287"/>
      <c r="BE60" s="287"/>
      <c r="BF60" s="288"/>
    </row>
    <row r="61" spans="1:58" ht="17.25" customHeight="1" x14ac:dyDescent="0.15">
      <c r="A61" s="293"/>
      <c r="B61" s="325"/>
      <c r="C61" s="326"/>
      <c r="D61" s="329"/>
      <c r="E61" s="330"/>
      <c r="F61" s="329"/>
      <c r="G61" s="332"/>
      <c r="H61" s="332"/>
      <c r="I61" s="332"/>
      <c r="J61" s="330"/>
      <c r="K61" s="336"/>
      <c r="L61" s="337"/>
      <c r="M61" s="337"/>
      <c r="N61" s="338"/>
      <c r="O61" s="347" t="s">
        <v>89</v>
      </c>
      <c r="P61" s="348"/>
      <c r="Q61" s="349"/>
      <c r="R61" s="95"/>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284"/>
      <c r="AX61" s="285"/>
      <c r="AY61" s="342"/>
      <c r="AZ61" s="343"/>
      <c r="BA61" s="289"/>
      <c r="BB61" s="290"/>
      <c r="BC61" s="290"/>
      <c r="BD61" s="290"/>
      <c r="BE61" s="290"/>
      <c r="BF61" s="291"/>
    </row>
    <row r="62" spans="1:58" ht="17.25" customHeight="1" x14ac:dyDescent="0.15">
      <c r="A62" s="292">
        <v>21</v>
      </c>
      <c r="B62" s="323"/>
      <c r="C62" s="324"/>
      <c r="D62" s="327"/>
      <c r="E62" s="328"/>
      <c r="F62" s="327"/>
      <c r="G62" s="331"/>
      <c r="H62" s="331"/>
      <c r="I62" s="331"/>
      <c r="J62" s="328"/>
      <c r="K62" s="333"/>
      <c r="L62" s="334"/>
      <c r="M62" s="334"/>
      <c r="N62" s="335"/>
      <c r="O62" s="339" t="s">
        <v>88</v>
      </c>
      <c r="P62" s="340"/>
      <c r="Q62" s="341"/>
      <c r="R62" s="92"/>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282">
        <f t="shared" ref="AW62" si="17">SUM(R62:AS62)</f>
        <v>0</v>
      </c>
      <c r="AX62" s="283"/>
      <c r="AY62" s="342" t="str">
        <f>IF($BF$3="計画",AW62/4,IF($BF$3="実績",AW62/($BD$7/7),""))</f>
        <v/>
      </c>
      <c r="AZ62" s="343"/>
      <c r="BA62" s="286"/>
      <c r="BB62" s="287"/>
      <c r="BC62" s="287"/>
      <c r="BD62" s="287"/>
      <c r="BE62" s="287"/>
      <c r="BF62" s="288"/>
    </row>
    <row r="63" spans="1:58" ht="17.25" customHeight="1" x14ac:dyDescent="0.15">
      <c r="A63" s="293"/>
      <c r="B63" s="325"/>
      <c r="C63" s="326"/>
      <c r="D63" s="329"/>
      <c r="E63" s="330"/>
      <c r="F63" s="329"/>
      <c r="G63" s="332"/>
      <c r="H63" s="332"/>
      <c r="I63" s="332"/>
      <c r="J63" s="330"/>
      <c r="K63" s="336"/>
      <c r="L63" s="337"/>
      <c r="M63" s="337"/>
      <c r="N63" s="338"/>
      <c r="O63" s="347" t="s">
        <v>89</v>
      </c>
      <c r="P63" s="348"/>
      <c r="Q63" s="349"/>
      <c r="R63" s="95"/>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284"/>
      <c r="AX63" s="285"/>
      <c r="AY63" s="342"/>
      <c r="AZ63" s="343"/>
      <c r="BA63" s="289"/>
      <c r="BB63" s="290"/>
      <c r="BC63" s="290"/>
      <c r="BD63" s="290"/>
      <c r="BE63" s="290"/>
      <c r="BF63" s="291"/>
    </row>
    <row r="64" spans="1:58" ht="17.25" customHeight="1" x14ac:dyDescent="0.15">
      <c r="A64" s="292">
        <v>22</v>
      </c>
      <c r="B64" s="323"/>
      <c r="C64" s="324"/>
      <c r="D64" s="327"/>
      <c r="E64" s="328"/>
      <c r="F64" s="327"/>
      <c r="G64" s="331"/>
      <c r="H64" s="331"/>
      <c r="I64" s="331"/>
      <c r="J64" s="328"/>
      <c r="K64" s="333"/>
      <c r="L64" s="334"/>
      <c r="M64" s="334"/>
      <c r="N64" s="335"/>
      <c r="O64" s="339" t="s">
        <v>88</v>
      </c>
      <c r="P64" s="340"/>
      <c r="Q64" s="341"/>
      <c r="R64" s="92"/>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282">
        <f t="shared" ref="AW64" si="18">SUM(R64:AS64)</f>
        <v>0</v>
      </c>
      <c r="AX64" s="283"/>
      <c r="AY64" s="342" t="str">
        <f>IF($BF$3="計画",AW64/4,IF($BF$3="実績",AW64/($BD$7/7),""))</f>
        <v/>
      </c>
      <c r="AZ64" s="343"/>
      <c r="BA64" s="286"/>
      <c r="BB64" s="287"/>
      <c r="BC64" s="287"/>
      <c r="BD64" s="287"/>
      <c r="BE64" s="287"/>
      <c r="BF64" s="288"/>
    </row>
    <row r="65" spans="1:58" ht="17.25" customHeight="1" x14ac:dyDescent="0.15">
      <c r="A65" s="293"/>
      <c r="B65" s="325"/>
      <c r="C65" s="326"/>
      <c r="D65" s="329"/>
      <c r="E65" s="330"/>
      <c r="F65" s="329"/>
      <c r="G65" s="332"/>
      <c r="H65" s="332"/>
      <c r="I65" s="332"/>
      <c r="J65" s="330"/>
      <c r="K65" s="336"/>
      <c r="L65" s="337"/>
      <c r="M65" s="337"/>
      <c r="N65" s="338"/>
      <c r="O65" s="347" t="s">
        <v>89</v>
      </c>
      <c r="P65" s="348"/>
      <c r="Q65" s="349"/>
      <c r="R65" s="95"/>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284"/>
      <c r="AX65" s="285"/>
      <c r="AY65" s="342"/>
      <c r="AZ65" s="343"/>
      <c r="BA65" s="289"/>
      <c r="BB65" s="290"/>
      <c r="BC65" s="290"/>
      <c r="BD65" s="290"/>
      <c r="BE65" s="290"/>
      <c r="BF65" s="291"/>
    </row>
    <row r="66" spans="1:58" ht="17.25" customHeight="1" x14ac:dyDescent="0.15">
      <c r="A66" s="292">
        <v>23</v>
      </c>
      <c r="B66" s="323"/>
      <c r="C66" s="324"/>
      <c r="D66" s="327"/>
      <c r="E66" s="328"/>
      <c r="F66" s="327"/>
      <c r="G66" s="331"/>
      <c r="H66" s="331"/>
      <c r="I66" s="331"/>
      <c r="J66" s="328"/>
      <c r="K66" s="333"/>
      <c r="L66" s="334"/>
      <c r="M66" s="334"/>
      <c r="N66" s="335"/>
      <c r="O66" s="339" t="s">
        <v>88</v>
      </c>
      <c r="P66" s="340"/>
      <c r="Q66" s="341"/>
      <c r="R66" s="92"/>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282">
        <f t="shared" ref="AW66" si="19">SUM(R66:AS66)</f>
        <v>0</v>
      </c>
      <c r="AX66" s="283"/>
      <c r="AY66" s="342" t="str">
        <f>IF($BF$3="計画",AW66/4,IF($BF$3="実績",AW66/($BD$7/7),""))</f>
        <v/>
      </c>
      <c r="AZ66" s="343"/>
      <c r="BA66" s="286"/>
      <c r="BB66" s="287"/>
      <c r="BC66" s="287"/>
      <c r="BD66" s="287"/>
      <c r="BE66" s="287"/>
      <c r="BF66" s="288"/>
    </row>
    <row r="67" spans="1:58" ht="17.25" customHeight="1" x14ac:dyDescent="0.15">
      <c r="A67" s="293"/>
      <c r="B67" s="325"/>
      <c r="C67" s="326"/>
      <c r="D67" s="329"/>
      <c r="E67" s="330"/>
      <c r="F67" s="329"/>
      <c r="G67" s="332"/>
      <c r="H67" s="332"/>
      <c r="I67" s="332"/>
      <c r="J67" s="330"/>
      <c r="K67" s="336"/>
      <c r="L67" s="337"/>
      <c r="M67" s="337"/>
      <c r="N67" s="338"/>
      <c r="O67" s="347" t="s">
        <v>89</v>
      </c>
      <c r="P67" s="348"/>
      <c r="Q67" s="349"/>
      <c r="R67" s="95"/>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284"/>
      <c r="AX67" s="285"/>
      <c r="AY67" s="342"/>
      <c r="AZ67" s="343"/>
      <c r="BA67" s="289"/>
      <c r="BB67" s="290"/>
      <c r="BC67" s="290"/>
      <c r="BD67" s="290"/>
      <c r="BE67" s="290"/>
      <c r="BF67" s="291"/>
    </row>
    <row r="68" spans="1:58" ht="17.25" customHeight="1" x14ac:dyDescent="0.15">
      <c r="A68" s="292">
        <v>24</v>
      </c>
      <c r="B68" s="323"/>
      <c r="C68" s="324"/>
      <c r="D68" s="327"/>
      <c r="E68" s="328"/>
      <c r="F68" s="327"/>
      <c r="G68" s="331"/>
      <c r="H68" s="331"/>
      <c r="I68" s="331"/>
      <c r="J68" s="328"/>
      <c r="K68" s="333"/>
      <c r="L68" s="334"/>
      <c r="M68" s="334"/>
      <c r="N68" s="335"/>
      <c r="O68" s="339" t="s">
        <v>88</v>
      </c>
      <c r="P68" s="340"/>
      <c r="Q68" s="341"/>
      <c r="R68" s="92"/>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282">
        <f t="shared" ref="AW68" si="20">SUM(R68:AS68)</f>
        <v>0</v>
      </c>
      <c r="AX68" s="283"/>
      <c r="AY68" s="342" t="str">
        <f>IF($BF$3="計画",AW68/4,IF($BF$3="実績",AW68/($BD$7/7),""))</f>
        <v/>
      </c>
      <c r="AZ68" s="343"/>
      <c r="BA68" s="286"/>
      <c r="BB68" s="287"/>
      <c r="BC68" s="287"/>
      <c r="BD68" s="287"/>
      <c r="BE68" s="287"/>
      <c r="BF68" s="288"/>
    </row>
    <row r="69" spans="1:58" ht="17.25" customHeight="1" x14ac:dyDescent="0.15">
      <c r="A69" s="293"/>
      <c r="B69" s="325"/>
      <c r="C69" s="326"/>
      <c r="D69" s="329"/>
      <c r="E69" s="330"/>
      <c r="F69" s="329"/>
      <c r="G69" s="332"/>
      <c r="H69" s="332"/>
      <c r="I69" s="332"/>
      <c r="J69" s="330"/>
      <c r="K69" s="336"/>
      <c r="L69" s="337"/>
      <c r="M69" s="337"/>
      <c r="N69" s="338"/>
      <c r="O69" s="347" t="s">
        <v>89</v>
      </c>
      <c r="P69" s="348"/>
      <c r="Q69" s="349"/>
      <c r="R69" s="95"/>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284"/>
      <c r="AX69" s="285"/>
      <c r="AY69" s="342"/>
      <c r="AZ69" s="343"/>
      <c r="BA69" s="289"/>
      <c r="BB69" s="290"/>
      <c r="BC69" s="290"/>
      <c r="BD69" s="290"/>
      <c r="BE69" s="290"/>
      <c r="BF69" s="291"/>
    </row>
    <row r="70" spans="1:58" ht="17.25" customHeight="1" x14ac:dyDescent="0.15">
      <c r="A70" s="292">
        <v>25</v>
      </c>
      <c r="B70" s="323"/>
      <c r="C70" s="324"/>
      <c r="D70" s="327"/>
      <c r="E70" s="328"/>
      <c r="F70" s="327"/>
      <c r="G70" s="331"/>
      <c r="H70" s="331"/>
      <c r="I70" s="331"/>
      <c r="J70" s="328"/>
      <c r="K70" s="333"/>
      <c r="L70" s="334"/>
      <c r="M70" s="334"/>
      <c r="N70" s="335"/>
      <c r="O70" s="339" t="s">
        <v>88</v>
      </c>
      <c r="P70" s="340"/>
      <c r="Q70" s="341"/>
      <c r="R70" s="92"/>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282">
        <f t="shared" ref="AW70" si="21">SUM(R70:AS70)</f>
        <v>0</v>
      </c>
      <c r="AX70" s="283"/>
      <c r="AY70" s="342" t="str">
        <f>IF($BF$3="計画",AW70/4,IF($BF$3="実績",AW70/($BD$7/7),""))</f>
        <v/>
      </c>
      <c r="AZ70" s="343"/>
      <c r="BA70" s="286"/>
      <c r="BB70" s="287"/>
      <c r="BC70" s="287"/>
      <c r="BD70" s="287"/>
      <c r="BE70" s="287"/>
      <c r="BF70" s="288"/>
    </row>
    <row r="71" spans="1:58" ht="17.25" customHeight="1" x14ac:dyDescent="0.15">
      <c r="A71" s="293"/>
      <c r="B71" s="325"/>
      <c r="C71" s="326"/>
      <c r="D71" s="329"/>
      <c r="E71" s="330"/>
      <c r="F71" s="329"/>
      <c r="G71" s="332"/>
      <c r="H71" s="332"/>
      <c r="I71" s="332"/>
      <c r="J71" s="330"/>
      <c r="K71" s="336"/>
      <c r="L71" s="337"/>
      <c r="M71" s="337"/>
      <c r="N71" s="338"/>
      <c r="O71" s="347" t="s">
        <v>89</v>
      </c>
      <c r="P71" s="348"/>
      <c r="Q71" s="349"/>
      <c r="R71" s="95"/>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284"/>
      <c r="AX71" s="285"/>
      <c r="AY71" s="342"/>
      <c r="AZ71" s="343"/>
      <c r="BA71" s="289"/>
      <c r="BB71" s="290"/>
      <c r="BC71" s="290"/>
      <c r="BD71" s="290"/>
      <c r="BE71" s="290"/>
      <c r="BF71" s="291"/>
    </row>
    <row r="72" spans="1:58" ht="17.25" customHeight="1" x14ac:dyDescent="0.15">
      <c r="A72" s="292">
        <v>26</v>
      </c>
      <c r="B72" s="323"/>
      <c r="C72" s="324"/>
      <c r="D72" s="327"/>
      <c r="E72" s="328"/>
      <c r="F72" s="327"/>
      <c r="G72" s="331"/>
      <c r="H72" s="331"/>
      <c r="I72" s="331"/>
      <c r="J72" s="328"/>
      <c r="K72" s="333"/>
      <c r="L72" s="334"/>
      <c r="M72" s="334"/>
      <c r="N72" s="335"/>
      <c r="O72" s="339" t="s">
        <v>88</v>
      </c>
      <c r="P72" s="340"/>
      <c r="Q72" s="341"/>
      <c r="R72" s="92"/>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282">
        <f t="shared" ref="AW72" si="22">SUM(R72:AS72)</f>
        <v>0</v>
      </c>
      <c r="AX72" s="283"/>
      <c r="AY72" s="342" t="str">
        <f>IF($BF$3="計画",AW72/4,IF($BF$3="実績",AW72/($BD$7/7),""))</f>
        <v/>
      </c>
      <c r="AZ72" s="343"/>
      <c r="BA72" s="286"/>
      <c r="BB72" s="287"/>
      <c r="BC72" s="287"/>
      <c r="BD72" s="287"/>
      <c r="BE72" s="287"/>
      <c r="BF72" s="288"/>
    </row>
    <row r="73" spans="1:58" ht="17.25" customHeight="1" x14ac:dyDescent="0.15">
      <c r="A73" s="293"/>
      <c r="B73" s="325"/>
      <c r="C73" s="326"/>
      <c r="D73" s="329"/>
      <c r="E73" s="330"/>
      <c r="F73" s="329"/>
      <c r="G73" s="332"/>
      <c r="H73" s="332"/>
      <c r="I73" s="332"/>
      <c r="J73" s="330"/>
      <c r="K73" s="336"/>
      <c r="L73" s="337"/>
      <c r="M73" s="337"/>
      <c r="N73" s="338"/>
      <c r="O73" s="347" t="s">
        <v>89</v>
      </c>
      <c r="P73" s="348"/>
      <c r="Q73" s="349"/>
      <c r="R73" s="95"/>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284"/>
      <c r="AX73" s="285"/>
      <c r="AY73" s="342"/>
      <c r="AZ73" s="343"/>
      <c r="BA73" s="289"/>
      <c r="BB73" s="290"/>
      <c r="BC73" s="290"/>
      <c r="BD73" s="290"/>
      <c r="BE73" s="290"/>
      <c r="BF73" s="291"/>
    </row>
    <row r="74" spans="1:58" ht="17.25" customHeight="1" x14ac:dyDescent="0.15">
      <c r="A74" s="292">
        <v>27</v>
      </c>
      <c r="B74" s="323"/>
      <c r="C74" s="324"/>
      <c r="D74" s="327"/>
      <c r="E74" s="328"/>
      <c r="F74" s="327"/>
      <c r="G74" s="331"/>
      <c r="H74" s="331"/>
      <c r="I74" s="331"/>
      <c r="J74" s="328"/>
      <c r="K74" s="333"/>
      <c r="L74" s="334"/>
      <c r="M74" s="334"/>
      <c r="N74" s="335"/>
      <c r="O74" s="339" t="s">
        <v>88</v>
      </c>
      <c r="P74" s="340"/>
      <c r="Q74" s="341"/>
      <c r="R74" s="92"/>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282">
        <f t="shared" ref="AW74" si="23">SUM(R74:AS74)</f>
        <v>0</v>
      </c>
      <c r="AX74" s="283"/>
      <c r="AY74" s="342" t="str">
        <f>IF($BF$3="計画",AW74/4,IF($BF$3="実績",AW74/($BD$7/7),""))</f>
        <v/>
      </c>
      <c r="AZ74" s="343"/>
      <c r="BA74" s="286"/>
      <c r="BB74" s="287"/>
      <c r="BC74" s="287"/>
      <c r="BD74" s="287"/>
      <c r="BE74" s="287"/>
      <c r="BF74" s="288"/>
    </row>
    <row r="75" spans="1:58" ht="17.25" customHeight="1" x14ac:dyDescent="0.15">
      <c r="A75" s="293"/>
      <c r="B75" s="325"/>
      <c r="C75" s="326"/>
      <c r="D75" s="329"/>
      <c r="E75" s="330"/>
      <c r="F75" s="329"/>
      <c r="G75" s="332"/>
      <c r="H75" s="332"/>
      <c r="I75" s="332"/>
      <c r="J75" s="330"/>
      <c r="K75" s="336"/>
      <c r="L75" s="337"/>
      <c r="M75" s="337"/>
      <c r="N75" s="338"/>
      <c r="O75" s="347" t="s">
        <v>89</v>
      </c>
      <c r="P75" s="348"/>
      <c r="Q75" s="349"/>
      <c r="R75" s="95"/>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284"/>
      <c r="AX75" s="285"/>
      <c r="AY75" s="342"/>
      <c r="AZ75" s="343"/>
      <c r="BA75" s="289"/>
      <c r="BB75" s="290"/>
      <c r="BC75" s="290"/>
      <c r="BD75" s="290"/>
      <c r="BE75" s="290"/>
      <c r="BF75" s="291"/>
    </row>
    <row r="76" spans="1:58" ht="17.25" customHeight="1" x14ac:dyDescent="0.15">
      <c r="A76" s="292">
        <v>28</v>
      </c>
      <c r="B76" s="323"/>
      <c r="C76" s="324"/>
      <c r="D76" s="327"/>
      <c r="E76" s="328"/>
      <c r="F76" s="327"/>
      <c r="G76" s="331"/>
      <c r="H76" s="331"/>
      <c r="I76" s="331"/>
      <c r="J76" s="328"/>
      <c r="K76" s="333"/>
      <c r="L76" s="334"/>
      <c r="M76" s="334"/>
      <c r="N76" s="335"/>
      <c r="O76" s="339" t="s">
        <v>88</v>
      </c>
      <c r="P76" s="340"/>
      <c r="Q76" s="341"/>
      <c r="R76" s="92"/>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282">
        <f t="shared" ref="AW76" si="24">SUM(R76:AS76)</f>
        <v>0</v>
      </c>
      <c r="AX76" s="283"/>
      <c r="AY76" s="342" t="str">
        <f>IF($BF$3="計画",AW76/4,IF($BF$3="実績",AW76/($BD$7/7),""))</f>
        <v/>
      </c>
      <c r="AZ76" s="343"/>
      <c r="BA76" s="286"/>
      <c r="BB76" s="287"/>
      <c r="BC76" s="287"/>
      <c r="BD76" s="287"/>
      <c r="BE76" s="287"/>
      <c r="BF76" s="288"/>
    </row>
    <row r="77" spans="1:58" ht="17.25" customHeight="1" x14ac:dyDescent="0.15">
      <c r="A77" s="293"/>
      <c r="B77" s="325"/>
      <c r="C77" s="326"/>
      <c r="D77" s="329"/>
      <c r="E77" s="330"/>
      <c r="F77" s="329"/>
      <c r="G77" s="332"/>
      <c r="H77" s="332"/>
      <c r="I77" s="332"/>
      <c r="J77" s="330"/>
      <c r="K77" s="336"/>
      <c r="L77" s="337"/>
      <c r="M77" s="337"/>
      <c r="N77" s="338"/>
      <c r="O77" s="347" t="s">
        <v>89</v>
      </c>
      <c r="P77" s="348"/>
      <c r="Q77" s="349"/>
      <c r="R77" s="95"/>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284"/>
      <c r="AX77" s="285"/>
      <c r="AY77" s="342"/>
      <c r="AZ77" s="343"/>
      <c r="BA77" s="289"/>
      <c r="BB77" s="290"/>
      <c r="BC77" s="290"/>
      <c r="BD77" s="290"/>
      <c r="BE77" s="290"/>
      <c r="BF77" s="291"/>
    </row>
    <row r="78" spans="1:58" ht="17.25" customHeight="1" x14ac:dyDescent="0.15">
      <c r="A78" s="292">
        <v>29</v>
      </c>
      <c r="B78" s="323"/>
      <c r="C78" s="324"/>
      <c r="D78" s="327"/>
      <c r="E78" s="328"/>
      <c r="F78" s="327"/>
      <c r="G78" s="331"/>
      <c r="H78" s="331"/>
      <c r="I78" s="331"/>
      <c r="J78" s="328"/>
      <c r="K78" s="333"/>
      <c r="L78" s="334"/>
      <c r="M78" s="334"/>
      <c r="N78" s="335"/>
      <c r="O78" s="339" t="s">
        <v>88</v>
      </c>
      <c r="P78" s="340"/>
      <c r="Q78" s="341"/>
      <c r="R78" s="92"/>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282">
        <f t="shared" ref="AW78" si="25">SUM(R78:AS78)</f>
        <v>0</v>
      </c>
      <c r="AX78" s="283"/>
      <c r="AY78" s="342" t="str">
        <f>IF($BF$3="計画",AW78/4,IF($BF$3="実績",AW78/($BD$7/7),""))</f>
        <v/>
      </c>
      <c r="AZ78" s="343"/>
      <c r="BA78" s="286"/>
      <c r="BB78" s="287"/>
      <c r="BC78" s="287"/>
      <c r="BD78" s="287"/>
      <c r="BE78" s="287"/>
      <c r="BF78" s="288"/>
    </row>
    <row r="79" spans="1:58" ht="17.25" customHeight="1" x14ac:dyDescent="0.15">
      <c r="A79" s="293"/>
      <c r="B79" s="325"/>
      <c r="C79" s="326"/>
      <c r="D79" s="329"/>
      <c r="E79" s="330"/>
      <c r="F79" s="329"/>
      <c r="G79" s="332"/>
      <c r="H79" s="332"/>
      <c r="I79" s="332"/>
      <c r="J79" s="330"/>
      <c r="K79" s="336"/>
      <c r="L79" s="337"/>
      <c r="M79" s="337"/>
      <c r="N79" s="338"/>
      <c r="O79" s="347" t="s">
        <v>89</v>
      </c>
      <c r="P79" s="348"/>
      <c r="Q79" s="349"/>
      <c r="R79" s="95"/>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284"/>
      <c r="AX79" s="285"/>
      <c r="AY79" s="342"/>
      <c r="AZ79" s="343"/>
      <c r="BA79" s="289"/>
      <c r="BB79" s="290"/>
      <c r="BC79" s="290"/>
      <c r="BD79" s="290"/>
      <c r="BE79" s="290"/>
      <c r="BF79" s="291"/>
    </row>
    <row r="80" spans="1:58" ht="17.25" customHeight="1" x14ac:dyDescent="0.15">
      <c r="A80" s="292">
        <v>30</v>
      </c>
      <c r="B80" s="323"/>
      <c r="C80" s="324"/>
      <c r="D80" s="327"/>
      <c r="E80" s="328"/>
      <c r="F80" s="327"/>
      <c r="G80" s="331"/>
      <c r="H80" s="331"/>
      <c r="I80" s="331"/>
      <c r="J80" s="328"/>
      <c r="K80" s="333"/>
      <c r="L80" s="334"/>
      <c r="M80" s="334"/>
      <c r="N80" s="335"/>
      <c r="O80" s="339" t="s">
        <v>88</v>
      </c>
      <c r="P80" s="340"/>
      <c r="Q80" s="341"/>
      <c r="R80" s="92"/>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282">
        <f t="shared" ref="AW80" si="26">SUM(R80:AS80)</f>
        <v>0</v>
      </c>
      <c r="AX80" s="283"/>
      <c r="AY80" s="342" t="str">
        <f>IF($BF$3="計画",AW80/4,IF($BF$3="実績",AW80/($BD$7/7),""))</f>
        <v/>
      </c>
      <c r="AZ80" s="343"/>
      <c r="BA80" s="286"/>
      <c r="BB80" s="287"/>
      <c r="BC80" s="287"/>
      <c r="BD80" s="287"/>
      <c r="BE80" s="287"/>
      <c r="BF80" s="288"/>
    </row>
    <row r="81" spans="1:58" ht="17.25" customHeight="1" x14ac:dyDescent="0.15">
      <c r="A81" s="293"/>
      <c r="B81" s="325"/>
      <c r="C81" s="326"/>
      <c r="D81" s="329"/>
      <c r="E81" s="330"/>
      <c r="F81" s="329"/>
      <c r="G81" s="332"/>
      <c r="H81" s="332"/>
      <c r="I81" s="332"/>
      <c r="J81" s="330"/>
      <c r="K81" s="336"/>
      <c r="L81" s="337"/>
      <c r="M81" s="337"/>
      <c r="N81" s="338"/>
      <c r="O81" s="347" t="s">
        <v>89</v>
      </c>
      <c r="P81" s="348"/>
      <c r="Q81" s="349"/>
      <c r="R81" s="95"/>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284"/>
      <c r="AX81" s="285"/>
      <c r="AY81" s="342"/>
      <c r="AZ81" s="343"/>
      <c r="BA81" s="289"/>
      <c r="BB81" s="290"/>
      <c r="BC81" s="290"/>
      <c r="BD81" s="290"/>
      <c r="BE81" s="290"/>
      <c r="BF81" s="291"/>
    </row>
    <row r="82" spans="1:58" ht="17.25" customHeight="1" x14ac:dyDescent="0.15">
      <c r="A82" s="292">
        <v>31</v>
      </c>
      <c r="B82" s="323"/>
      <c r="C82" s="324"/>
      <c r="D82" s="327"/>
      <c r="E82" s="328"/>
      <c r="F82" s="327"/>
      <c r="G82" s="331"/>
      <c r="H82" s="331"/>
      <c r="I82" s="331"/>
      <c r="J82" s="328"/>
      <c r="K82" s="333"/>
      <c r="L82" s="334"/>
      <c r="M82" s="334"/>
      <c r="N82" s="335"/>
      <c r="O82" s="339" t="s">
        <v>88</v>
      </c>
      <c r="P82" s="340"/>
      <c r="Q82" s="341"/>
      <c r="R82" s="92"/>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282">
        <f t="shared" ref="AW82" si="27">SUM(R82:AS82)</f>
        <v>0</v>
      </c>
      <c r="AX82" s="283"/>
      <c r="AY82" s="342" t="str">
        <f>IF($BF$3="計画",AW82/4,IF($BF$3="実績",AW82/($BD$7/7),""))</f>
        <v/>
      </c>
      <c r="AZ82" s="343"/>
      <c r="BA82" s="286"/>
      <c r="BB82" s="287"/>
      <c r="BC82" s="287"/>
      <c r="BD82" s="287"/>
      <c r="BE82" s="287"/>
      <c r="BF82" s="288"/>
    </row>
    <row r="83" spans="1:58" ht="17.25" customHeight="1" x14ac:dyDescent="0.15">
      <c r="A83" s="293"/>
      <c r="B83" s="325"/>
      <c r="C83" s="326"/>
      <c r="D83" s="329"/>
      <c r="E83" s="330"/>
      <c r="F83" s="329"/>
      <c r="G83" s="332"/>
      <c r="H83" s="332"/>
      <c r="I83" s="332"/>
      <c r="J83" s="330"/>
      <c r="K83" s="336"/>
      <c r="L83" s="337"/>
      <c r="M83" s="337"/>
      <c r="N83" s="338"/>
      <c r="O83" s="347" t="s">
        <v>89</v>
      </c>
      <c r="P83" s="348"/>
      <c r="Q83" s="349"/>
      <c r="R83" s="95"/>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284"/>
      <c r="AX83" s="285"/>
      <c r="AY83" s="342"/>
      <c r="AZ83" s="343"/>
      <c r="BA83" s="289"/>
      <c r="BB83" s="290"/>
      <c r="BC83" s="290"/>
      <c r="BD83" s="290"/>
      <c r="BE83" s="290"/>
      <c r="BF83" s="291"/>
    </row>
    <row r="84" spans="1:58" ht="17.25" customHeight="1" x14ac:dyDescent="0.15">
      <c r="A84" s="292">
        <v>32</v>
      </c>
      <c r="B84" s="323"/>
      <c r="C84" s="324"/>
      <c r="D84" s="327"/>
      <c r="E84" s="328"/>
      <c r="F84" s="327"/>
      <c r="G84" s="331"/>
      <c r="H84" s="331"/>
      <c r="I84" s="331"/>
      <c r="J84" s="328"/>
      <c r="K84" s="333"/>
      <c r="L84" s="334"/>
      <c r="M84" s="334"/>
      <c r="N84" s="335"/>
      <c r="O84" s="339" t="s">
        <v>88</v>
      </c>
      <c r="P84" s="340"/>
      <c r="Q84" s="341"/>
      <c r="R84" s="92"/>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282">
        <f t="shared" ref="AW84" si="28">SUM(R84:AS84)</f>
        <v>0</v>
      </c>
      <c r="AX84" s="283"/>
      <c r="AY84" s="342" t="str">
        <f>IF($BF$3="計画",AW84/4,IF($BF$3="実績",AW84/($BD$7/7),""))</f>
        <v/>
      </c>
      <c r="AZ84" s="343"/>
      <c r="BA84" s="286"/>
      <c r="BB84" s="287"/>
      <c r="BC84" s="287"/>
      <c r="BD84" s="287"/>
      <c r="BE84" s="287"/>
      <c r="BF84" s="288"/>
    </row>
    <row r="85" spans="1:58" ht="17.25" customHeight="1" x14ac:dyDescent="0.15">
      <c r="A85" s="293"/>
      <c r="B85" s="325"/>
      <c r="C85" s="326"/>
      <c r="D85" s="329"/>
      <c r="E85" s="330"/>
      <c r="F85" s="329"/>
      <c r="G85" s="332"/>
      <c r="H85" s="332"/>
      <c r="I85" s="332"/>
      <c r="J85" s="330"/>
      <c r="K85" s="336"/>
      <c r="L85" s="337"/>
      <c r="M85" s="337"/>
      <c r="N85" s="338"/>
      <c r="O85" s="347" t="s">
        <v>89</v>
      </c>
      <c r="P85" s="348"/>
      <c r="Q85" s="349"/>
      <c r="R85" s="95"/>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284"/>
      <c r="AX85" s="285"/>
      <c r="AY85" s="342"/>
      <c r="AZ85" s="343"/>
      <c r="BA85" s="289"/>
      <c r="BB85" s="290"/>
      <c r="BC85" s="290"/>
      <c r="BD85" s="290"/>
      <c r="BE85" s="290"/>
      <c r="BF85" s="291"/>
    </row>
    <row r="86" spans="1:58" ht="17.25" customHeight="1" x14ac:dyDescent="0.15">
      <c r="A86" s="292">
        <v>33</v>
      </c>
      <c r="B86" s="323"/>
      <c r="C86" s="324"/>
      <c r="D86" s="327"/>
      <c r="E86" s="328"/>
      <c r="F86" s="327"/>
      <c r="G86" s="331"/>
      <c r="H86" s="331"/>
      <c r="I86" s="331"/>
      <c r="J86" s="328"/>
      <c r="K86" s="333"/>
      <c r="L86" s="334"/>
      <c r="M86" s="334"/>
      <c r="N86" s="335"/>
      <c r="O86" s="339" t="s">
        <v>88</v>
      </c>
      <c r="P86" s="340"/>
      <c r="Q86" s="341"/>
      <c r="R86" s="92"/>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282">
        <f t="shared" ref="AW86" si="29">SUM(R86:AS86)</f>
        <v>0</v>
      </c>
      <c r="AX86" s="283"/>
      <c r="AY86" s="342" t="str">
        <f>IF($BF$3="計画",AW86/4,IF($BF$3="実績",AW86/($BD$7/7),""))</f>
        <v/>
      </c>
      <c r="AZ86" s="343"/>
      <c r="BA86" s="286"/>
      <c r="BB86" s="287"/>
      <c r="BC86" s="287"/>
      <c r="BD86" s="287"/>
      <c r="BE86" s="287"/>
      <c r="BF86" s="288"/>
    </row>
    <row r="87" spans="1:58" ht="17.25" customHeight="1" x14ac:dyDescent="0.15">
      <c r="A87" s="293"/>
      <c r="B87" s="325"/>
      <c r="C87" s="326"/>
      <c r="D87" s="329"/>
      <c r="E87" s="330"/>
      <c r="F87" s="329"/>
      <c r="G87" s="332"/>
      <c r="H87" s="332"/>
      <c r="I87" s="332"/>
      <c r="J87" s="330"/>
      <c r="K87" s="336"/>
      <c r="L87" s="337"/>
      <c r="M87" s="337"/>
      <c r="N87" s="338"/>
      <c r="O87" s="347" t="s">
        <v>89</v>
      </c>
      <c r="P87" s="348"/>
      <c r="Q87" s="349"/>
      <c r="R87" s="95"/>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284"/>
      <c r="AX87" s="285"/>
      <c r="AY87" s="342"/>
      <c r="AZ87" s="343"/>
      <c r="BA87" s="289"/>
      <c r="BB87" s="290"/>
      <c r="BC87" s="290"/>
      <c r="BD87" s="290"/>
      <c r="BE87" s="290"/>
      <c r="BF87" s="291"/>
    </row>
    <row r="88" spans="1:58" ht="17.25" customHeight="1" x14ac:dyDescent="0.15">
      <c r="A88" s="292">
        <v>34</v>
      </c>
      <c r="B88" s="323"/>
      <c r="C88" s="324"/>
      <c r="D88" s="327"/>
      <c r="E88" s="328"/>
      <c r="F88" s="327"/>
      <c r="G88" s="331"/>
      <c r="H88" s="331"/>
      <c r="I88" s="331"/>
      <c r="J88" s="328"/>
      <c r="K88" s="333"/>
      <c r="L88" s="334"/>
      <c r="M88" s="334"/>
      <c r="N88" s="335"/>
      <c r="O88" s="339" t="s">
        <v>88</v>
      </c>
      <c r="P88" s="340"/>
      <c r="Q88" s="341"/>
      <c r="R88" s="92"/>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282">
        <f t="shared" ref="AW88" si="30">SUM(R88:AS88)</f>
        <v>0</v>
      </c>
      <c r="AX88" s="283"/>
      <c r="AY88" s="342" t="str">
        <f>IF($BF$3="計画",AW88/4,IF($BF$3="実績",AW88/($BD$7/7),""))</f>
        <v/>
      </c>
      <c r="AZ88" s="343"/>
      <c r="BA88" s="286"/>
      <c r="BB88" s="287"/>
      <c r="BC88" s="287"/>
      <c r="BD88" s="287"/>
      <c r="BE88" s="287"/>
      <c r="BF88" s="288"/>
    </row>
    <row r="89" spans="1:58" ht="17.25" customHeight="1" x14ac:dyDescent="0.15">
      <c r="A89" s="293"/>
      <c r="B89" s="325"/>
      <c r="C89" s="326"/>
      <c r="D89" s="329"/>
      <c r="E89" s="330"/>
      <c r="F89" s="329"/>
      <c r="G89" s="332"/>
      <c r="H89" s="332"/>
      <c r="I89" s="332"/>
      <c r="J89" s="330"/>
      <c r="K89" s="336"/>
      <c r="L89" s="337"/>
      <c r="M89" s="337"/>
      <c r="N89" s="338"/>
      <c r="O89" s="347" t="s">
        <v>89</v>
      </c>
      <c r="P89" s="348"/>
      <c r="Q89" s="349"/>
      <c r="R89" s="95"/>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284"/>
      <c r="AX89" s="285"/>
      <c r="AY89" s="342"/>
      <c r="AZ89" s="343"/>
      <c r="BA89" s="289"/>
      <c r="BB89" s="290"/>
      <c r="BC89" s="290"/>
      <c r="BD89" s="290"/>
      <c r="BE89" s="290"/>
      <c r="BF89" s="291"/>
    </row>
    <row r="90" spans="1:58" ht="17.25" customHeight="1" x14ac:dyDescent="0.15">
      <c r="A90" s="292">
        <v>35</v>
      </c>
      <c r="B90" s="323"/>
      <c r="C90" s="324"/>
      <c r="D90" s="327"/>
      <c r="E90" s="328"/>
      <c r="F90" s="327"/>
      <c r="G90" s="331"/>
      <c r="H90" s="331"/>
      <c r="I90" s="331"/>
      <c r="J90" s="328"/>
      <c r="K90" s="333"/>
      <c r="L90" s="334"/>
      <c r="M90" s="334"/>
      <c r="N90" s="335"/>
      <c r="O90" s="339" t="s">
        <v>88</v>
      </c>
      <c r="P90" s="340"/>
      <c r="Q90" s="341"/>
      <c r="R90" s="92"/>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282">
        <f t="shared" ref="AW90" si="31">SUM(R90:AS90)</f>
        <v>0</v>
      </c>
      <c r="AX90" s="283"/>
      <c r="AY90" s="342" t="str">
        <f>IF($BF$3="計画",AW90/4,IF($BF$3="実績",AW90/($BD$7/7),""))</f>
        <v/>
      </c>
      <c r="AZ90" s="343"/>
      <c r="BA90" s="286"/>
      <c r="BB90" s="287"/>
      <c r="BC90" s="287"/>
      <c r="BD90" s="287"/>
      <c r="BE90" s="287"/>
      <c r="BF90" s="288"/>
    </row>
    <row r="91" spans="1:58" ht="17.25" customHeight="1" x14ac:dyDescent="0.15">
      <c r="A91" s="293"/>
      <c r="B91" s="325"/>
      <c r="C91" s="326"/>
      <c r="D91" s="329"/>
      <c r="E91" s="330"/>
      <c r="F91" s="329"/>
      <c r="G91" s="332"/>
      <c r="H91" s="332"/>
      <c r="I91" s="332"/>
      <c r="J91" s="330"/>
      <c r="K91" s="336"/>
      <c r="L91" s="337"/>
      <c r="M91" s="337"/>
      <c r="N91" s="338"/>
      <c r="O91" s="347" t="s">
        <v>89</v>
      </c>
      <c r="P91" s="348"/>
      <c r="Q91" s="349"/>
      <c r="R91" s="95"/>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284"/>
      <c r="AX91" s="285"/>
      <c r="AY91" s="342"/>
      <c r="AZ91" s="343"/>
      <c r="BA91" s="289"/>
      <c r="BB91" s="290"/>
      <c r="BC91" s="290"/>
      <c r="BD91" s="290"/>
      <c r="BE91" s="290"/>
      <c r="BF91" s="291"/>
    </row>
    <row r="92" spans="1:58" ht="17.25" customHeight="1" x14ac:dyDescent="0.15">
      <c r="A92" s="292">
        <v>36</v>
      </c>
      <c r="B92" s="323"/>
      <c r="C92" s="324"/>
      <c r="D92" s="327"/>
      <c r="E92" s="328"/>
      <c r="F92" s="327"/>
      <c r="G92" s="331"/>
      <c r="H92" s="331"/>
      <c r="I92" s="331"/>
      <c r="J92" s="328"/>
      <c r="K92" s="333"/>
      <c r="L92" s="334"/>
      <c r="M92" s="334"/>
      <c r="N92" s="335"/>
      <c r="O92" s="339" t="s">
        <v>88</v>
      </c>
      <c r="P92" s="340"/>
      <c r="Q92" s="341"/>
      <c r="R92" s="92"/>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282">
        <f t="shared" ref="AW92" si="32">SUM(R92:AS92)</f>
        <v>0</v>
      </c>
      <c r="AX92" s="283"/>
      <c r="AY92" s="342" t="str">
        <f>IF($BF$3="計画",AW92/4,IF($BF$3="実績",AW92/($BD$7/7),""))</f>
        <v/>
      </c>
      <c r="AZ92" s="343"/>
      <c r="BA92" s="286"/>
      <c r="BB92" s="287"/>
      <c r="BC92" s="287"/>
      <c r="BD92" s="287"/>
      <c r="BE92" s="287"/>
      <c r="BF92" s="288"/>
    </row>
    <row r="93" spans="1:58" ht="17.25" customHeight="1" x14ac:dyDescent="0.15">
      <c r="A93" s="293"/>
      <c r="B93" s="325"/>
      <c r="C93" s="326"/>
      <c r="D93" s="329"/>
      <c r="E93" s="330"/>
      <c r="F93" s="329"/>
      <c r="G93" s="332"/>
      <c r="H93" s="332"/>
      <c r="I93" s="332"/>
      <c r="J93" s="330"/>
      <c r="K93" s="336"/>
      <c r="L93" s="337"/>
      <c r="M93" s="337"/>
      <c r="N93" s="338"/>
      <c r="O93" s="347" t="s">
        <v>89</v>
      </c>
      <c r="P93" s="348"/>
      <c r="Q93" s="349"/>
      <c r="R93" s="95"/>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284"/>
      <c r="AX93" s="285"/>
      <c r="AY93" s="342"/>
      <c r="AZ93" s="343"/>
      <c r="BA93" s="289"/>
      <c r="BB93" s="290"/>
      <c r="BC93" s="290"/>
      <c r="BD93" s="290"/>
      <c r="BE93" s="290"/>
      <c r="BF93" s="291"/>
    </row>
    <row r="94" spans="1:58" ht="17.25" customHeight="1" x14ac:dyDescent="0.15">
      <c r="A94" s="292">
        <v>37</v>
      </c>
      <c r="B94" s="323"/>
      <c r="C94" s="324"/>
      <c r="D94" s="327"/>
      <c r="E94" s="328"/>
      <c r="F94" s="327"/>
      <c r="G94" s="331"/>
      <c r="H94" s="331"/>
      <c r="I94" s="331"/>
      <c r="J94" s="328"/>
      <c r="K94" s="333"/>
      <c r="L94" s="334"/>
      <c r="M94" s="334"/>
      <c r="N94" s="335"/>
      <c r="O94" s="339" t="s">
        <v>88</v>
      </c>
      <c r="P94" s="340"/>
      <c r="Q94" s="341"/>
      <c r="R94" s="92"/>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282">
        <f t="shared" ref="AW94" si="33">SUM(R94:AS94)</f>
        <v>0</v>
      </c>
      <c r="AX94" s="283"/>
      <c r="AY94" s="342" t="str">
        <f>IF($BF$3="計画",AW94/4,IF($BF$3="実績",AW94/($BD$7/7),""))</f>
        <v/>
      </c>
      <c r="AZ94" s="343"/>
      <c r="BA94" s="286"/>
      <c r="BB94" s="287"/>
      <c r="BC94" s="287"/>
      <c r="BD94" s="287"/>
      <c r="BE94" s="287"/>
      <c r="BF94" s="288"/>
    </row>
    <row r="95" spans="1:58" ht="17.25" customHeight="1" x14ac:dyDescent="0.15">
      <c r="A95" s="293"/>
      <c r="B95" s="325"/>
      <c r="C95" s="326"/>
      <c r="D95" s="329"/>
      <c r="E95" s="330"/>
      <c r="F95" s="329"/>
      <c r="G95" s="332"/>
      <c r="H95" s="332"/>
      <c r="I95" s="332"/>
      <c r="J95" s="330"/>
      <c r="K95" s="336"/>
      <c r="L95" s="337"/>
      <c r="M95" s="337"/>
      <c r="N95" s="338"/>
      <c r="O95" s="347" t="s">
        <v>89</v>
      </c>
      <c r="P95" s="348"/>
      <c r="Q95" s="349"/>
      <c r="R95" s="95"/>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284"/>
      <c r="AX95" s="285"/>
      <c r="AY95" s="342"/>
      <c r="AZ95" s="343"/>
      <c r="BA95" s="289"/>
      <c r="BB95" s="290"/>
      <c r="BC95" s="290"/>
      <c r="BD95" s="290"/>
      <c r="BE95" s="290"/>
      <c r="BF95" s="291"/>
    </row>
    <row r="96" spans="1:58" ht="17.25" customHeight="1" x14ac:dyDescent="0.15">
      <c r="A96" s="292">
        <v>38</v>
      </c>
      <c r="B96" s="323"/>
      <c r="C96" s="324"/>
      <c r="D96" s="327"/>
      <c r="E96" s="328"/>
      <c r="F96" s="327"/>
      <c r="G96" s="331"/>
      <c r="H96" s="331"/>
      <c r="I96" s="331"/>
      <c r="J96" s="328"/>
      <c r="K96" s="333"/>
      <c r="L96" s="334"/>
      <c r="M96" s="334"/>
      <c r="N96" s="335"/>
      <c r="O96" s="339" t="s">
        <v>88</v>
      </c>
      <c r="P96" s="340"/>
      <c r="Q96" s="341"/>
      <c r="R96" s="92"/>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282">
        <f t="shared" ref="AW96" si="34">SUM(R96:AS96)</f>
        <v>0</v>
      </c>
      <c r="AX96" s="283"/>
      <c r="AY96" s="342" t="str">
        <f>IF($BF$3="計画",AW96/4,IF($BF$3="実績",AW96/($BD$7/7),""))</f>
        <v/>
      </c>
      <c r="AZ96" s="343"/>
      <c r="BA96" s="286"/>
      <c r="BB96" s="287"/>
      <c r="BC96" s="287"/>
      <c r="BD96" s="287"/>
      <c r="BE96" s="287"/>
      <c r="BF96" s="288"/>
    </row>
    <row r="97" spans="1:58" ht="17.25" customHeight="1" x14ac:dyDescent="0.15">
      <c r="A97" s="293"/>
      <c r="B97" s="325"/>
      <c r="C97" s="326"/>
      <c r="D97" s="329"/>
      <c r="E97" s="330"/>
      <c r="F97" s="329"/>
      <c r="G97" s="332"/>
      <c r="H97" s="332"/>
      <c r="I97" s="332"/>
      <c r="J97" s="330"/>
      <c r="K97" s="336"/>
      <c r="L97" s="337"/>
      <c r="M97" s="337"/>
      <c r="N97" s="338"/>
      <c r="O97" s="347" t="s">
        <v>89</v>
      </c>
      <c r="P97" s="348"/>
      <c r="Q97" s="349"/>
      <c r="R97" s="95"/>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284"/>
      <c r="AX97" s="285"/>
      <c r="AY97" s="342"/>
      <c r="AZ97" s="343"/>
      <c r="BA97" s="289"/>
      <c r="BB97" s="290"/>
      <c r="BC97" s="290"/>
      <c r="BD97" s="290"/>
      <c r="BE97" s="290"/>
      <c r="BF97" s="291"/>
    </row>
    <row r="98" spans="1:58" ht="17.25" customHeight="1" x14ac:dyDescent="0.15">
      <c r="A98" s="292">
        <v>39</v>
      </c>
      <c r="B98" s="323"/>
      <c r="C98" s="324"/>
      <c r="D98" s="327"/>
      <c r="E98" s="328"/>
      <c r="F98" s="327"/>
      <c r="G98" s="331"/>
      <c r="H98" s="331"/>
      <c r="I98" s="331"/>
      <c r="J98" s="328"/>
      <c r="K98" s="333"/>
      <c r="L98" s="334"/>
      <c r="M98" s="334"/>
      <c r="N98" s="335"/>
      <c r="O98" s="339" t="s">
        <v>88</v>
      </c>
      <c r="P98" s="340"/>
      <c r="Q98" s="341"/>
      <c r="R98" s="92"/>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282">
        <f t="shared" ref="AW98" si="35">SUM(R98:AS98)</f>
        <v>0</v>
      </c>
      <c r="AX98" s="283"/>
      <c r="AY98" s="342" t="str">
        <f>IF($BF$3="計画",AW98/4,IF($BF$3="実績",AW98/($BD$7/7),""))</f>
        <v/>
      </c>
      <c r="AZ98" s="343"/>
      <c r="BA98" s="286"/>
      <c r="BB98" s="287"/>
      <c r="BC98" s="287"/>
      <c r="BD98" s="287"/>
      <c r="BE98" s="287"/>
      <c r="BF98" s="288"/>
    </row>
    <row r="99" spans="1:58" ht="17.25" customHeight="1" x14ac:dyDescent="0.15">
      <c r="A99" s="293"/>
      <c r="B99" s="325"/>
      <c r="C99" s="326"/>
      <c r="D99" s="329"/>
      <c r="E99" s="330"/>
      <c r="F99" s="329"/>
      <c r="G99" s="332"/>
      <c r="H99" s="332"/>
      <c r="I99" s="332"/>
      <c r="J99" s="330"/>
      <c r="K99" s="336"/>
      <c r="L99" s="337"/>
      <c r="M99" s="337"/>
      <c r="N99" s="338"/>
      <c r="O99" s="347" t="s">
        <v>89</v>
      </c>
      <c r="P99" s="348"/>
      <c r="Q99" s="349"/>
      <c r="R99" s="95"/>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284"/>
      <c r="AX99" s="285"/>
      <c r="AY99" s="342"/>
      <c r="AZ99" s="343"/>
      <c r="BA99" s="289"/>
      <c r="BB99" s="290"/>
      <c r="BC99" s="290"/>
      <c r="BD99" s="290"/>
      <c r="BE99" s="290"/>
      <c r="BF99" s="291"/>
    </row>
    <row r="100" spans="1:58" ht="17.25" customHeight="1" x14ac:dyDescent="0.15">
      <c r="A100" s="292">
        <v>40</v>
      </c>
      <c r="B100" s="323"/>
      <c r="C100" s="324"/>
      <c r="D100" s="327"/>
      <c r="E100" s="328"/>
      <c r="F100" s="327"/>
      <c r="G100" s="331"/>
      <c r="H100" s="331"/>
      <c r="I100" s="331"/>
      <c r="J100" s="328"/>
      <c r="K100" s="333"/>
      <c r="L100" s="334"/>
      <c r="M100" s="334"/>
      <c r="N100" s="335"/>
      <c r="O100" s="339" t="s">
        <v>88</v>
      </c>
      <c r="P100" s="340"/>
      <c r="Q100" s="341"/>
      <c r="R100" s="92"/>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282">
        <f t="shared" ref="AW100" si="36">SUM(R100:AS100)</f>
        <v>0</v>
      </c>
      <c r="AX100" s="283"/>
      <c r="AY100" s="342" t="str">
        <f>IF($BF$3="計画",AW100/4,IF($BF$3="実績",AW100/($BD$7/7),""))</f>
        <v/>
      </c>
      <c r="AZ100" s="343"/>
      <c r="BA100" s="286"/>
      <c r="BB100" s="287"/>
      <c r="BC100" s="287"/>
      <c r="BD100" s="287"/>
      <c r="BE100" s="287"/>
      <c r="BF100" s="288"/>
    </row>
    <row r="101" spans="1:58" ht="17.25" customHeight="1" x14ac:dyDescent="0.15">
      <c r="A101" s="293"/>
      <c r="B101" s="325"/>
      <c r="C101" s="326"/>
      <c r="D101" s="329"/>
      <c r="E101" s="330"/>
      <c r="F101" s="329"/>
      <c r="G101" s="332"/>
      <c r="H101" s="332"/>
      <c r="I101" s="332"/>
      <c r="J101" s="330"/>
      <c r="K101" s="336"/>
      <c r="L101" s="337"/>
      <c r="M101" s="337"/>
      <c r="N101" s="338"/>
      <c r="O101" s="347" t="s">
        <v>89</v>
      </c>
      <c r="P101" s="348"/>
      <c r="Q101" s="349"/>
      <c r="R101" s="95"/>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284"/>
      <c r="AX101" s="285"/>
      <c r="AY101" s="342"/>
      <c r="AZ101" s="343"/>
      <c r="BA101" s="289"/>
      <c r="BB101" s="290"/>
      <c r="BC101" s="290"/>
      <c r="BD101" s="290"/>
      <c r="BE101" s="290"/>
      <c r="BF101" s="291"/>
    </row>
    <row r="102" spans="1:58" ht="17.25" customHeight="1" x14ac:dyDescent="0.15">
      <c r="A102" s="292">
        <v>41</v>
      </c>
      <c r="B102" s="323"/>
      <c r="C102" s="324"/>
      <c r="D102" s="327"/>
      <c r="E102" s="328"/>
      <c r="F102" s="327"/>
      <c r="G102" s="331"/>
      <c r="H102" s="331"/>
      <c r="I102" s="331"/>
      <c r="J102" s="328"/>
      <c r="K102" s="333"/>
      <c r="L102" s="334"/>
      <c r="M102" s="334"/>
      <c r="N102" s="335"/>
      <c r="O102" s="339" t="s">
        <v>88</v>
      </c>
      <c r="P102" s="340"/>
      <c r="Q102" s="341"/>
      <c r="R102" s="92"/>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282">
        <f t="shared" ref="AW102" si="37">SUM(R102:AS102)</f>
        <v>0</v>
      </c>
      <c r="AX102" s="283"/>
      <c r="AY102" s="342" t="str">
        <f>IF($BF$3="計画",AW102/4,IF($BF$3="実績",AW102/($BD$7/7),""))</f>
        <v/>
      </c>
      <c r="AZ102" s="343"/>
      <c r="BA102" s="286"/>
      <c r="BB102" s="287"/>
      <c r="BC102" s="287"/>
      <c r="BD102" s="287"/>
      <c r="BE102" s="287"/>
      <c r="BF102" s="288"/>
    </row>
    <row r="103" spans="1:58" ht="17.25" customHeight="1" x14ac:dyDescent="0.15">
      <c r="A103" s="293"/>
      <c r="B103" s="325"/>
      <c r="C103" s="326"/>
      <c r="D103" s="329"/>
      <c r="E103" s="330"/>
      <c r="F103" s="329"/>
      <c r="G103" s="332"/>
      <c r="H103" s="332"/>
      <c r="I103" s="332"/>
      <c r="J103" s="330"/>
      <c r="K103" s="336"/>
      <c r="L103" s="337"/>
      <c r="M103" s="337"/>
      <c r="N103" s="338"/>
      <c r="O103" s="347" t="s">
        <v>89</v>
      </c>
      <c r="P103" s="348"/>
      <c r="Q103" s="349"/>
      <c r="R103" s="95"/>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284"/>
      <c r="AX103" s="285"/>
      <c r="AY103" s="342"/>
      <c r="AZ103" s="343"/>
      <c r="BA103" s="289"/>
      <c r="BB103" s="290"/>
      <c r="BC103" s="290"/>
      <c r="BD103" s="290"/>
      <c r="BE103" s="290"/>
      <c r="BF103" s="291"/>
    </row>
    <row r="104" spans="1:58" ht="17.25" customHeight="1" x14ac:dyDescent="0.15">
      <c r="A104" s="292">
        <v>42</v>
      </c>
      <c r="B104" s="323"/>
      <c r="C104" s="324"/>
      <c r="D104" s="327"/>
      <c r="E104" s="328"/>
      <c r="F104" s="327"/>
      <c r="G104" s="331"/>
      <c r="H104" s="331"/>
      <c r="I104" s="331"/>
      <c r="J104" s="328"/>
      <c r="K104" s="333"/>
      <c r="L104" s="334"/>
      <c r="M104" s="334"/>
      <c r="N104" s="335"/>
      <c r="O104" s="339" t="s">
        <v>88</v>
      </c>
      <c r="P104" s="340"/>
      <c r="Q104" s="341"/>
      <c r="R104" s="92"/>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282">
        <f t="shared" ref="AW104" si="38">SUM(R104:AS104)</f>
        <v>0</v>
      </c>
      <c r="AX104" s="283"/>
      <c r="AY104" s="342" t="str">
        <f>IF($BF$3="計画",AW104/4,IF($BF$3="実績",AW104/($BD$7/7),""))</f>
        <v/>
      </c>
      <c r="AZ104" s="343"/>
      <c r="BA104" s="286"/>
      <c r="BB104" s="287"/>
      <c r="BC104" s="287"/>
      <c r="BD104" s="287"/>
      <c r="BE104" s="287"/>
      <c r="BF104" s="288"/>
    </row>
    <row r="105" spans="1:58" ht="17.25" customHeight="1" x14ac:dyDescent="0.15">
      <c r="A105" s="293"/>
      <c r="B105" s="325"/>
      <c r="C105" s="326"/>
      <c r="D105" s="329"/>
      <c r="E105" s="330"/>
      <c r="F105" s="329"/>
      <c r="G105" s="332"/>
      <c r="H105" s="332"/>
      <c r="I105" s="332"/>
      <c r="J105" s="330"/>
      <c r="K105" s="336"/>
      <c r="L105" s="337"/>
      <c r="M105" s="337"/>
      <c r="N105" s="338"/>
      <c r="O105" s="347" t="s">
        <v>89</v>
      </c>
      <c r="P105" s="348"/>
      <c r="Q105" s="349"/>
      <c r="R105" s="95"/>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284"/>
      <c r="AX105" s="285"/>
      <c r="AY105" s="342"/>
      <c r="AZ105" s="343"/>
      <c r="BA105" s="289"/>
      <c r="BB105" s="290"/>
      <c r="BC105" s="290"/>
      <c r="BD105" s="290"/>
      <c r="BE105" s="290"/>
      <c r="BF105" s="291"/>
    </row>
    <row r="106" spans="1:58" ht="17.25" customHeight="1" x14ac:dyDescent="0.15">
      <c r="A106" s="292">
        <v>43</v>
      </c>
      <c r="B106" s="323"/>
      <c r="C106" s="324"/>
      <c r="D106" s="327"/>
      <c r="E106" s="328"/>
      <c r="F106" s="327"/>
      <c r="G106" s="331"/>
      <c r="H106" s="331"/>
      <c r="I106" s="331"/>
      <c r="J106" s="328"/>
      <c r="K106" s="333"/>
      <c r="L106" s="334"/>
      <c r="M106" s="334"/>
      <c r="N106" s="335"/>
      <c r="O106" s="339" t="s">
        <v>88</v>
      </c>
      <c r="P106" s="340"/>
      <c r="Q106" s="341"/>
      <c r="R106" s="92"/>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282">
        <f t="shared" ref="AW106" si="39">SUM(R106:AS106)</f>
        <v>0</v>
      </c>
      <c r="AX106" s="283"/>
      <c r="AY106" s="342" t="str">
        <f>IF($BF$3="計画",AW106/4,IF($BF$3="実績",AW106/($BD$7/7),""))</f>
        <v/>
      </c>
      <c r="AZ106" s="343"/>
      <c r="BA106" s="286"/>
      <c r="BB106" s="287"/>
      <c r="BC106" s="287"/>
      <c r="BD106" s="287"/>
      <c r="BE106" s="287"/>
      <c r="BF106" s="288"/>
    </row>
    <row r="107" spans="1:58" ht="17.25" customHeight="1" x14ac:dyDescent="0.15">
      <c r="A107" s="293"/>
      <c r="B107" s="325"/>
      <c r="C107" s="326"/>
      <c r="D107" s="329"/>
      <c r="E107" s="330"/>
      <c r="F107" s="329"/>
      <c r="G107" s="332"/>
      <c r="H107" s="332"/>
      <c r="I107" s="332"/>
      <c r="J107" s="330"/>
      <c r="K107" s="336"/>
      <c r="L107" s="337"/>
      <c r="M107" s="337"/>
      <c r="N107" s="338"/>
      <c r="O107" s="347" t="s">
        <v>89</v>
      </c>
      <c r="P107" s="348"/>
      <c r="Q107" s="349"/>
      <c r="R107" s="95"/>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284"/>
      <c r="AX107" s="285"/>
      <c r="AY107" s="342"/>
      <c r="AZ107" s="343"/>
      <c r="BA107" s="289"/>
      <c r="BB107" s="290"/>
      <c r="BC107" s="290"/>
      <c r="BD107" s="290"/>
      <c r="BE107" s="290"/>
      <c r="BF107" s="291"/>
    </row>
    <row r="108" spans="1:58" ht="17.25" customHeight="1" x14ac:dyDescent="0.15">
      <c r="A108" s="292">
        <v>44</v>
      </c>
      <c r="B108" s="323"/>
      <c r="C108" s="324"/>
      <c r="D108" s="327"/>
      <c r="E108" s="328"/>
      <c r="F108" s="327"/>
      <c r="G108" s="331"/>
      <c r="H108" s="331"/>
      <c r="I108" s="331"/>
      <c r="J108" s="328"/>
      <c r="K108" s="333"/>
      <c r="L108" s="334"/>
      <c r="M108" s="334"/>
      <c r="N108" s="335"/>
      <c r="O108" s="339" t="s">
        <v>88</v>
      </c>
      <c r="P108" s="340"/>
      <c r="Q108" s="341"/>
      <c r="R108" s="92"/>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282">
        <f t="shared" ref="AW108" si="40">SUM(R108:AS108)</f>
        <v>0</v>
      </c>
      <c r="AX108" s="283"/>
      <c r="AY108" s="342" t="str">
        <f>IF($BF$3="計画",AW108/4,IF($BF$3="実績",AW108/($BD$7/7),""))</f>
        <v/>
      </c>
      <c r="AZ108" s="343"/>
      <c r="BA108" s="286"/>
      <c r="BB108" s="287"/>
      <c r="BC108" s="287"/>
      <c r="BD108" s="287"/>
      <c r="BE108" s="287"/>
      <c r="BF108" s="288"/>
    </row>
    <row r="109" spans="1:58" ht="17.25" customHeight="1" x14ac:dyDescent="0.15">
      <c r="A109" s="293"/>
      <c r="B109" s="325"/>
      <c r="C109" s="326"/>
      <c r="D109" s="329"/>
      <c r="E109" s="330"/>
      <c r="F109" s="329"/>
      <c r="G109" s="332"/>
      <c r="H109" s="332"/>
      <c r="I109" s="332"/>
      <c r="J109" s="330"/>
      <c r="K109" s="336"/>
      <c r="L109" s="337"/>
      <c r="M109" s="337"/>
      <c r="N109" s="338"/>
      <c r="O109" s="347" t="s">
        <v>89</v>
      </c>
      <c r="P109" s="348"/>
      <c r="Q109" s="349"/>
      <c r="R109" s="95"/>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284"/>
      <c r="AX109" s="285"/>
      <c r="AY109" s="342"/>
      <c r="AZ109" s="343"/>
      <c r="BA109" s="289"/>
      <c r="BB109" s="290"/>
      <c r="BC109" s="290"/>
      <c r="BD109" s="290"/>
      <c r="BE109" s="290"/>
      <c r="BF109" s="291"/>
    </row>
    <row r="110" spans="1:58" ht="17.25" customHeight="1" x14ac:dyDescent="0.15">
      <c r="A110" s="292">
        <v>45</v>
      </c>
      <c r="B110" s="323"/>
      <c r="C110" s="324"/>
      <c r="D110" s="327"/>
      <c r="E110" s="328"/>
      <c r="F110" s="327"/>
      <c r="G110" s="331"/>
      <c r="H110" s="331"/>
      <c r="I110" s="331"/>
      <c r="J110" s="328"/>
      <c r="K110" s="333"/>
      <c r="L110" s="334"/>
      <c r="M110" s="334"/>
      <c r="N110" s="335"/>
      <c r="O110" s="339" t="s">
        <v>88</v>
      </c>
      <c r="P110" s="340"/>
      <c r="Q110" s="341"/>
      <c r="R110" s="92"/>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282">
        <f t="shared" ref="AW110" si="41">SUM(R110:AS110)</f>
        <v>0</v>
      </c>
      <c r="AX110" s="283"/>
      <c r="AY110" s="342" t="str">
        <f>IF($BF$3="計画",AW110/4,IF($BF$3="実績",AW110/($BD$7/7),""))</f>
        <v/>
      </c>
      <c r="AZ110" s="343"/>
      <c r="BA110" s="286"/>
      <c r="BB110" s="287"/>
      <c r="BC110" s="287"/>
      <c r="BD110" s="287"/>
      <c r="BE110" s="287"/>
      <c r="BF110" s="288"/>
    </row>
    <row r="111" spans="1:58" ht="17.25" customHeight="1" x14ac:dyDescent="0.15">
      <c r="A111" s="293"/>
      <c r="B111" s="325"/>
      <c r="C111" s="326"/>
      <c r="D111" s="329"/>
      <c r="E111" s="330"/>
      <c r="F111" s="329"/>
      <c r="G111" s="332"/>
      <c r="H111" s="332"/>
      <c r="I111" s="332"/>
      <c r="J111" s="330"/>
      <c r="K111" s="336"/>
      <c r="L111" s="337"/>
      <c r="M111" s="337"/>
      <c r="N111" s="338"/>
      <c r="O111" s="347" t="s">
        <v>89</v>
      </c>
      <c r="P111" s="348"/>
      <c r="Q111" s="349"/>
      <c r="R111" s="95"/>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284"/>
      <c r="AX111" s="285"/>
      <c r="AY111" s="342"/>
      <c r="AZ111" s="343"/>
      <c r="BA111" s="289"/>
      <c r="BB111" s="290"/>
      <c r="BC111" s="290"/>
      <c r="BD111" s="290"/>
      <c r="BE111" s="290"/>
      <c r="BF111" s="291"/>
    </row>
    <row r="112" spans="1:58" ht="17.25" customHeight="1" x14ac:dyDescent="0.15">
      <c r="A112" s="292">
        <v>46</v>
      </c>
      <c r="B112" s="323"/>
      <c r="C112" s="324"/>
      <c r="D112" s="327"/>
      <c r="E112" s="328"/>
      <c r="F112" s="327"/>
      <c r="G112" s="331"/>
      <c r="H112" s="331"/>
      <c r="I112" s="331"/>
      <c r="J112" s="328"/>
      <c r="K112" s="333"/>
      <c r="L112" s="334"/>
      <c r="M112" s="334"/>
      <c r="N112" s="335"/>
      <c r="O112" s="339" t="s">
        <v>88</v>
      </c>
      <c r="P112" s="340"/>
      <c r="Q112" s="341"/>
      <c r="R112" s="92"/>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282">
        <f t="shared" ref="AW112" si="42">SUM(R112:AS112)</f>
        <v>0</v>
      </c>
      <c r="AX112" s="283"/>
      <c r="AY112" s="342" t="str">
        <f>IF($BF$3="計画",AW112/4,IF($BF$3="実績",AW112/($BD$7/7),""))</f>
        <v/>
      </c>
      <c r="AZ112" s="343"/>
      <c r="BA112" s="286"/>
      <c r="BB112" s="287"/>
      <c r="BC112" s="287"/>
      <c r="BD112" s="287"/>
      <c r="BE112" s="287"/>
      <c r="BF112" s="288"/>
    </row>
    <row r="113" spans="1:58" ht="17.25" customHeight="1" x14ac:dyDescent="0.15">
      <c r="A113" s="293"/>
      <c r="B113" s="325"/>
      <c r="C113" s="326"/>
      <c r="D113" s="329"/>
      <c r="E113" s="330"/>
      <c r="F113" s="329"/>
      <c r="G113" s="332"/>
      <c r="H113" s="332"/>
      <c r="I113" s="332"/>
      <c r="J113" s="330"/>
      <c r="K113" s="336"/>
      <c r="L113" s="337"/>
      <c r="M113" s="337"/>
      <c r="N113" s="338"/>
      <c r="O113" s="347" t="s">
        <v>89</v>
      </c>
      <c r="P113" s="348"/>
      <c r="Q113" s="349"/>
      <c r="R113" s="95"/>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284"/>
      <c r="AX113" s="285"/>
      <c r="AY113" s="342"/>
      <c r="AZ113" s="343"/>
      <c r="BA113" s="289"/>
      <c r="BB113" s="290"/>
      <c r="BC113" s="290"/>
      <c r="BD113" s="290"/>
      <c r="BE113" s="290"/>
      <c r="BF113" s="291"/>
    </row>
    <row r="114" spans="1:58" ht="17.25" customHeight="1" x14ac:dyDescent="0.15">
      <c r="A114" s="292">
        <v>47</v>
      </c>
      <c r="B114" s="323"/>
      <c r="C114" s="324"/>
      <c r="D114" s="327"/>
      <c r="E114" s="328"/>
      <c r="F114" s="327"/>
      <c r="G114" s="331"/>
      <c r="H114" s="331"/>
      <c r="I114" s="331"/>
      <c r="J114" s="328"/>
      <c r="K114" s="333"/>
      <c r="L114" s="334"/>
      <c r="M114" s="334"/>
      <c r="N114" s="335"/>
      <c r="O114" s="339" t="s">
        <v>88</v>
      </c>
      <c r="P114" s="340"/>
      <c r="Q114" s="341"/>
      <c r="R114" s="92"/>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82">
        <f t="shared" ref="AW114" si="43">SUM(R114:AS114)</f>
        <v>0</v>
      </c>
      <c r="AX114" s="283"/>
      <c r="AY114" s="342" t="str">
        <f>IF($BF$3="計画",AW114/4,IF($BF$3="実績",AW114/($BD$7/7),""))</f>
        <v/>
      </c>
      <c r="AZ114" s="343"/>
      <c r="BA114" s="286"/>
      <c r="BB114" s="287"/>
      <c r="BC114" s="287"/>
      <c r="BD114" s="287"/>
      <c r="BE114" s="287"/>
      <c r="BF114" s="288"/>
    </row>
    <row r="115" spans="1:58" ht="17.25" customHeight="1" x14ac:dyDescent="0.15">
      <c r="A115" s="293"/>
      <c r="B115" s="325"/>
      <c r="C115" s="326"/>
      <c r="D115" s="329"/>
      <c r="E115" s="330"/>
      <c r="F115" s="329"/>
      <c r="G115" s="332"/>
      <c r="H115" s="332"/>
      <c r="I115" s="332"/>
      <c r="J115" s="330"/>
      <c r="K115" s="336"/>
      <c r="L115" s="337"/>
      <c r="M115" s="337"/>
      <c r="N115" s="338"/>
      <c r="O115" s="347" t="s">
        <v>89</v>
      </c>
      <c r="P115" s="348"/>
      <c r="Q115" s="349"/>
      <c r="R115" s="95"/>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284"/>
      <c r="AX115" s="285"/>
      <c r="AY115" s="342"/>
      <c r="AZ115" s="343"/>
      <c r="BA115" s="289"/>
      <c r="BB115" s="290"/>
      <c r="BC115" s="290"/>
      <c r="BD115" s="290"/>
      <c r="BE115" s="290"/>
      <c r="BF115" s="291"/>
    </row>
    <row r="116" spans="1:58" ht="17.25" customHeight="1" x14ac:dyDescent="0.15">
      <c r="A116" s="292">
        <v>48</v>
      </c>
      <c r="B116" s="323"/>
      <c r="C116" s="324"/>
      <c r="D116" s="327"/>
      <c r="E116" s="328"/>
      <c r="F116" s="327"/>
      <c r="G116" s="331"/>
      <c r="H116" s="331"/>
      <c r="I116" s="331"/>
      <c r="J116" s="328"/>
      <c r="K116" s="333"/>
      <c r="L116" s="334"/>
      <c r="M116" s="334"/>
      <c r="N116" s="335"/>
      <c r="O116" s="339" t="s">
        <v>88</v>
      </c>
      <c r="P116" s="340"/>
      <c r="Q116" s="341"/>
      <c r="R116" s="92"/>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282">
        <f t="shared" ref="AW116" si="44">SUM(R116:AS116)</f>
        <v>0</v>
      </c>
      <c r="AX116" s="283"/>
      <c r="AY116" s="342" t="str">
        <f>IF($BF$3="計画",AW116/4,IF($BF$3="実績",AW116/($BD$7/7),""))</f>
        <v/>
      </c>
      <c r="AZ116" s="343"/>
      <c r="BA116" s="286"/>
      <c r="BB116" s="287"/>
      <c r="BC116" s="287"/>
      <c r="BD116" s="287"/>
      <c r="BE116" s="287"/>
      <c r="BF116" s="288"/>
    </row>
    <row r="117" spans="1:58" ht="17.25" customHeight="1" x14ac:dyDescent="0.15">
      <c r="A117" s="293"/>
      <c r="B117" s="325"/>
      <c r="C117" s="326"/>
      <c r="D117" s="329"/>
      <c r="E117" s="330"/>
      <c r="F117" s="329"/>
      <c r="G117" s="332"/>
      <c r="H117" s="332"/>
      <c r="I117" s="332"/>
      <c r="J117" s="330"/>
      <c r="K117" s="336"/>
      <c r="L117" s="337"/>
      <c r="M117" s="337"/>
      <c r="N117" s="338"/>
      <c r="O117" s="347" t="s">
        <v>89</v>
      </c>
      <c r="P117" s="348"/>
      <c r="Q117" s="349"/>
      <c r="R117" s="95"/>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284"/>
      <c r="AX117" s="285"/>
      <c r="AY117" s="342"/>
      <c r="AZ117" s="343"/>
      <c r="BA117" s="289"/>
      <c r="BB117" s="290"/>
      <c r="BC117" s="290"/>
      <c r="BD117" s="290"/>
      <c r="BE117" s="290"/>
      <c r="BF117" s="291"/>
    </row>
    <row r="118" spans="1:58" ht="17.25" customHeight="1" x14ac:dyDescent="0.15">
      <c r="A118" s="292">
        <v>49</v>
      </c>
      <c r="B118" s="323"/>
      <c r="C118" s="324"/>
      <c r="D118" s="327"/>
      <c r="E118" s="328"/>
      <c r="F118" s="327"/>
      <c r="G118" s="331"/>
      <c r="H118" s="331"/>
      <c r="I118" s="331"/>
      <c r="J118" s="328"/>
      <c r="K118" s="333"/>
      <c r="L118" s="334"/>
      <c r="M118" s="334"/>
      <c r="N118" s="335"/>
      <c r="O118" s="339" t="s">
        <v>88</v>
      </c>
      <c r="P118" s="340"/>
      <c r="Q118" s="341"/>
      <c r="R118" s="92"/>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282">
        <f t="shared" ref="AW118" si="45">SUM(R118:AS118)</f>
        <v>0</v>
      </c>
      <c r="AX118" s="283"/>
      <c r="AY118" s="342" t="str">
        <f>IF($BF$3="計画",AW118/4,IF($BF$3="実績",AW118/($BD$7/7),""))</f>
        <v/>
      </c>
      <c r="AZ118" s="343"/>
      <c r="BA118" s="286"/>
      <c r="BB118" s="287"/>
      <c r="BC118" s="287"/>
      <c r="BD118" s="287"/>
      <c r="BE118" s="287"/>
      <c r="BF118" s="288"/>
    </row>
    <row r="119" spans="1:58" ht="17.25" customHeight="1" x14ac:dyDescent="0.15">
      <c r="A119" s="293"/>
      <c r="B119" s="325"/>
      <c r="C119" s="326"/>
      <c r="D119" s="329"/>
      <c r="E119" s="330"/>
      <c r="F119" s="329"/>
      <c r="G119" s="332"/>
      <c r="H119" s="332"/>
      <c r="I119" s="332"/>
      <c r="J119" s="330"/>
      <c r="K119" s="336"/>
      <c r="L119" s="337"/>
      <c r="M119" s="337"/>
      <c r="N119" s="338"/>
      <c r="O119" s="347" t="s">
        <v>89</v>
      </c>
      <c r="P119" s="348"/>
      <c r="Q119" s="349"/>
      <c r="R119" s="95"/>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284"/>
      <c r="AX119" s="285"/>
      <c r="AY119" s="342"/>
      <c r="AZ119" s="343"/>
      <c r="BA119" s="289"/>
      <c r="BB119" s="290"/>
      <c r="BC119" s="290"/>
      <c r="BD119" s="290"/>
      <c r="BE119" s="290"/>
      <c r="BF119" s="291"/>
    </row>
    <row r="120" spans="1:58" ht="17.25" customHeight="1" x14ac:dyDescent="0.15">
      <c r="A120" s="292">
        <v>50</v>
      </c>
      <c r="B120" s="323"/>
      <c r="C120" s="324"/>
      <c r="D120" s="327"/>
      <c r="E120" s="328"/>
      <c r="F120" s="327"/>
      <c r="G120" s="331"/>
      <c r="H120" s="331"/>
      <c r="I120" s="331"/>
      <c r="J120" s="328"/>
      <c r="K120" s="333"/>
      <c r="L120" s="334"/>
      <c r="M120" s="334"/>
      <c r="N120" s="335"/>
      <c r="O120" s="339" t="s">
        <v>88</v>
      </c>
      <c r="P120" s="340"/>
      <c r="Q120" s="341"/>
      <c r="R120" s="92"/>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282">
        <f t="shared" ref="AW120" si="46">SUM(R120:AS120)</f>
        <v>0</v>
      </c>
      <c r="AX120" s="283"/>
      <c r="AY120" s="342" t="str">
        <f>IF($BF$3="計画",AW120/4,IF($BF$3="実績",AW120/($BD$7/7),""))</f>
        <v/>
      </c>
      <c r="AZ120" s="343"/>
      <c r="BA120" s="286"/>
      <c r="BB120" s="287"/>
      <c r="BC120" s="287"/>
      <c r="BD120" s="287"/>
      <c r="BE120" s="287"/>
      <c r="BF120" s="288"/>
    </row>
    <row r="121" spans="1:58" ht="17.25" customHeight="1" x14ac:dyDescent="0.15">
      <c r="A121" s="293"/>
      <c r="B121" s="325"/>
      <c r="C121" s="326"/>
      <c r="D121" s="329"/>
      <c r="E121" s="330"/>
      <c r="F121" s="329"/>
      <c r="G121" s="332"/>
      <c r="H121" s="332"/>
      <c r="I121" s="332"/>
      <c r="J121" s="330"/>
      <c r="K121" s="336"/>
      <c r="L121" s="337"/>
      <c r="M121" s="337"/>
      <c r="N121" s="338"/>
      <c r="O121" s="347" t="s">
        <v>89</v>
      </c>
      <c r="P121" s="348"/>
      <c r="Q121" s="349"/>
      <c r="R121" s="95"/>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284"/>
      <c r="AX121" s="285"/>
      <c r="AY121" s="342"/>
      <c r="AZ121" s="343"/>
      <c r="BA121" s="289"/>
      <c r="BB121" s="290"/>
      <c r="BC121" s="290"/>
      <c r="BD121" s="290"/>
      <c r="BE121" s="290"/>
      <c r="BF121" s="291"/>
    </row>
    <row r="122" spans="1:58" ht="17.25" customHeight="1" x14ac:dyDescent="0.15">
      <c r="A122" s="292">
        <v>51</v>
      </c>
      <c r="B122" s="323"/>
      <c r="C122" s="324"/>
      <c r="D122" s="327"/>
      <c r="E122" s="328"/>
      <c r="F122" s="327"/>
      <c r="G122" s="331"/>
      <c r="H122" s="331"/>
      <c r="I122" s="331"/>
      <c r="J122" s="328"/>
      <c r="K122" s="333"/>
      <c r="L122" s="334"/>
      <c r="M122" s="334"/>
      <c r="N122" s="335"/>
      <c r="O122" s="339" t="s">
        <v>88</v>
      </c>
      <c r="P122" s="340"/>
      <c r="Q122" s="341"/>
      <c r="R122" s="92"/>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282">
        <f t="shared" ref="AW122" si="47">SUM(R122:AS122)</f>
        <v>0</v>
      </c>
      <c r="AX122" s="283"/>
      <c r="AY122" s="342" t="str">
        <f>IF($BF$3="計画",AW122/4,IF($BF$3="実績",AW122/($BD$7/7),""))</f>
        <v/>
      </c>
      <c r="AZ122" s="343"/>
      <c r="BA122" s="286"/>
      <c r="BB122" s="287"/>
      <c r="BC122" s="287"/>
      <c r="BD122" s="287"/>
      <c r="BE122" s="287"/>
      <c r="BF122" s="288"/>
    </row>
    <row r="123" spans="1:58" ht="17.25" customHeight="1" x14ac:dyDescent="0.15">
      <c r="A123" s="293"/>
      <c r="B123" s="325"/>
      <c r="C123" s="326"/>
      <c r="D123" s="329"/>
      <c r="E123" s="330"/>
      <c r="F123" s="329"/>
      <c r="G123" s="332"/>
      <c r="H123" s="332"/>
      <c r="I123" s="332"/>
      <c r="J123" s="330"/>
      <c r="K123" s="336"/>
      <c r="L123" s="337"/>
      <c r="M123" s="337"/>
      <c r="N123" s="338"/>
      <c r="O123" s="347" t="s">
        <v>89</v>
      </c>
      <c r="P123" s="348"/>
      <c r="Q123" s="349"/>
      <c r="R123" s="95"/>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284"/>
      <c r="AX123" s="285"/>
      <c r="AY123" s="342"/>
      <c r="AZ123" s="343"/>
      <c r="BA123" s="289"/>
      <c r="BB123" s="290"/>
      <c r="BC123" s="290"/>
      <c r="BD123" s="290"/>
      <c r="BE123" s="290"/>
      <c r="BF123" s="291"/>
    </row>
    <row r="124" spans="1:58" ht="17.25" customHeight="1" x14ac:dyDescent="0.15">
      <c r="A124" s="292">
        <v>52</v>
      </c>
      <c r="B124" s="323"/>
      <c r="C124" s="324"/>
      <c r="D124" s="327"/>
      <c r="E124" s="328"/>
      <c r="F124" s="327"/>
      <c r="G124" s="331"/>
      <c r="H124" s="331"/>
      <c r="I124" s="331"/>
      <c r="J124" s="328"/>
      <c r="K124" s="333"/>
      <c r="L124" s="334"/>
      <c r="M124" s="334"/>
      <c r="N124" s="335"/>
      <c r="O124" s="339" t="s">
        <v>88</v>
      </c>
      <c r="P124" s="340"/>
      <c r="Q124" s="341"/>
      <c r="R124" s="92"/>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282">
        <f t="shared" ref="AW124" si="48">SUM(R124:AS124)</f>
        <v>0</v>
      </c>
      <c r="AX124" s="283"/>
      <c r="AY124" s="342" t="str">
        <f>IF($BF$3="計画",AW124/4,IF($BF$3="実績",AW124/($BD$7/7),""))</f>
        <v/>
      </c>
      <c r="AZ124" s="343"/>
      <c r="BA124" s="286"/>
      <c r="BB124" s="287"/>
      <c r="BC124" s="287"/>
      <c r="BD124" s="287"/>
      <c r="BE124" s="287"/>
      <c r="BF124" s="288"/>
    </row>
    <row r="125" spans="1:58" ht="17.25" customHeight="1" x14ac:dyDescent="0.15">
      <c r="A125" s="293"/>
      <c r="B125" s="325"/>
      <c r="C125" s="326"/>
      <c r="D125" s="329"/>
      <c r="E125" s="330"/>
      <c r="F125" s="329"/>
      <c r="G125" s="332"/>
      <c r="H125" s="332"/>
      <c r="I125" s="332"/>
      <c r="J125" s="330"/>
      <c r="K125" s="336"/>
      <c r="L125" s="337"/>
      <c r="M125" s="337"/>
      <c r="N125" s="338"/>
      <c r="O125" s="347" t="s">
        <v>89</v>
      </c>
      <c r="P125" s="348"/>
      <c r="Q125" s="349"/>
      <c r="R125" s="95"/>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284"/>
      <c r="AX125" s="285"/>
      <c r="AY125" s="342"/>
      <c r="AZ125" s="343"/>
      <c r="BA125" s="289"/>
      <c r="BB125" s="290"/>
      <c r="BC125" s="290"/>
      <c r="BD125" s="290"/>
      <c r="BE125" s="290"/>
      <c r="BF125" s="291"/>
    </row>
    <row r="126" spans="1:58" ht="17.25" customHeight="1" x14ac:dyDescent="0.15">
      <c r="A126" s="292">
        <v>53</v>
      </c>
      <c r="B126" s="323"/>
      <c r="C126" s="324"/>
      <c r="D126" s="327"/>
      <c r="E126" s="328"/>
      <c r="F126" s="327"/>
      <c r="G126" s="331"/>
      <c r="H126" s="331"/>
      <c r="I126" s="331"/>
      <c r="J126" s="328"/>
      <c r="K126" s="333"/>
      <c r="L126" s="334"/>
      <c r="M126" s="334"/>
      <c r="N126" s="335"/>
      <c r="O126" s="339" t="s">
        <v>88</v>
      </c>
      <c r="P126" s="340"/>
      <c r="Q126" s="341"/>
      <c r="R126" s="92"/>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282">
        <f t="shared" ref="AW126" si="49">SUM(R126:AS126)</f>
        <v>0</v>
      </c>
      <c r="AX126" s="283"/>
      <c r="AY126" s="342" t="str">
        <f>IF($BF$3="計画",AW126/4,IF($BF$3="実績",AW126/($BD$7/7),""))</f>
        <v/>
      </c>
      <c r="AZ126" s="343"/>
      <c r="BA126" s="286"/>
      <c r="BB126" s="287"/>
      <c r="BC126" s="287"/>
      <c r="BD126" s="287"/>
      <c r="BE126" s="287"/>
      <c r="BF126" s="288"/>
    </row>
    <row r="127" spans="1:58" ht="17.25" customHeight="1" x14ac:dyDescent="0.15">
      <c r="A127" s="293"/>
      <c r="B127" s="325"/>
      <c r="C127" s="326"/>
      <c r="D127" s="329"/>
      <c r="E127" s="330"/>
      <c r="F127" s="329"/>
      <c r="G127" s="332"/>
      <c r="H127" s="332"/>
      <c r="I127" s="332"/>
      <c r="J127" s="330"/>
      <c r="K127" s="336"/>
      <c r="L127" s="337"/>
      <c r="M127" s="337"/>
      <c r="N127" s="338"/>
      <c r="O127" s="347" t="s">
        <v>89</v>
      </c>
      <c r="P127" s="348"/>
      <c r="Q127" s="349"/>
      <c r="R127" s="95"/>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284"/>
      <c r="AX127" s="285"/>
      <c r="AY127" s="342"/>
      <c r="AZ127" s="343"/>
      <c r="BA127" s="289"/>
      <c r="BB127" s="290"/>
      <c r="BC127" s="290"/>
      <c r="BD127" s="290"/>
      <c r="BE127" s="290"/>
      <c r="BF127" s="291"/>
    </row>
    <row r="128" spans="1:58" ht="17.25" customHeight="1" x14ac:dyDescent="0.15">
      <c r="A128" s="292">
        <v>54</v>
      </c>
      <c r="B128" s="323"/>
      <c r="C128" s="324"/>
      <c r="D128" s="327"/>
      <c r="E128" s="328"/>
      <c r="F128" s="327"/>
      <c r="G128" s="331"/>
      <c r="H128" s="331"/>
      <c r="I128" s="331"/>
      <c r="J128" s="328"/>
      <c r="K128" s="333"/>
      <c r="L128" s="334"/>
      <c r="M128" s="334"/>
      <c r="N128" s="335"/>
      <c r="O128" s="339" t="s">
        <v>88</v>
      </c>
      <c r="P128" s="340"/>
      <c r="Q128" s="341"/>
      <c r="R128" s="92"/>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282">
        <f t="shared" ref="AW128" si="50">SUM(R128:AS128)</f>
        <v>0</v>
      </c>
      <c r="AX128" s="283"/>
      <c r="AY128" s="342" t="str">
        <f>IF($BF$3="計画",AW128/4,IF($BF$3="実績",AW128/($BD$7/7),""))</f>
        <v/>
      </c>
      <c r="AZ128" s="343"/>
      <c r="BA128" s="286"/>
      <c r="BB128" s="287"/>
      <c r="BC128" s="287"/>
      <c r="BD128" s="287"/>
      <c r="BE128" s="287"/>
      <c r="BF128" s="288"/>
    </row>
    <row r="129" spans="1:58" ht="17.25" customHeight="1" x14ac:dyDescent="0.15">
      <c r="A129" s="293"/>
      <c r="B129" s="325"/>
      <c r="C129" s="326"/>
      <c r="D129" s="329"/>
      <c r="E129" s="330"/>
      <c r="F129" s="329"/>
      <c r="G129" s="332"/>
      <c r="H129" s="332"/>
      <c r="I129" s="332"/>
      <c r="J129" s="330"/>
      <c r="K129" s="336"/>
      <c r="L129" s="337"/>
      <c r="M129" s="337"/>
      <c r="N129" s="338"/>
      <c r="O129" s="347" t="s">
        <v>89</v>
      </c>
      <c r="P129" s="348"/>
      <c r="Q129" s="349"/>
      <c r="R129" s="95"/>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284"/>
      <c r="AX129" s="285"/>
      <c r="AY129" s="342"/>
      <c r="AZ129" s="343"/>
      <c r="BA129" s="289"/>
      <c r="BB129" s="290"/>
      <c r="BC129" s="290"/>
      <c r="BD129" s="290"/>
      <c r="BE129" s="290"/>
      <c r="BF129" s="291"/>
    </row>
    <row r="130" spans="1:58" ht="14.25" customHeight="1" x14ac:dyDescent="0.15">
      <c r="A130" s="292">
        <v>55</v>
      </c>
      <c r="B130" s="323"/>
      <c r="C130" s="324"/>
      <c r="D130" s="327"/>
      <c r="E130" s="328"/>
      <c r="F130" s="327"/>
      <c r="G130" s="331"/>
      <c r="H130" s="331"/>
      <c r="I130" s="331"/>
      <c r="J130" s="328"/>
      <c r="K130" s="333"/>
      <c r="L130" s="334"/>
      <c r="M130" s="334"/>
      <c r="N130" s="335"/>
      <c r="O130" s="339" t="s">
        <v>88</v>
      </c>
      <c r="P130" s="340"/>
      <c r="Q130" s="341"/>
      <c r="R130" s="92"/>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282">
        <f t="shared" ref="AW130" si="51">SUM(R130:AS130)</f>
        <v>0</v>
      </c>
      <c r="AX130" s="283"/>
      <c r="AY130" s="342" t="str">
        <f>IF($BF$3="計画",AW130/4,IF($BF$3="実績",AW130/($BD$7/7),""))</f>
        <v/>
      </c>
      <c r="AZ130" s="343"/>
      <c r="BA130" s="286"/>
      <c r="BB130" s="287"/>
      <c r="BC130" s="287"/>
      <c r="BD130" s="287"/>
      <c r="BE130" s="287"/>
      <c r="BF130" s="288"/>
    </row>
    <row r="131" spans="1:58" ht="14.25" customHeight="1" x14ac:dyDescent="0.15">
      <c r="A131" s="293"/>
      <c r="B131" s="325"/>
      <c r="C131" s="326"/>
      <c r="D131" s="329"/>
      <c r="E131" s="330"/>
      <c r="F131" s="329"/>
      <c r="G131" s="332"/>
      <c r="H131" s="332"/>
      <c r="I131" s="332"/>
      <c r="J131" s="330"/>
      <c r="K131" s="336"/>
      <c r="L131" s="337"/>
      <c r="M131" s="337"/>
      <c r="N131" s="338"/>
      <c r="O131" s="347" t="s">
        <v>89</v>
      </c>
      <c r="P131" s="348"/>
      <c r="Q131" s="349"/>
      <c r="R131" s="95"/>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284"/>
      <c r="AX131" s="285"/>
      <c r="AY131" s="342"/>
      <c r="AZ131" s="343"/>
      <c r="BA131" s="289"/>
      <c r="BB131" s="290"/>
      <c r="BC131" s="290"/>
      <c r="BD131" s="290"/>
      <c r="BE131" s="290"/>
      <c r="BF131" s="291"/>
    </row>
    <row r="132" spans="1:58" ht="14.25" customHeight="1" x14ac:dyDescent="0.15">
      <c r="A132" s="292">
        <v>56</v>
      </c>
      <c r="B132" s="323"/>
      <c r="C132" s="324"/>
      <c r="D132" s="327"/>
      <c r="E132" s="328"/>
      <c r="F132" s="327"/>
      <c r="G132" s="331"/>
      <c r="H132" s="331"/>
      <c r="I132" s="331"/>
      <c r="J132" s="328"/>
      <c r="K132" s="333"/>
      <c r="L132" s="334"/>
      <c r="M132" s="334"/>
      <c r="N132" s="335"/>
      <c r="O132" s="339" t="s">
        <v>88</v>
      </c>
      <c r="P132" s="340"/>
      <c r="Q132" s="341"/>
      <c r="R132" s="92"/>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282">
        <f t="shared" ref="AW132" si="52">SUM(R132:AS132)</f>
        <v>0</v>
      </c>
      <c r="AX132" s="283"/>
      <c r="AY132" s="342" t="str">
        <f>IF($BF$3="計画",AW132/4,IF($BF$3="実績",AW132/($BD$7/7),""))</f>
        <v/>
      </c>
      <c r="AZ132" s="343"/>
      <c r="BA132" s="286"/>
      <c r="BB132" s="287"/>
      <c r="BC132" s="287"/>
      <c r="BD132" s="287"/>
      <c r="BE132" s="287"/>
      <c r="BF132" s="288"/>
    </row>
    <row r="133" spans="1:58" ht="14.25" customHeight="1" x14ac:dyDescent="0.15">
      <c r="A133" s="293"/>
      <c r="B133" s="325"/>
      <c r="C133" s="326"/>
      <c r="D133" s="329"/>
      <c r="E133" s="330"/>
      <c r="F133" s="329"/>
      <c r="G133" s="332"/>
      <c r="H133" s="332"/>
      <c r="I133" s="332"/>
      <c r="J133" s="330"/>
      <c r="K133" s="336"/>
      <c r="L133" s="337"/>
      <c r="M133" s="337"/>
      <c r="N133" s="338"/>
      <c r="O133" s="347" t="s">
        <v>89</v>
      </c>
      <c r="P133" s="348"/>
      <c r="Q133" s="349"/>
      <c r="R133" s="95"/>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284"/>
      <c r="AX133" s="285"/>
      <c r="AY133" s="342"/>
      <c r="AZ133" s="343"/>
      <c r="BA133" s="289"/>
      <c r="BB133" s="290"/>
      <c r="BC133" s="290"/>
      <c r="BD133" s="290"/>
      <c r="BE133" s="290"/>
      <c r="BF133" s="291"/>
    </row>
    <row r="134" spans="1:58" ht="14.25" customHeight="1" x14ac:dyDescent="0.15">
      <c r="A134" s="292">
        <v>57</v>
      </c>
      <c r="B134" s="323"/>
      <c r="C134" s="324"/>
      <c r="D134" s="327"/>
      <c r="E134" s="328"/>
      <c r="F134" s="327"/>
      <c r="G134" s="331"/>
      <c r="H134" s="331"/>
      <c r="I134" s="331"/>
      <c r="J134" s="328"/>
      <c r="K134" s="333"/>
      <c r="L134" s="334"/>
      <c r="M134" s="334"/>
      <c r="N134" s="335"/>
      <c r="O134" s="339" t="s">
        <v>88</v>
      </c>
      <c r="P134" s="340"/>
      <c r="Q134" s="341"/>
      <c r="R134" s="92"/>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282">
        <f t="shared" ref="AW134" si="53">SUM(R134:AS134)</f>
        <v>0</v>
      </c>
      <c r="AX134" s="283"/>
      <c r="AY134" s="342" t="str">
        <f>IF($BF$3="計画",AW134/4,IF($BF$3="実績",AW134/($BD$7/7),""))</f>
        <v/>
      </c>
      <c r="AZ134" s="343"/>
      <c r="BA134" s="286"/>
      <c r="BB134" s="287"/>
      <c r="BC134" s="287"/>
      <c r="BD134" s="287"/>
      <c r="BE134" s="287"/>
      <c r="BF134" s="288"/>
    </row>
    <row r="135" spans="1:58" ht="14.25" customHeight="1" x14ac:dyDescent="0.15">
      <c r="A135" s="293"/>
      <c r="B135" s="325"/>
      <c r="C135" s="326"/>
      <c r="D135" s="329"/>
      <c r="E135" s="330"/>
      <c r="F135" s="329"/>
      <c r="G135" s="332"/>
      <c r="H135" s="332"/>
      <c r="I135" s="332"/>
      <c r="J135" s="330"/>
      <c r="K135" s="336"/>
      <c r="L135" s="337"/>
      <c r="M135" s="337"/>
      <c r="N135" s="338"/>
      <c r="O135" s="347" t="s">
        <v>89</v>
      </c>
      <c r="P135" s="348"/>
      <c r="Q135" s="349"/>
      <c r="R135" s="95"/>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284"/>
      <c r="AX135" s="285"/>
      <c r="AY135" s="342"/>
      <c r="AZ135" s="343"/>
      <c r="BA135" s="289"/>
      <c r="BB135" s="290"/>
      <c r="BC135" s="290"/>
      <c r="BD135" s="290"/>
      <c r="BE135" s="290"/>
      <c r="BF135" s="291"/>
    </row>
    <row r="136" spans="1:58" ht="14.25" customHeight="1" x14ac:dyDescent="0.15">
      <c r="A136" s="292">
        <v>58</v>
      </c>
      <c r="B136" s="323"/>
      <c r="C136" s="324"/>
      <c r="D136" s="327"/>
      <c r="E136" s="328"/>
      <c r="F136" s="327"/>
      <c r="G136" s="331"/>
      <c r="H136" s="331"/>
      <c r="I136" s="331"/>
      <c r="J136" s="328"/>
      <c r="K136" s="333"/>
      <c r="L136" s="334"/>
      <c r="M136" s="334"/>
      <c r="N136" s="335"/>
      <c r="O136" s="339" t="s">
        <v>88</v>
      </c>
      <c r="P136" s="340"/>
      <c r="Q136" s="341"/>
      <c r="R136" s="92"/>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282">
        <f t="shared" ref="AW136" si="54">SUM(R136:AS136)</f>
        <v>0</v>
      </c>
      <c r="AX136" s="283"/>
      <c r="AY136" s="342" t="str">
        <f>IF($BF$3="計画",AW136/4,IF($BF$3="実績",AW136/($BD$7/7),""))</f>
        <v/>
      </c>
      <c r="AZ136" s="343"/>
      <c r="BA136" s="286"/>
      <c r="BB136" s="287"/>
      <c r="BC136" s="287"/>
      <c r="BD136" s="287"/>
      <c r="BE136" s="287"/>
      <c r="BF136" s="288"/>
    </row>
    <row r="137" spans="1:58" ht="14.25" customHeight="1" x14ac:dyDescent="0.15">
      <c r="A137" s="293"/>
      <c r="B137" s="325"/>
      <c r="C137" s="326"/>
      <c r="D137" s="329"/>
      <c r="E137" s="330"/>
      <c r="F137" s="329"/>
      <c r="G137" s="332"/>
      <c r="H137" s="332"/>
      <c r="I137" s="332"/>
      <c r="J137" s="330"/>
      <c r="K137" s="336"/>
      <c r="L137" s="337"/>
      <c r="M137" s="337"/>
      <c r="N137" s="338"/>
      <c r="O137" s="347" t="s">
        <v>89</v>
      </c>
      <c r="P137" s="348"/>
      <c r="Q137" s="349"/>
      <c r="R137" s="95"/>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284"/>
      <c r="AX137" s="285"/>
      <c r="AY137" s="342"/>
      <c r="AZ137" s="343"/>
      <c r="BA137" s="289"/>
      <c r="BB137" s="290"/>
      <c r="BC137" s="290"/>
      <c r="BD137" s="290"/>
      <c r="BE137" s="290"/>
      <c r="BF137" s="291"/>
    </row>
    <row r="138" spans="1:58" ht="14.25" customHeight="1" x14ac:dyDescent="0.15">
      <c r="A138" s="292">
        <v>59</v>
      </c>
      <c r="B138" s="323"/>
      <c r="C138" s="324"/>
      <c r="D138" s="327"/>
      <c r="E138" s="328"/>
      <c r="F138" s="327"/>
      <c r="G138" s="331"/>
      <c r="H138" s="331"/>
      <c r="I138" s="331"/>
      <c r="J138" s="328"/>
      <c r="K138" s="333"/>
      <c r="L138" s="334"/>
      <c r="M138" s="334"/>
      <c r="N138" s="335"/>
      <c r="O138" s="339" t="s">
        <v>88</v>
      </c>
      <c r="P138" s="340"/>
      <c r="Q138" s="341"/>
      <c r="R138" s="92"/>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282">
        <f t="shared" ref="AW138" si="55">SUM(R138:AS138)</f>
        <v>0</v>
      </c>
      <c r="AX138" s="283"/>
      <c r="AY138" s="342" t="str">
        <f>IF($BF$3="計画",AW138/4,IF($BF$3="実績",AW138/($BD$7/7),""))</f>
        <v/>
      </c>
      <c r="AZ138" s="343"/>
      <c r="BA138" s="286"/>
      <c r="BB138" s="287"/>
      <c r="BC138" s="287"/>
      <c r="BD138" s="287"/>
      <c r="BE138" s="287"/>
      <c r="BF138" s="288"/>
    </row>
    <row r="139" spans="1:58" ht="14.25" customHeight="1" x14ac:dyDescent="0.15">
      <c r="A139" s="293"/>
      <c r="B139" s="325"/>
      <c r="C139" s="326"/>
      <c r="D139" s="329"/>
      <c r="E139" s="330"/>
      <c r="F139" s="329"/>
      <c r="G139" s="332"/>
      <c r="H139" s="332"/>
      <c r="I139" s="332"/>
      <c r="J139" s="330"/>
      <c r="K139" s="336"/>
      <c r="L139" s="337"/>
      <c r="M139" s="337"/>
      <c r="N139" s="338"/>
      <c r="O139" s="347" t="s">
        <v>89</v>
      </c>
      <c r="P139" s="348"/>
      <c r="Q139" s="349"/>
      <c r="R139" s="95"/>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284"/>
      <c r="AX139" s="285"/>
      <c r="AY139" s="342"/>
      <c r="AZ139" s="343"/>
      <c r="BA139" s="289"/>
      <c r="BB139" s="290"/>
      <c r="BC139" s="290"/>
      <c r="BD139" s="290"/>
      <c r="BE139" s="290"/>
      <c r="BF139" s="291"/>
    </row>
    <row r="140" spans="1:58" ht="14.25" customHeight="1" x14ac:dyDescent="0.15">
      <c r="A140" s="292">
        <v>60</v>
      </c>
      <c r="B140" s="323"/>
      <c r="C140" s="324"/>
      <c r="D140" s="327"/>
      <c r="E140" s="328"/>
      <c r="F140" s="327"/>
      <c r="G140" s="331"/>
      <c r="H140" s="331"/>
      <c r="I140" s="331"/>
      <c r="J140" s="328"/>
      <c r="K140" s="333"/>
      <c r="L140" s="334"/>
      <c r="M140" s="334"/>
      <c r="N140" s="335"/>
      <c r="O140" s="339" t="s">
        <v>88</v>
      </c>
      <c r="P140" s="340"/>
      <c r="Q140" s="341"/>
      <c r="R140" s="92"/>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282">
        <f t="shared" ref="AW140" si="56">SUM(R140:AS140)</f>
        <v>0</v>
      </c>
      <c r="AX140" s="283"/>
      <c r="AY140" s="342" t="str">
        <f>IF($BF$3="計画",AW140/4,IF($BF$3="実績",AW140/($BD$7/7),""))</f>
        <v/>
      </c>
      <c r="AZ140" s="343"/>
      <c r="BA140" s="286"/>
      <c r="BB140" s="287"/>
      <c r="BC140" s="287"/>
      <c r="BD140" s="287"/>
      <c r="BE140" s="287"/>
      <c r="BF140" s="288"/>
    </row>
    <row r="141" spans="1:58" ht="14.25" customHeight="1" x14ac:dyDescent="0.15">
      <c r="A141" s="293"/>
      <c r="B141" s="325"/>
      <c r="C141" s="326"/>
      <c r="D141" s="329"/>
      <c r="E141" s="330"/>
      <c r="F141" s="329"/>
      <c r="G141" s="332"/>
      <c r="H141" s="332"/>
      <c r="I141" s="332"/>
      <c r="J141" s="330"/>
      <c r="K141" s="336"/>
      <c r="L141" s="337"/>
      <c r="M141" s="337"/>
      <c r="N141" s="338"/>
      <c r="O141" s="347" t="s">
        <v>89</v>
      </c>
      <c r="P141" s="348"/>
      <c r="Q141" s="349"/>
      <c r="R141" s="95"/>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284"/>
      <c r="AX141" s="285"/>
      <c r="AY141" s="342"/>
      <c r="AZ141" s="343"/>
      <c r="BA141" s="289"/>
      <c r="BB141" s="290"/>
      <c r="BC141" s="290"/>
      <c r="BD141" s="290"/>
      <c r="BE141" s="290"/>
      <c r="BF141" s="291"/>
    </row>
    <row r="142" spans="1:58" ht="14.25" customHeight="1" x14ac:dyDescent="0.15">
      <c r="A142" s="292">
        <v>61</v>
      </c>
      <c r="B142" s="323"/>
      <c r="C142" s="324"/>
      <c r="D142" s="327"/>
      <c r="E142" s="328"/>
      <c r="F142" s="327"/>
      <c r="G142" s="331"/>
      <c r="H142" s="331"/>
      <c r="I142" s="331"/>
      <c r="J142" s="328"/>
      <c r="K142" s="333"/>
      <c r="L142" s="334"/>
      <c r="M142" s="334"/>
      <c r="N142" s="335"/>
      <c r="O142" s="339" t="s">
        <v>88</v>
      </c>
      <c r="P142" s="340"/>
      <c r="Q142" s="341"/>
      <c r="R142" s="92"/>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282">
        <f t="shared" ref="AW142" si="57">SUM(R142:AS142)</f>
        <v>0</v>
      </c>
      <c r="AX142" s="283"/>
      <c r="AY142" s="342" t="str">
        <f>IF($BF$3="計画",AW142/4,IF($BF$3="実績",AW142/($BD$7/7),""))</f>
        <v/>
      </c>
      <c r="AZ142" s="343"/>
      <c r="BA142" s="286"/>
      <c r="BB142" s="287"/>
      <c r="BC142" s="287"/>
      <c r="BD142" s="287"/>
      <c r="BE142" s="287"/>
      <c r="BF142" s="288"/>
    </row>
    <row r="143" spans="1:58" ht="14.25" customHeight="1" x14ac:dyDescent="0.15">
      <c r="A143" s="293"/>
      <c r="B143" s="325"/>
      <c r="C143" s="326"/>
      <c r="D143" s="329"/>
      <c r="E143" s="330"/>
      <c r="F143" s="329"/>
      <c r="G143" s="332"/>
      <c r="H143" s="332"/>
      <c r="I143" s="332"/>
      <c r="J143" s="330"/>
      <c r="K143" s="336"/>
      <c r="L143" s="337"/>
      <c r="M143" s="337"/>
      <c r="N143" s="338"/>
      <c r="O143" s="347" t="s">
        <v>89</v>
      </c>
      <c r="P143" s="348"/>
      <c r="Q143" s="349"/>
      <c r="R143" s="95"/>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284"/>
      <c r="AX143" s="285"/>
      <c r="AY143" s="342"/>
      <c r="AZ143" s="343"/>
      <c r="BA143" s="289"/>
      <c r="BB143" s="290"/>
      <c r="BC143" s="290"/>
      <c r="BD143" s="290"/>
      <c r="BE143" s="290"/>
      <c r="BF143" s="291"/>
    </row>
    <row r="144" spans="1:58" ht="14.25" customHeight="1" x14ac:dyDescent="0.15">
      <c r="A144" s="292">
        <v>62</v>
      </c>
      <c r="B144" s="323"/>
      <c r="C144" s="324"/>
      <c r="D144" s="327"/>
      <c r="E144" s="328"/>
      <c r="F144" s="327"/>
      <c r="G144" s="331"/>
      <c r="H144" s="331"/>
      <c r="I144" s="331"/>
      <c r="J144" s="328"/>
      <c r="K144" s="333"/>
      <c r="L144" s="334"/>
      <c r="M144" s="334"/>
      <c r="N144" s="335"/>
      <c r="O144" s="339" t="s">
        <v>88</v>
      </c>
      <c r="P144" s="340"/>
      <c r="Q144" s="341"/>
      <c r="R144" s="92"/>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282">
        <f t="shared" ref="AW144" si="58">SUM(R144:AS144)</f>
        <v>0</v>
      </c>
      <c r="AX144" s="283"/>
      <c r="AY144" s="342" t="str">
        <f>IF($BF$3="計画",AW144/4,IF($BF$3="実績",AW144/($BD$7/7),""))</f>
        <v/>
      </c>
      <c r="AZ144" s="343"/>
      <c r="BA144" s="286"/>
      <c r="BB144" s="287"/>
      <c r="BC144" s="287"/>
      <c r="BD144" s="287"/>
      <c r="BE144" s="287"/>
      <c r="BF144" s="288"/>
    </row>
    <row r="145" spans="1:58" ht="14.25" customHeight="1" x14ac:dyDescent="0.15">
      <c r="A145" s="293"/>
      <c r="B145" s="325"/>
      <c r="C145" s="326"/>
      <c r="D145" s="329"/>
      <c r="E145" s="330"/>
      <c r="F145" s="329"/>
      <c r="G145" s="332"/>
      <c r="H145" s="332"/>
      <c r="I145" s="332"/>
      <c r="J145" s="330"/>
      <c r="K145" s="336"/>
      <c r="L145" s="337"/>
      <c r="M145" s="337"/>
      <c r="N145" s="338"/>
      <c r="O145" s="347" t="s">
        <v>89</v>
      </c>
      <c r="P145" s="348"/>
      <c r="Q145" s="349"/>
      <c r="R145" s="95"/>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284"/>
      <c r="AX145" s="285"/>
      <c r="AY145" s="342"/>
      <c r="AZ145" s="343"/>
      <c r="BA145" s="289"/>
      <c r="BB145" s="290"/>
      <c r="BC145" s="290"/>
      <c r="BD145" s="290"/>
      <c r="BE145" s="290"/>
      <c r="BF145" s="291"/>
    </row>
    <row r="146" spans="1:58" ht="14.25" customHeight="1" x14ac:dyDescent="0.15">
      <c r="A146" s="292">
        <v>63</v>
      </c>
      <c r="B146" s="323"/>
      <c r="C146" s="324"/>
      <c r="D146" s="327"/>
      <c r="E146" s="328"/>
      <c r="F146" s="327"/>
      <c r="G146" s="331"/>
      <c r="H146" s="331"/>
      <c r="I146" s="331"/>
      <c r="J146" s="328"/>
      <c r="K146" s="333"/>
      <c r="L146" s="334"/>
      <c r="M146" s="334"/>
      <c r="N146" s="335"/>
      <c r="O146" s="339" t="s">
        <v>88</v>
      </c>
      <c r="P146" s="340"/>
      <c r="Q146" s="341"/>
      <c r="R146" s="92"/>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282">
        <f t="shared" ref="AW146" si="59">SUM(R146:AS146)</f>
        <v>0</v>
      </c>
      <c r="AX146" s="283"/>
      <c r="AY146" s="342" t="str">
        <f>IF($BF$3="計画",AW146/4,IF($BF$3="実績",AW146/($BD$7/7),""))</f>
        <v/>
      </c>
      <c r="AZ146" s="343"/>
      <c r="BA146" s="286"/>
      <c r="BB146" s="287"/>
      <c r="BC146" s="287"/>
      <c r="BD146" s="287"/>
      <c r="BE146" s="287"/>
      <c r="BF146" s="288"/>
    </row>
    <row r="147" spans="1:58" ht="14.25" customHeight="1" x14ac:dyDescent="0.15">
      <c r="A147" s="293"/>
      <c r="B147" s="325"/>
      <c r="C147" s="326"/>
      <c r="D147" s="329"/>
      <c r="E147" s="330"/>
      <c r="F147" s="329"/>
      <c r="G147" s="332"/>
      <c r="H147" s="332"/>
      <c r="I147" s="332"/>
      <c r="J147" s="330"/>
      <c r="K147" s="336"/>
      <c r="L147" s="337"/>
      <c r="M147" s="337"/>
      <c r="N147" s="338"/>
      <c r="O147" s="347" t="s">
        <v>89</v>
      </c>
      <c r="P147" s="348"/>
      <c r="Q147" s="349"/>
      <c r="R147" s="95"/>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284"/>
      <c r="AX147" s="285"/>
      <c r="AY147" s="342"/>
      <c r="AZ147" s="343"/>
      <c r="BA147" s="289"/>
      <c r="BB147" s="290"/>
      <c r="BC147" s="290"/>
      <c r="BD147" s="290"/>
      <c r="BE147" s="290"/>
      <c r="BF147" s="291"/>
    </row>
    <row r="148" spans="1:58" ht="14.25" customHeight="1" x14ac:dyDescent="0.15">
      <c r="A148" s="292">
        <v>64</v>
      </c>
      <c r="B148" s="323"/>
      <c r="C148" s="324"/>
      <c r="D148" s="327"/>
      <c r="E148" s="328"/>
      <c r="F148" s="327"/>
      <c r="G148" s="331"/>
      <c r="H148" s="331"/>
      <c r="I148" s="331"/>
      <c r="J148" s="328"/>
      <c r="K148" s="333"/>
      <c r="L148" s="334"/>
      <c r="M148" s="334"/>
      <c r="N148" s="335"/>
      <c r="O148" s="339" t="s">
        <v>88</v>
      </c>
      <c r="P148" s="340"/>
      <c r="Q148" s="341"/>
      <c r="R148" s="92"/>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282">
        <f t="shared" ref="AW148" si="60">SUM(R148:AS148)</f>
        <v>0</v>
      </c>
      <c r="AX148" s="283"/>
      <c r="AY148" s="342" t="str">
        <f>IF($BF$3="計画",AW148/4,IF($BF$3="実績",AW148/($BD$7/7),""))</f>
        <v/>
      </c>
      <c r="AZ148" s="343"/>
      <c r="BA148" s="286"/>
      <c r="BB148" s="287"/>
      <c r="BC148" s="287"/>
      <c r="BD148" s="287"/>
      <c r="BE148" s="287"/>
      <c r="BF148" s="288"/>
    </row>
    <row r="149" spans="1:58" ht="14.25" customHeight="1" x14ac:dyDescent="0.15">
      <c r="A149" s="293"/>
      <c r="B149" s="325"/>
      <c r="C149" s="326"/>
      <c r="D149" s="329"/>
      <c r="E149" s="330"/>
      <c r="F149" s="329"/>
      <c r="G149" s="332"/>
      <c r="H149" s="332"/>
      <c r="I149" s="332"/>
      <c r="J149" s="330"/>
      <c r="K149" s="336"/>
      <c r="L149" s="337"/>
      <c r="M149" s="337"/>
      <c r="N149" s="338"/>
      <c r="O149" s="347" t="s">
        <v>89</v>
      </c>
      <c r="P149" s="348"/>
      <c r="Q149" s="349"/>
      <c r="R149" s="95"/>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284"/>
      <c r="AX149" s="285"/>
      <c r="AY149" s="342"/>
      <c r="AZ149" s="343"/>
      <c r="BA149" s="289"/>
      <c r="BB149" s="290"/>
      <c r="BC149" s="290"/>
      <c r="BD149" s="290"/>
      <c r="BE149" s="290"/>
      <c r="BF149" s="291"/>
    </row>
    <row r="150" spans="1:58" ht="14.25" customHeight="1" x14ac:dyDescent="0.15">
      <c r="A150" s="292">
        <v>65</v>
      </c>
      <c r="B150" s="323"/>
      <c r="C150" s="324"/>
      <c r="D150" s="327"/>
      <c r="E150" s="328"/>
      <c r="F150" s="327"/>
      <c r="G150" s="331"/>
      <c r="H150" s="331"/>
      <c r="I150" s="331"/>
      <c r="J150" s="328"/>
      <c r="K150" s="333"/>
      <c r="L150" s="334"/>
      <c r="M150" s="334"/>
      <c r="N150" s="335"/>
      <c r="O150" s="339" t="s">
        <v>88</v>
      </c>
      <c r="P150" s="340"/>
      <c r="Q150" s="341"/>
      <c r="R150" s="92"/>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282">
        <f t="shared" ref="AW150" si="61">SUM(R150:AS150)</f>
        <v>0</v>
      </c>
      <c r="AX150" s="283"/>
      <c r="AY150" s="342" t="str">
        <f>IF($BF$3="計画",AW150/4,IF($BF$3="実績",AW150/($BD$7/7),""))</f>
        <v/>
      </c>
      <c r="AZ150" s="343"/>
      <c r="BA150" s="286"/>
      <c r="BB150" s="287"/>
      <c r="BC150" s="287"/>
      <c r="BD150" s="287"/>
      <c r="BE150" s="287"/>
      <c r="BF150" s="288"/>
    </row>
    <row r="151" spans="1:58" ht="14.25" customHeight="1" x14ac:dyDescent="0.15">
      <c r="A151" s="293"/>
      <c r="B151" s="325"/>
      <c r="C151" s="326"/>
      <c r="D151" s="329"/>
      <c r="E151" s="330"/>
      <c r="F151" s="329"/>
      <c r="G151" s="332"/>
      <c r="H151" s="332"/>
      <c r="I151" s="332"/>
      <c r="J151" s="330"/>
      <c r="K151" s="336"/>
      <c r="L151" s="337"/>
      <c r="M151" s="337"/>
      <c r="N151" s="338"/>
      <c r="O151" s="347" t="s">
        <v>89</v>
      </c>
      <c r="P151" s="348"/>
      <c r="Q151" s="349"/>
      <c r="R151" s="95"/>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284"/>
      <c r="AX151" s="285"/>
      <c r="AY151" s="342"/>
      <c r="AZ151" s="343"/>
      <c r="BA151" s="289"/>
      <c r="BB151" s="290"/>
      <c r="BC151" s="290"/>
      <c r="BD151" s="290"/>
      <c r="BE151" s="290"/>
      <c r="BF151" s="291"/>
    </row>
    <row r="152" spans="1:58" ht="14.25" customHeight="1" x14ac:dyDescent="0.15">
      <c r="A152" s="292">
        <v>66</v>
      </c>
      <c r="B152" s="323"/>
      <c r="C152" s="324"/>
      <c r="D152" s="327"/>
      <c r="E152" s="328"/>
      <c r="F152" s="327"/>
      <c r="G152" s="331"/>
      <c r="H152" s="331"/>
      <c r="I152" s="331"/>
      <c r="J152" s="328"/>
      <c r="K152" s="333"/>
      <c r="L152" s="334"/>
      <c r="M152" s="334"/>
      <c r="N152" s="335"/>
      <c r="O152" s="339" t="s">
        <v>88</v>
      </c>
      <c r="P152" s="340"/>
      <c r="Q152" s="341"/>
      <c r="R152" s="92"/>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282">
        <f t="shared" ref="AW152" si="62">SUM(R152:AS152)</f>
        <v>0</v>
      </c>
      <c r="AX152" s="283"/>
      <c r="AY152" s="342" t="str">
        <f>IF($BF$3="計画",AW152/4,IF($BF$3="実績",AW152/($BD$7/7),""))</f>
        <v/>
      </c>
      <c r="AZ152" s="343"/>
      <c r="BA152" s="286"/>
      <c r="BB152" s="287"/>
      <c r="BC152" s="287"/>
      <c r="BD152" s="287"/>
      <c r="BE152" s="287"/>
      <c r="BF152" s="288"/>
    </row>
    <row r="153" spans="1:58" ht="14.25" customHeight="1" x14ac:dyDescent="0.15">
      <c r="A153" s="293"/>
      <c r="B153" s="325"/>
      <c r="C153" s="326"/>
      <c r="D153" s="329"/>
      <c r="E153" s="330"/>
      <c r="F153" s="329"/>
      <c r="G153" s="332"/>
      <c r="H153" s="332"/>
      <c r="I153" s="332"/>
      <c r="J153" s="330"/>
      <c r="K153" s="336"/>
      <c r="L153" s="337"/>
      <c r="M153" s="337"/>
      <c r="N153" s="338"/>
      <c r="O153" s="347" t="s">
        <v>89</v>
      </c>
      <c r="P153" s="348"/>
      <c r="Q153" s="349"/>
      <c r="R153" s="95"/>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284"/>
      <c r="AX153" s="285"/>
      <c r="AY153" s="342"/>
      <c r="AZ153" s="343"/>
      <c r="BA153" s="289"/>
      <c r="BB153" s="290"/>
      <c r="BC153" s="290"/>
      <c r="BD153" s="290"/>
      <c r="BE153" s="290"/>
      <c r="BF153" s="291"/>
    </row>
    <row r="154" spans="1:58" ht="14.25" customHeight="1" x14ac:dyDescent="0.15">
      <c r="A154" s="292">
        <v>67</v>
      </c>
      <c r="B154" s="323"/>
      <c r="C154" s="324"/>
      <c r="D154" s="327"/>
      <c r="E154" s="328"/>
      <c r="F154" s="327"/>
      <c r="G154" s="331"/>
      <c r="H154" s="331"/>
      <c r="I154" s="331"/>
      <c r="J154" s="328"/>
      <c r="K154" s="333"/>
      <c r="L154" s="334"/>
      <c r="M154" s="334"/>
      <c r="N154" s="335"/>
      <c r="O154" s="339" t="s">
        <v>88</v>
      </c>
      <c r="P154" s="340"/>
      <c r="Q154" s="341"/>
      <c r="R154" s="92"/>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282">
        <f t="shared" ref="AW154" si="63">SUM(R154:AS154)</f>
        <v>0</v>
      </c>
      <c r="AX154" s="283"/>
      <c r="AY154" s="342" t="str">
        <f>IF($BF$3="計画",AW154/4,IF($BF$3="実績",AW154/($BD$7/7),""))</f>
        <v/>
      </c>
      <c r="AZ154" s="343"/>
      <c r="BA154" s="286"/>
      <c r="BB154" s="287"/>
      <c r="BC154" s="287"/>
      <c r="BD154" s="287"/>
      <c r="BE154" s="287"/>
      <c r="BF154" s="288"/>
    </row>
    <row r="155" spans="1:58" ht="14.25" customHeight="1" x14ac:dyDescent="0.15">
      <c r="A155" s="293"/>
      <c r="B155" s="325"/>
      <c r="C155" s="326"/>
      <c r="D155" s="329"/>
      <c r="E155" s="330"/>
      <c r="F155" s="329"/>
      <c r="G155" s="332"/>
      <c r="H155" s="332"/>
      <c r="I155" s="332"/>
      <c r="J155" s="330"/>
      <c r="K155" s="336"/>
      <c r="L155" s="337"/>
      <c r="M155" s="337"/>
      <c r="N155" s="338"/>
      <c r="O155" s="347" t="s">
        <v>89</v>
      </c>
      <c r="P155" s="348"/>
      <c r="Q155" s="349"/>
      <c r="R155" s="95"/>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284"/>
      <c r="AX155" s="285"/>
      <c r="AY155" s="342"/>
      <c r="AZ155" s="343"/>
      <c r="BA155" s="289"/>
      <c r="BB155" s="290"/>
      <c r="BC155" s="290"/>
      <c r="BD155" s="290"/>
      <c r="BE155" s="290"/>
      <c r="BF155" s="291"/>
    </row>
    <row r="156" spans="1:58" ht="14.25" customHeight="1" x14ac:dyDescent="0.15">
      <c r="A156" s="292">
        <v>68</v>
      </c>
      <c r="B156" s="323"/>
      <c r="C156" s="324"/>
      <c r="D156" s="327"/>
      <c r="E156" s="328"/>
      <c r="F156" s="327"/>
      <c r="G156" s="331"/>
      <c r="H156" s="331"/>
      <c r="I156" s="331"/>
      <c r="J156" s="328"/>
      <c r="K156" s="333"/>
      <c r="L156" s="334"/>
      <c r="M156" s="334"/>
      <c r="N156" s="335"/>
      <c r="O156" s="339" t="s">
        <v>88</v>
      </c>
      <c r="P156" s="340"/>
      <c r="Q156" s="341"/>
      <c r="R156" s="92"/>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282">
        <f t="shared" ref="AW156" si="64">SUM(R156:AS156)</f>
        <v>0</v>
      </c>
      <c r="AX156" s="283"/>
      <c r="AY156" s="342" t="str">
        <f>IF($BF$3="計画",AW156/4,IF($BF$3="実績",AW156/($BD$7/7),""))</f>
        <v/>
      </c>
      <c r="AZ156" s="343"/>
      <c r="BA156" s="286"/>
      <c r="BB156" s="287"/>
      <c r="BC156" s="287"/>
      <c r="BD156" s="287"/>
      <c r="BE156" s="287"/>
      <c r="BF156" s="288"/>
    </row>
    <row r="157" spans="1:58" ht="14.25" customHeight="1" x14ac:dyDescent="0.15">
      <c r="A157" s="293"/>
      <c r="B157" s="325"/>
      <c r="C157" s="326"/>
      <c r="D157" s="329"/>
      <c r="E157" s="330"/>
      <c r="F157" s="329"/>
      <c r="G157" s="332"/>
      <c r="H157" s="332"/>
      <c r="I157" s="332"/>
      <c r="J157" s="330"/>
      <c r="K157" s="336"/>
      <c r="L157" s="337"/>
      <c r="M157" s="337"/>
      <c r="N157" s="338"/>
      <c r="O157" s="347" t="s">
        <v>89</v>
      </c>
      <c r="P157" s="348"/>
      <c r="Q157" s="349"/>
      <c r="R157" s="95"/>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284"/>
      <c r="AX157" s="285"/>
      <c r="AY157" s="342"/>
      <c r="AZ157" s="343"/>
      <c r="BA157" s="289"/>
      <c r="BB157" s="290"/>
      <c r="BC157" s="290"/>
      <c r="BD157" s="290"/>
      <c r="BE157" s="290"/>
      <c r="BF157" s="291"/>
    </row>
    <row r="158" spans="1:58" ht="14.25" customHeight="1" x14ac:dyDescent="0.15">
      <c r="A158" s="292">
        <v>69</v>
      </c>
      <c r="B158" s="323"/>
      <c r="C158" s="324"/>
      <c r="D158" s="327"/>
      <c r="E158" s="328"/>
      <c r="F158" s="327"/>
      <c r="G158" s="331"/>
      <c r="H158" s="331"/>
      <c r="I158" s="331"/>
      <c r="J158" s="328"/>
      <c r="K158" s="333"/>
      <c r="L158" s="334"/>
      <c r="M158" s="334"/>
      <c r="N158" s="335"/>
      <c r="O158" s="339" t="s">
        <v>88</v>
      </c>
      <c r="P158" s="340"/>
      <c r="Q158" s="341"/>
      <c r="R158" s="92"/>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282">
        <f t="shared" ref="AW158" si="65">SUM(R158:AS158)</f>
        <v>0</v>
      </c>
      <c r="AX158" s="283"/>
      <c r="AY158" s="342" t="str">
        <f>IF($BF$3="計画",AW158/4,IF($BF$3="実績",AW158/($BD$7/7),""))</f>
        <v/>
      </c>
      <c r="AZ158" s="343"/>
      <c r="BA158" s="286"/>
      <c r="BB158" s="287"/>
      <c r="BC158" s="287"/>
      <c r="BD158" s="287"/>
      <c r="BE158" s="287"/>
      <c r="BF158" s="288"/>
    </row>
    <row r="159" spans="1:58" ht="14.25" customHeight="1" x14ac:dyDescent="0.15">
      <c r="A159" s="293"/>
      <c r="B159" s="325"/>
      <c r="C159" s="326"/>
      <c r="D159" s="329"/>
      <c r="E159" s="330"/>
      <c r="F159" s="329"/>
      <c r="G159" s="332"/>
      <c r="H159" s="332"/>
      <c r="I159" s="332"/>
      <c r="J159" s="330"/>
      <c r="K159" s="336"/>
      <c r="L159" s="337"/>
      <c r="M159" s="337"/>
      <c r="N159" s="338"/>
      <c r="O159" s="347" t="s">
        <v>89</v>
      </c>
      <c r="P159" s="348"/>
      <c r="Q159" s="349"/>
      <c r="R159" s="95"/>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284"/>
      <c r="AX159" s="285"/>
      <c r="AY159" s="342"/>
      <c r="AZ159" s="343"/>
      <c r="BA159" s="289"/>
      <c r="BB159" s="290"/>
      <c r="BC159" s="290"/>
      <c r="BD159" s="290"/>
      <c r="BE159" s="290"/>
      <c r="BF159" s="291"/>
    </row>
    <row r="160" spans="1:58" ht="14.25" customHeight="1" x14ac:dyDescent="0.15">
      <c r="A160" s="292">
        <v>70</v>
      </c>
      <c r="B160" s="323"/>
      <c r="C160" s="324"/>
      <c r="D160" s="327"/>
      <c r="E160" s="328"/>
      <c r="F160" s="327"/>
      <c r="G160" s="331"/>
      <c r="H160" s="331"/>
      <c r="I160" s="331"/>
      <c r="J160" s="328"/>
      <c r="K160" s="333"/>
      <c r="L160" s="334"/>
      <c r="M160" s="334"/>
      <c r="N160" s="335"/>
      <c r="O160" s="339" t="s">
        <v>88</v>
      </c>
      <c r="P160" s="340"/>
      <c r="Q160" s="341"/>
      <c r="R160" s="92"/>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282">
        <f t="shared" ref="AW160" si="66">SUM(R160:AS160)</f>
        <v>0</v>
      </c>
      <c r="AX160" s="283"/>
      <c r="AY160" s="342" t="str">
        <f>IF($BF$3="計画",AW160/4,IF($BF$3="実績",AW160/($BD$7/7),""))</f>
        <v/>
      </c>
      <c r="AZ160" s="343"/>
      <c r="BA160" s="286"/>
      <c r="BB160" s="287"/>
      <c r="BC160" s="287"/>
      <c r="BD160" s="287"/>
      <c r="BE160" s="287"/>
      <c r="BF160" s="288"/>
    </row>
    <row r="161" spans="1:58" ht="14.25" customHeight="1" x14ac:dyDescent="0.15">
      <c r="A161" s="293"/>
      <c r="B161" s="325"/>
      <c r="C161" s="326"/>
      <c r="D161" s="329"/>
      <c r="E161" s="330"/>
      <c r="F161" s="329"/>
      <c r="G161" s="332"/>
      <c r="H161" s="332"/>
      <c r="I161" s="332"/>
      <c r="J161" s="330"/>
      <c r="K161" s="336"/>
      <c r="L161" s="337"/>
      <c r="M161" s="337"/>
      <c r="N161" s="338"/>
      <c r="O161" s="347" t="s">
        <v>89</v>
      </c>
      <c r="P161" s="348"/>
      <c r="Q161" s="349"/>
      <c r="R161" s="95"/>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284"/>
      <c r="AX161" s="285"/>
      <c r="AY161" s="342"/>
      <c r="AZ161" s="343"/>
      <c r="BA161" s="289"/>
      <c r="BB161" s="290"/>
      <c r="BC161" s="290"/>
      <c r="BD161" s="290"/>
      <c r="BE161" s="290"/>
      <c r="BF161" s="291"/>
    </row>
    <row r="162" spans="1:58" ht="14.25" customHeight="1" x14ac:dyDescent="0.15">
      <c r="A162" s="292">
        <v>71</v>
      </c>
      <c r="B162" s="323"/>
      <c r="C162" s="324"/>
      <c r="D162" s="327"/>
      <c r="E162" s="328"/>
      <c r="F162" s="327"/>
      <c r="G162" s="331"/>
      <c r="H162" s="331"/>
      <c r="I162" s="331"/>
      <c r="J162" s="328"/>
      <c r="K162" s="333"/>
      <c r="L162" s="334"/>
      <c r="M162" s="334"/>
      <c r="N162" s="335"/>
      <c r="O162" s="339" t="s">
        <v>88</v>
      </c>
      <c r="P162" s="340"/>
      <c r="Q162" s="341"/>
      <c r="R162" s="92"/>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282">
        <f t="shared" ref="AW162" si="67">SUM(R162:AS162)</f>
        <v>0</v>
      </c>
      <c r="AX162" s="283"/>
      <c r="AY162" s="342" t="str">
        <f>IF($BF$3="計画",AW162/4,IF($BF$3="実績",AW162/($BD$7/7),""))</f>
        <v/>
      </c>
      <c r="AZ162" s="343"/>
      <c r="BA162" s="286"/>
      <c r="BB162" s="287"/>
      <c r="BC162" s="287"/>
      <c r="BD162" s="287"/>
      <c r="BE162" s="287"/>
      <c r="BF162" s="288"/>
    </row>
    <row r="163" spans="1:58" ht="14.25" customHeight="1" x14ac:dyDescent="0.15">
      <c r="A163" s="293"/>
      <c r="B163" s="325"/>
      <c r="C163" s="326"/>
      <c r="D163" s="329"/>
      <c r="E163" s="330"/>
      <c r="F163" s="329"/>
      <c r="G163" s="332"/>
      <c r="H163" s="332"/>
      <c r="I163" s="332"/>
      <c r="J163" s="330"/>
      <c r="K163" s="336"/>
      <c r="L163" s="337"/>
      <c r="M163" s="337"/>
      <c r="N163" s="338"/>
      <c r="O163" s="347" t="s">
        <v>89</v>
      </c>
      <c r="P163" s="348"/>
      <c r="Q163" s="349"/>
      <c r="R163" s="95"/>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284"/>
      <c r="AX163" s="285"/>
      <c r="AY163" s="342"/>
      <c r="AZ163" s="343"/>
      <c r="BA163" s="289"/>
      <c r="BB163" s="290"/>
      <c r="BC163" s="290"/>
      <c r="BD163" s="290"/>
      <c r="BE163" s="290"/>
      <c r="BF163" s="291"/>
    </row>
    <row r="164" spans="1:58" ht="14.25" customHeight="1" x14ac:dyDescent="0.15">
      <c r="A164" s="292">
        <v>72</v>
      </c>
      <c r="B164" s="323"/>
      <c r="C164" s="324"/>
      <c r="D164" s="327"/>
      <c r="E164" s="328"/>
      <c r="F164" s="327"/>
      <c r="G164" s="331"/>
      <c r="H164" s="331"/>
      <c r="I164" s="331"/>
      <c r="J164" s="328"/>
      <c r="K164" s="333"/>
      <c r="L164" s="334"/>
      <c r="M164" s="334"/>
      <c r="N164" s="335"/>
      <c r="O164" s="339" t="s">
        <v>88</v>
      </c>
      <c r="P164" s="340"/>
      <c r="Q164" s="341"/>
      <c r="R164" s="92"/>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282">
        <f t="shared" ref="AW164" si="68">SUM(R164:AS164)</f>
        <v>0</v>
      </c>
      <c r="AX164" s="283"/>
      <c r="AY164" s="342" t="str">
        <f>IF($BF$3="計画",AW164/4,IF($BF$3="実績",AW164/($BD$7/7),""))</f>
        <v/>
      </c>
      <c r="AZ164" s="343"/>
      <c r="BA164" s="286"/>
      <c r="BB164" s="287"/>
      <c r="BC164" s="287"/>
      <c r="BD164" s="287"/>
      <c r="BE164" s="287"/>
      <c r="BF164" s="288"/>
    </row>
    <row r="165" spans="1:58" ht="14.25" customHeight="1" x14ac:dyDescent="0.15">
      <c r="A165" s="293"/>
      <c r="B165" s="325"/>
      <c r="C165" s="326"/>
      <c r="D165" s="329"/>
      <c r="E165" s="330"/>
      <c r="F165" s="329"/>
      <c r="G165" s="332"/>
      <c r="H165" s="332"/>
      <c r="I165" s="332"/>
      <c r="J165" s="330"/>
      <c r="K165" s="336"/>
      <c r="L165" s="337"/>
      <c r="M165" s="337"/>
      <c r="N165" s="338"/>
      <c r="O165" s="347" t="s">
        <v>89</v>
      </c>
      <c r="P165" s="348"/>
      <c r="Q165" s="349"/>
      <c r="R165" s="95"/>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284"/>
      <c r="AX165" s="285"/>
      <c r="AY165" s="342"/>
      <c r="AZ165" s="343"/>
      <c r="BA165" s="289"/>
      <c r="BB165" s="290"/>
      <c r="BC165" s="290"/>
      <c r="BD165" s="290"/>
      <c r="BE165" s="290"/>
      <c r="BF165" s="291"/>
    </row>
    <row r="166" spans="1:58" ht="14.25" customHeight="1" x14ac:dyDescent="0.15">
      <c r="A166" s="292">
        <v>73</v>
      </c>
      <c r="B166" s="323"/>
      <c r="C166" s="324"/>
      <c r="D166" s="327"/>
      <c r="E166" s="328"/>
      <c r="F166" s="327"/>
      <c r="G166" s="331"/>
      <c r="H166" s="331"/>
      <c r="I166" s="331"/>
      <c r="J166" s="328"/>
      <c r="K166" s="333"/>
      <c r="L166" s="334"/>
      <c r="M166" s="334"/>
      <c r="N166" s="335"/>
      <c r="O166" s="339" t="s">
        <v>88</v>
      </c>
      <c r="P166" s="340"/>
      <c r="Q166" s="341"/>
      <c r="R166" s="92"/>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282">
        <f t="shared" ref="AW166" si="69">SUM(R166:AS166)</f>
        <v>0</v>
      </c>
      <c r="AX166" s="283"/>
      <c r="AY166" s="342" t="str">
        <f>IF($BF$3="計画",AW166/4,IF($BF$3="実績",AW166/($BD$7/7),""))</f>
        <v/>
      </c>
      <c r="AZ166" s="343"/>
      <c r="BA166" s="286"/>
      <c r="BB166" s="287"/>
      <c r="BC166" s="287"/>
      <c r="BD166" s="287"/>
      <c r="BE166" s="287"/>
      <c r="BF166" s="288"/>
    </row>
    <row r="167" spans="1:58" ht="14.25" customHeight="1" x14ac:dyDescent="0.15">
      <c r="A167" s="293"/>
      <c r="B167" s="325"/>
      <c r="C167" s="326"/>
      <c r="D167" s="329"/>
      <c r="E167" s="330"/>
      <c r="F167" s="329"/>
      <c r="G167" s="332"/>
      <c r="H167" s="332"/>
      <c r="I167" s="332"/>
      <c r="J167" s="330"/>
      <c r="K167" s="336"/>
      <c r="L167" s="337"/>
      <c r="M167" s="337"/>
      <c r="N167" s="338"/>
      <c r="O167" s="347" t="s">
        <v>89</v>
      </c>
      <c r="P167" s="348"/>
      <c r="Q167" s="349"/>
      <c r="R167" s="95"/>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284"/>
      <c r="AX167" s="285"/>
      <c r="AY167" s="342"/>
      <c r="AZ167" s="343"/>
      <c r="BA167" s="289"/>
      <c r="BB167" s="290"/>
      <c r="BC167" s="290"/>
      <c r="BD167" s="290"/>
      <c r="BE167" s="290"/>
      <c r="BF167" s="291"/>
    </row>
    <row r="168" spans="1:58" x14ac:dyDescent="0.15">
      <c r="A168" s="292">
        <v>74</v>
      </c>
      <c r="B168" s="323"/>
      <c r="C168" s="324"/>
      <c r="D168" s="327"/>
      <c r="E168" s="328"/>
      <c r="F168" s="327"/>
      <c r="G168" s="331"/>
      <c r="H168" s="331"/>
      <c r="I168" s="331"/>
      <c r="J168" s="328"/>
      <c r="K168" s="333"/>
      <c r="L168" s="334"/>
      <c r="M168" s="334"/>
      <c r="N168" s="335"/>
      <c r="O168" s="339" t="s">
        <v>88</v>
      </c>
      <c r="P168" s="340"/>
      <c r="Q168" s="341"/>
      <c r="R168" s="92"/>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282">
        <f t="shared" ref="AW168" si="70">SUM(R168:AS168)</f>
        <v>0</v>
      </c>
      <c r="AX168" s="283"/>
      <c r="AY168" s="342" t="str">
        <f>IF($BF$3="計画",AW168/4,IF($BF$3="実績",AW168/($BD$7/7),""))</f>
        <v/>
      </c>
      <c r="AZ168" s="343"/>
      <c r="BA168" s="286"/>
      <c r="BB168" s="287"/>
      <c r="BC168" s="287"/>
      <c r="BD168" s="287"/>
      <c r="BE168" s="287"/>
      <c r="BF168" s="288"/>
    </row>
    <row r="169" spans="1:58" x14ac:dyDescent="0.15">
      <c r="A169" s="293"/>
      <c r="B169" s="325"/>
      <c r="C169" s="326"/>
      <c r="D169" s="329"/>
      <c r="E169" s="330"/>
      <c r="F169" s="329"/>
      <c r="G169" s="332"/>
      <c r="H169" s="332"/>
      <c r="I169" s="332"/>
      <c r="J169" s="330"/>
      <c r="K169" s="336"/>
      <c r="L169" s="337"/>
      <c r="M169" s="337"/>
      <c r="N169" s="338"/>
      <c r="O169" s="347" t="s">
        <v>89</v>
      </c>
      <c r="P169" s="348"/>
      <c r="Q169" s="349"/>
      <c r="R169" s="95"/>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284"/>
      <c r="AX169" s="285"/>
      <c r="AY169" s="342"/>
      <c r="AZ169" s="343"/>
      <c r="BA169" s="289"/>
      <c r="BB169" s="290"/>
      <c r="BC169" s="290"/>
      <c r="BD169" s="290"/>
      <c r="BE169" s="290"/>
      <c r="BF169" s="291"/>
    </row>
    <row r="170" spans="1:58" x14ac:dyDescent="0.15">
      <c r="A170" s="292">
        <v>75</v>
      </c>
      <c r="B170" s="323"/>
      <c r="C170" s="324"/>
      <c r="D170" s="327"/>
      <c r="E170" s="328"/>
      <c r="F170" s="327"/>
      <c r="G170" s="331"/>
      <c r="H170" s="331"/>
      <c r="I170" s="331"/>
      <c r="J170" s="328"/>
      <c r="K170" s="333"/>
      <c r="L170" s="334"/>
      <c r="M170" s="334"/>
      <c r="N170" s="335"/>
      <c r="O170" s="339" t="s">
        <v>88</v>
      </c>
      <c r="P170" s="340"/>
      <c r="Q170" s="341"/>
      <c r="R170" s="92"/>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282">
        <f t="shared" ref="AW170" si="71">SUM(R170:AS170)</f>
        <v>0</v>
      </c>
      <c r="AX170" s="283"/>
      <c r="AY170" s="342" t="str">
        <f>IF($BF$3="計画",AW170/4,IF($BF$3="実績",AW170/($BD$7/7),""))</f>
        <v/>
      </c>
      <c r="AZ170" s="343"/>
      <c r="BA170" s="286"/>
      <c r="BB170" s="287"/>
      <c r="BC170" s="287"/>
      <c r="BD170" s="287"/>
      <c r="BE170" s="287"/>
      <c r="BF170" s="288"/>
    </row>
    <row r="171" spans="1:58" x14ac:dyDescent="0.15">
      <c r="A171" s="293"/>
      <c r="B171" s="325"/>
      <c r="C171" s="326"/>
      <c r="D171" s="329"/>
      <c r="E171" s="330"/>
      <c r="F171" s="329"/>
      <c r="G171" s="332"/>
      <c r="H171" s="332"/>
      <c r="I171" s="332"/>
      <c r="J171" s="330"/>
      <c r="K171" s="336"/>
      <c r="L171" s="337"/>
      <c r="M171" s="337"/>
      <c r="N171" s="338"/>
      <c r="O171" s="347" t="s">
        <v>89</v>
      </c>
      <c r="P171" s="348"/>
      <c r="Q171" s="349"/>
      <c r="R171" s="95"/>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284"/>
      <c r="AX171" s="285"/>
      <c r="AY171" s="342"/>
      <c r="AZ171" s="343"/>
      <c r="BA171" s="289"/>
      <c r="BB171" s="290"/>
      <c r="BC171" s="290"/>
      <c r="BD171" s="290"/>
      <c r="BE171" s="290"/>
      <c r="BF171" s="291"/>
    </row>
    <row r="172" spans="1:58" x14ac:dyDescent="0.15">
      <c r="A172" s="292">
        <v>76</v>
      </c>
      <c r="B172" s="323"/>
      <c r="C172" s="324"/>
      <c r="D172" s="327"/>
      <c r="E172" s="328"/>
      <c r="F172" s="327"/>
      <c r="G172" s="331"/>
      <c r="H172" s="331"/>
      <c r="I172" s="331"/>
      <c r="J172" s="328"/>
      <c r="K172" s="333"/>
      <c r="L172" s="334"/>
      <c r="M172" s="334"/>
      <c r="N172" s="335"/>
      <c r="O172" s="339" t="s">
        <v>88</v>
      </c>
      <c r="P172" s="340"/>
      <c r="Q172" s="341"/>
      <c r="R172" s="92"/>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282">
        <f t="shared" ref="AW172" si="72">SUM(R172:AS172)</f>
        <v>0</v>
      </c>
      <c r="AX172" s="283"/>
      <c r="AY172" s="342" t="str">
        <f>IF($BF$3="計画",AW172/4,IF($BF$3="実績",AW172/($BD$7/7),""))</f>
        <v/>
      </c>
      <c r="AZ172" s="343"/>
      <c r="BA172" s="286"/>
      <c r="BB172" s="287"/>
      <c r="BC172" s="287"/>
      <c r="BD172" s="287"/>
      <c r="BE172" s="287"/>
      <c r="BF172" s="288"/>
    </row>
    <row r="173" spans="1:58" x14ac:dyDescent="0.15">
      <c r="A173" s="293"/>
      <c r="B173" s="325"/>
      <c r="C173" s="326"/>
      <c r="D173" s="329"/>
      <c r="E173" s="330"/>
      <c r="F173" s="329"/>
      <c r="G173" s="332"/>
      <c r="H173" s="332"/>
      <c r="I173" s="332"/>
      <c r="J173" s="330"/>
      <c r="K173" s="336"/>
      <c r="L173" s="337"/>
      <c r="M173" s="337"/>
      <c r="N173" s="338"/>
      <c r="O173" s="347" t="s">
        <v>89</v>
      </c>
      <c r="P173" s="348"/>
      <c r="Q173" s="349"/>
      <c r="R173" s="95"/>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284"/>
      <c r="AX173" s="285"/>
      <c r="AY173" s="342"/>
      <c r="AZ173" s="343"/>
      <c r="BA173" s="289"/>
      <c r="BB173" s="290"/>
      <c r="BC173" s="290"/>
      <c r="BD173" s="290"/>
      <c r="BE173" s="290"/>
      <c r="BF173" s="291"/>
    </row>
    <row r="174" spans="1:58" x14ac:dyDescent="0.15">
      <c r="A174" s="292">
        <v>77</v>
      </c>
      <c r="B174" s="323"/>
      <c r="C174" s="324"/>
      <c r="D174" s="327"/>
      <c r="E174" s="328"/>
      <c r="F174" s="327"/>
      <c r="G174" s="331"/>
      <c r="H174" s="331"/>
      <c r="I174" s="331"/>
      <c r="J174" s="328"/>
      <c r="K174" s="333"/>
      <c r="L174" s="334"/>
      <c r="M174" s="334"/>
      <c r="N174" s="335"/>
      <c r="O174" s="339" t="s">
        <v>88</v>
      </c>
      <c r="P174" s="340"/>
      <c r="Q174" s="341"/>
      <c r="R174" s="92"/>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282">
        <f t="shared" ref="AW174" si="73">SUM(R174:AS174)</f>
        <v>0</v>
      </c>
      <c r="AX174" s="283"/>
      <c r="AY174" s="342" t="str">
        <f>IF($BF$3="計画",AW174/4,IF($BF$3="実績",AW174/($BD$7/7),""))</f>
        <v/>
      </c>
      <c r="AZ174" s="343"/>
      <c r="BA174" s="286"/>
      <c r="BB174" s="287"/>
      <c r="BC174" s="287"/>
      <c r="BD174" s="287"/>
      <c r="BE174" s="287"/>
      <c r="BF174" s="288"/>
    </row>
    <row r="175" spans="1:58" x14ac:dyDescent="0.15">
      <c r="A175" s="293"/>
      <c r="B175" s="325"/>
      <c r="C175" s="326"/>
      <c r="D175" s="329"/>
      <c r="E175" s="330"/>
      <c r="F175" s="329"/>
      <c r="G175" s="332"/>
      <c r="H175" s="332"/>
      <c r="I175" s="332"/>
      <c r="J175" s="330"/>
      <c r="K175" s="336"/>
      <c r="L175" s="337"/>
      <c r="M175" s="337"/>
      <c r="N175" s="338"/>
      <c r="O175" s="347" t="s">
        <v>89</v>
      </c>
      <c r="P175" s="348"/>
      <c r="Q175" s="349"/>
      <c r="R175" s="95"/>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284"/>
      <c r="AX175" s="285"/>
      <c r="AY175" s="342"/>
      <c r="AZ175" s="343"/>
      <c r="BA175" s="289"/>
      <c r="BB175" s="290"/>
      <c r="BC175" s="290"/>
      <c r="BD175" s="290"/>
      <c r="BE175" s="290"/>
      <c r="BF175" s="291"/>
    </row>
    <row r="176" spans="1:58" x14ac:dyDescent="0.15">
      <c r="A176" s="292">
        <v>78</v>
      </c>
      <c r="B176" s="323"/>
      <c r="C176" s="324"/>
      <c r="D176" s="327"/>
      <c r="E176" s="328"/>
      <c r="F176" s="327"/>
      <c r="G176" s="331"/>
      <c r="H176" s="331"/>
      <c r="I176" s="331"/>
      <c r="J176" s="328"/>
      <c r="K176" s="333"/>
      <c r="L176" s="334"/>
      <c r="M176" s="334"/>
      <c r="N176" s="335"/>
      <c r="O176" s="339" t="s">
        <v>88</v>
      </c>
      <c r="P176" s="340"/>
      <c r="Q176" s="341"/>
      <c r="R176" s="92"/>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282">
        <f t="shared" ref="AW176" si="74">SUM(R176:AS176)</f>
        <v>0</v>
      </c>
      <c r="AX176" s="283"/>
      <c r="AY176" s="342" t="str">
        <f>IF($BF$3="計画",AW176/4,IF($BF$3="実績",AW176/($BD$7/7),""))</f>
        <v/>
      </c>
      <c r="AZ176" s="343"/>
      <c r="BA176" s="286"/>
      <c r="BB176" s="287"/>
      <c r="BC176" s="287"/>
      <c r="BD176" s="287"/>
      <c r="BE176" s="287"/>
      <c r="BF176" s="288"/>
    </row>
    <row r="177" spans="1:58" x14ac:dyDescent="0.15">
      <c r="A177" s="293"/>
      <c r="B177" s="325"/>
      <c r="C177" s="326"/>
      <c r="D177" s="329"/>
      <c r="E177" s="330"/>
      <c r="F177" s="329"/>
      <c r="G177" s="332"/>
      <c r="H177" s="332"/>
      <c r="I177" s="332"/>
      <c r="J177" s="330"/>
      <c r="K177" s="336"/>
      <c r="L177" s="337"/>
      <c r="M177" s="337"/>
      <c r="N177" s="338"/>
      <c r="O177" s="347" t="s">
        <v>89</v>
      </c>
      <c r="P177" s="348"/>
      <c r="Q177" s="349"/>
      <c r="R177" s="95"/>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284"/>
      <c r="AX177" s="285"/>
      <c r="AY177" s="342"/>
      <c r="AZ177" s="343"/>
      <c r="BA177" s="289"/>
      <c r="BB177" s="290"/>
      <c r="BC177" s="290"/>
      <c r="BD177" s="290"/>
      <c r="BE177" s="290"/>
      <c r="BF177" s="291"/>
    </row>
    <row r="178" spans="1:58" x14ac:dyDescent="0.15">
      <c r="A178" s="292">
        <v>79</v>
      </c>
      <c r="B178" s="323"/>
      <c r="C178" s="324"/>
      <c r="D178" s="327"/>
      <c r="E178" s="328"/>
      <c r="F178" s="327"/>
      <c r="G178" s="331"/>
      <c r="H178" s="331"/>
      <c r="I178" s="331"/>
      <c r="J178" s="328"/>
      <c r="K178" s="333"/>
      <c r="L178" s="334"/>
      <c r="M178" s="334"/>
      <c r="N178" s="335"/>
      <c r="O178" s="339" t="s">
        <v>88</v>
      </c>
      <c r="P178" s="340"/>
      <c r="Q178" s="341"/>
      <c r="R178" s="92"/>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282">
        <f t="shared" ref="AW178" si="75">SUM(R178:AS178)</f>
        <v>0</v>
      </c>
      <c r="AX178" s="283"/>
      <c r="AY178" s="342" t="str">
        <f>IF($BF$3="計画",AW178/4,IF($BF$3="実績",AW178/($BD$7/7),""))</f>
        <v/>
      </c>
      <c r="AZ178" s="343"/>
      <c r="BA178" s="286"/>
      <c r="BB178" s="287"/>
      <c r="BC178" s="287"/>
      <c r="BD178" s="287"/>
      <c r="BE178" s="287"/>
      <c r="BF178" s="288"/>
    </row>
    <row r="179" spans="1:58" x14ac:dyDescent="0.15">
      <c r="A179" s="293"/>
      <c r="B179" s="325"/>
      <c r="C179" s="326"/>
      <c r="D179" s="329"/>
      <c r="E179" s="330"/>
      <c r="F179" s="329"/>
      <c r="G179" s="332"/>
      <c r="H179" s="332"/>
      <c r="I179" s="332"/>
      <c r="J179" s="330"/>
      <c r="K179" s="336"/>
      <c r="L179" s="337"/>
      <c r="M179" s="337"/>
      <c r="N179" s="338"/>
      <c r="O179" s="347" t="s">
        <v>89</v>
      </c>
      <c r="P179" s="348"/>
      <c r="Q179" s="349"/>
      <c r="R179" s="95"/>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284"/>
      <c r="AX179" s="285"/>
      <c r="AY179" s="342"/>
      <c r="AZ179" s="343"/>
      <c r="BA179" s="289"/>
      <c r="BB179" s="290"/>
      <c r="BC179" s="290"/>
      <c r="BD179" s="290"/>
      <c r="BE179" s="290"/>
      <c r="BF179" s="291"/>
    </row>
    <row r="180" spans="1:58" x14ac:dyDescent="0.15">
      <c r="A180" s="292">
        <v>80</v>
      </c>
      <c r="B180" s="323"/>
      <c r="C180" s="324"/>
      <c r="D180" s="327"/>
      <c r="E180" s="328"/>
      <c r="F180" s="327"/>
      <c r="G180" s="331"/>
      <c r="H180" s="331"/>
      <c r="I180" s="331"/>
      <c r="J180" s="328"/>
      <c r="K180" s="333"/>
      <c r="L180" s="334"/>
      <c r="M180" s="334"/>
      <c r="N180" s="335"/>
      <c r="O180" s="339" t="s">
        <v>88</v>
      </c>
      <c r="P180" s="340"/>
      <c r="Q180" s="341"/>
      <c r="R180" s="92"/>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282">
        <f t="shared" ref="AW180" si="76">SUM(R180:AS180)</f>
        <v>0</v>
      </c>
      <c r="AX180" s="283"/>
      <c r="AY180" s="342" t="str">
        <f>IF($BF$3="計画",AW180/4,IF($BF$3="実績",AW180/($BD$7/7),""))</f>
        <v/>
      </c>
      <c r="AZ180" s="343"/>
      <c r="BA180" s="286"/>
      <c r="BB180" s="287"/>
      <c r="BC180" s="287"/>
      <c r="BD180" s="287"/>
      <c r="BE180" s="287"/>
      <c r="BF180" s="288"/>
    </row>
    <row r="181" spans="1:58" x14ac:dyDescent="0.15">
      <c r="A181" s="293"/>
      <c r="B181" s="325"/>
      <c r="C181" s="326"/>
      <c r="D181" s="329"/>
      <c r="E181" s="330"/>
      <c r="F181" s="329"/>
      <c r="G181" s="332"/>
      <c r="H181" s="332"/>
      <c r="I181" s="332"/>
      <c r="J181" s="330"/>
      <c r="K181" s="336"/>
      <c r="L181" s="337"/>
      <c r="M181" s="337"/>
      <c r="N181" s="338"/>
      <c r="O181" s="347" t="s">
        <v>89</v>
      </c>
      <c r="P181" s="348"/>
      <c r="Q181" s="349"/>
      <c r="R181" s="95"/>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284"/>
      <c r="AX181" s="285"/>
      <c r="AY181" s="342"/>
      <c r="AZ181" s="343"/>
      <c r="BA181" s="289"/>
      <c r="BB181" s="290"/>
      <c r="BC181" s="290"/>
      <c r="BD181" s="290"/>
      <c r="BE181" s="290"/>
      <c r="BF181" s="291"/>
    </row>
    <row r="182" spans="1:58" x14ac:dyDescent="0.15">
      <c r="A182" s="292">
        <v>81</v>
      </c>
      <c r="B182" s="323"/>
      <c r="C182" s="324"/>
      <c r="D182" s="327"/>
      <c r="E182" s="328"/>
      <c r="F182" s="327"/>
      <c r="G182" s="331"/>
      <c r="H182" s="331"/>
      <c r="I182" s="331"/>
      <c r="J182" s="328"/>
      <c r="K182" s="333"/>
      <c r="L182" s="334"/>
      <c r="M182" s="334"/>
      <c r="N182" s="335"/>
      <c r="O182" s="339" t="s">
        <v>88</v>
      </c>
      <c r="P182" s="340"/>
      <c r="Q182" s="341"/>
      <c r="R182" s="92"/>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282">
        <f t="shared" ref="AW182" si="77">SUM(R182:AS182)</f>
        <v>0</v>
      </c>
      <c r="AX182" s="283"/>
      <c r="AY182" s="342" t="str">
        <f>IF($BF$3="計画",AW182/4,IF($BF$3="実績",AW182/($BD$7/7),""))</f>
        <v/>
      </c>
      <c r="AZ182" s="343"/>
      <c r="BA182" s="286"/>
      <c r="BB182" s="287"/>
      <c r="BC182" s="287"/>
      <c r="BD182" s="287"/>
      <c r="BE182" s="287"/>
      <c r="BF182" s="288"/>
    </row>
    <row r="183" spans="1:58" x14ac:dyDescent="0.15">
      <c r="A183" s="293"/>
      <c r="B183" s="325"/>
      <c r="C183" s="326"/>
      <c r="D183" s="329"/>
      <c r="E183" s="330"/>
      <c r="F183" s="329"/>
      <c r="G183" s="332"/>
      <c r="H183" s="332"/>
      <c r="I183" s="332"/>
      <c r="J183" s="330"/>
      <c r="K183" s="336"/>
      <c r="L183" s="337"/>
      <c r="M183" s="337"/>
      <c r="N183" s="338"/>
      <c r="O183" s="347" t="s">
        <v>89</v>
      </c>
      <c r="P183" s="348"/>
      <c r="Q183" s="349"/>
      <c r="R183" s="95"/>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284"/>
      <c r="AX183" s="285"/>
      <c r="AY183" s="342"/>
      <c r="AZ183" s="343"/>
      <c r="BA183" s="289"/>
      <c r="BB183" s="290"/>
      <c r="BC183" s="290"/>
      <c r="BD183" s="290"/>
      <c r="BE183" s="290"/>
      <c r="BF183" s="291"/>
    </row>
    <row r="184" spans="1:58" x14ac:dyDescent="0.15">
      <c r="A184" s="292">
        <v>82</v>
      </c>
      <c r="B184" s="323"/>
      <c r="C184" s="324"/>
      <c r="D184" s="327"/>
      <c r="E184" s="328"/>
      <c r="F184" s="327"/>
      <c r="G184" s="331"/>
      <c r="H184" s="331"/>
      <c r="I184" s="331"/>
      <c r="J184" s="328"/>
      <c r="K184" s="333"/>
      <c r="L184" s="334"/>
      <c r="M184" s="334"/>
      <c r="N184" s="335"/>
      <c r="O184" s="339" t="s">
        <v>88</v>
      </c>
      <c r="P184" s="340"/>
      <c r="Q184" s="341"/>
      <c r="R184" s="92"/>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282">
        <f t="shared" ref="AW184" si="78">SUM(R184:AS184)</f>
        <v>0</v>
      </c>
      <c r="AX184" s="283"/>
      <c r="AY184" s="342" t="str">
        <f>IF($BF$3="計画",AW184/4,IF($BF$3="実績",AW184/($BD$7/7),""))</f>
        <v/>
      </c>
      <c r="AZ184" s="343"/>
      <c r="BA184" s="286"/>
      <c r="BB184" s="287"/>
      <c r="BC184" s="287"/>
      <c r="BD184" s="287"/>
      <c r="BE184" s="287"/>
      <c r="BF184" s="288"/>
    </row>
    <row r="185" spans="1:58" x14ac:dyDescent="0.15">
      <c r="A185" s="293"/>
      <c r="B185" s="325"/>
      <c r="C185" s="326"/>
      <c r="D185" s="329"/>
      <c r="E185" s="330"/>
      <c r="F185" s="329"/>
      <c r="G185" s="332"/>
      <c r="H185" s="332"/>
      <c r="I185" s="332"/>
      <c r="J185" s="330"/>
      <c r="K185" s="336"/>
      <c r="L185" s="337"/>
      <c r="M185" s="337"/>
      <c r="N185" s="338"/>
      <c r="O185" s="347" t="s">
        <v>89</v>
      </c>
      <c r="P185" s="348"/>
      <c r="Q185" s="349"/>
      <c r="R185" s="95"/>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284"/>
      <c r="AX185" s="285"/>
      <c r="AY185" s="342"/>
      <c r="AZ185" s="343"/>
      <c r="BA185" s="289"/>
      <c r="BB185" s="290"/>
      <c r="BC185" s="290"/>
      <c r="BD185" s="290"/>
      <c r="BE185" s="290"/>
      <c r="BF185" s="291"/>
    </row>
    <row r="186" spans="1:58" x14ac:dyDescent="0.15">
      <c r="A186" s="292">
        <v>83</v>
      </c>
      <c r="B186" s="323"/>
      <c r="C186" s="324"/>
      <c r="D186" s="327"/>
      <c r="E186" s="328"/>
      <c r="F186" s="327"/>
      <c r="G186" s="331"/>
      <c r="H186" s="331"/>
      <c r="I186" s="331"/>
      <c r="J186" s="328"/>
      <c r="K186" s="333"/>
      <c r="L186" s="334"/>
      <c r="M186" s="334"/>
      <c r="N186" s="335"/>
      <c r="O186" s="339" t="s">
        <v>88</v>
      </c>
      <c r="P186" s="340"/>
      <c r="Q186" s="341"/>
      <c r="R186" s="92"/>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282">
        <f t="shared" ref="AW186" si="79">SUM(R186:AS186)</f>
        <v>0</v>
      </c>
      <c r="AX186" s="283"/>
      <c r="AY186" s="342" t="str">
        <f>IF($BF$3="計画",AW186/4,IF($BF$3="実績",AW186/($BD$7/7),""))</f>
        <v/>
      </c>
      <c r="AZ186" s="343"/>
      <c r="BA186" s="286"/>
      <c r="BB186" s="287"/>
      <c r="BC186" s="287"/>
      <c r="BD186" s="287"/>
      <c r="BE186" s="287"/>
      <c r="BF186" s="288"/>
    </row>
    <row r="187" spans="1:58" x14ac:dyDescent="0.15">
      <c r="A187" s="293"/>
      <c r="B187" s="325"/>
      <c r="C187" s="326"/>
      <c r="D187" s="329"/>
      <c r="E187" s="330"/>
      <c r="F187" s="329"/>
      <c r="G187" s="332"/>
      <c r="H187" s="332"/>
      <c r="I187" s="332"/>
      <c r="J187" s="330"/>
      <c r="K187" s="336"/>
      <c r="L187" s="337"/>
      <c r="M187" s="337"/>
      <c r="N187" s="338"/>
      <c r="O187" s="347" t="s">
        <v>89</v>
      </c>
      <c r="P187" s="348"/>
      <c r="Q187" s="349"/>
      <c r="R187" s="95"/>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284"/>
      <c r="AX187" s="285"/>
      <c r="AY187" s="342"/>
      <c r="AZ187" s="343"/>
      <c r="BA187" s="289"/>
      <c r="BB187" s="290"/>
      <c r="BC187" s="290"/>
      <c r="BD187" s="290"/>
      <c r="BE187" s="290"/>
      <c r="BF187" s="291"/>
    </row>
    <row r="188" spans="1:58" x14ac:dyDescent="0.15">
      <c r="A188" s="292">
        <v>84</v>
      </c>
      <c r="B188" s="323"/>
      <c r="C188" s="324"/>
      <c r="D188" s="327"/>
      <c r="E188" s="328"/>
      <c r="F188" s="327"/>
      <c r="G188" s="331"/>
      <c r="H188" s="331"/>
      <c r="I188" s="331"/>
      <c r="J188" s="328"/>
      <c r="K188" s="333"/>
      <c r="L188" s="334"/>
      <c r="M188" s="334"/>
      <c r="N188" s="335"/>
      <c r="O188" s="339" t="s">
        <v>88</v>
      </c>
      <c r="P188" s="340"/>
      <c r="Q188" s="341"/>
      <c r="R188" s="92"/>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282">
        <f t="shared" ref="AW188" si="80">SUM(R188:AS188)</f>
        <v>0</v>
      </c>
      <c r="AX188" s="283"/>
      <c r="AY188" s="342" t="str">
        <f>IF($BF$3="計画",AW188/4,IF($BF$3="実績",AW188/($BD$7/7),""))</f>
        <v/>
      </c>
      <c r="AZ188" s="343"/>
      <c r="BA188" s="286"/>
      <c r="BB188" s="287"/>
      <c r="BC188" s="287"/>
      <c r="BD188" s="287"/>
      <c r="BE188" s="287"/>
      <c r="BF188" s="288"/>
    </row>
    <row r="189" spans="1:58" x14ac:dyDescent="0.15">
      <c r="A189" s="293"/>
      <c r="B189" s="325"/>
      <c r="C189" s="326"/>
      <c r="D189" s="329"/>
      <c r="E189" s="330"/>
      <c r="F189" s="329"/>
      <c r="G189" s="332"/>
      <c r="H189" s="332"/>
      <c r="I189" s="332"/>
      <c r="J189" s="330"/>
      <c r="K189" s="336"/>
      <c r="L189" s="337"/>
      <c r="M189" s="337"/>
      <c r="N189" s="338"/>
      <c r="O189" s="347" t="s">
        <v>89</v>
      </c>
      <c r="P189" s="348"/>
      <c r="Q189" s="349"/>
      <c r="R189" s="95"/>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284"/>
      <c r="AX189" s="285"/>
      <c r="AY189" s="342"/>
      <c r="AZ189" s="343"/>
      <c r="BA189" s="289"/>
      <c r="BB189" s="290"/>
      <c r="BC189" s="290"/>
      <c r="BD189" s="290"/>
      <c r="BE189" s="290"/>
      <c r="BF189" s="291"/>
    </row>
    <row r="190" spans="1:58" x14ac:dyDescent="0.15">
      <c r="A190" s="292">
        <v>85</v>
      </c>
      <c r="B190" s="323"/>
      <c r="C190" s="324"/>
      <c r="D190" s="327"/>
      <c r="E190" s="328"/>
      <c r="F190" s="327"/>
      <c r="G190" s="331"/>
      <c r="H190" s="331"/>
      <c r="I190" s="331"/>
      <c r="J190" s="328"/>
      <c r="K190" s="333"/>
      <c r="L190" s="334"/>
      <c r="M190" s="334"/>
      <c r="N190" s="335"/>
      <c r="O190" s="339" t="s">
        <v>88</v>
      </c>
      <c r="P190" s="340"/>
      <c r="Q190" s="341"/>
      <c r="R190" s="92"/>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282">
        <f t="shared" ref="AW190" si="81">SUM(R190:AS190)</f>
        <v>0</v>
      </c>
      <c r="AX190" s="283"/>
      <c r="AY190" s="342" t="str">
        <f>IF($BF$3="計画",AW190/4,IF($BF$3="実績",AW190/($BD$7/7),""))</f>
        <v/>
      </c>
      <c r="AZ190" s="343"/>
      <c r="BA190" s="286"/>
      <c r="BB190" s="287"/>
      <c r="BC190" s="287"/>
      <c r="BD190" s="287"/>
      <c r="BE190" s="287"/>
      <c r="BF190" s="288"/>
    </row>
    <row r="191" spans="1:58" x14ac:dyDescent="0.15">
      <c r="A191" s="293"/>
      <c r="B191" s="325"/>
      <c r="C191" s="326"/>
      <c r="D191" s="329"/>
      <c r="E191" s="330"/>
      <c r="F191" s="329"/>
      <c r="G191" s="332"/>
      <c r="H191" s="332"/>
      <c r="I191" s="332"/>
      <c r="J191" s="330"/>
      <c r="K191" s="336"/>
      <c r="L191" s="337"/>
      <c r="M191" s="337"/>
      <c r="N191" s="338"/>
      <c r="O191" s="347" t="s">
        <v>89</v>
      </c>
      <c r="P191" s="348"/>
      <c r="Q191" s="349"/>
      <c r="R191" s="95"/>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284"/>
      <c r="AX191" s="285"/>
      <c r="AY191" s="342"/>
      <c r="AZ191" s="343"/>
      <c r="BA191" s="289"/>
      <c r="BB191" s="290"/>
      <c r="BC191" s="290"/>
      <c r="BD191" s="290"/>
      <c r="BE191" s="290"/>
      <c r="BF191" s="291"/>
    </row>
    <row r="192" spans="1:58" x14ac:dyDescent="0.15">
      <c r="A192" s="292">
        <v>86</v>
      </c>
      <c r="B192" s="323"/>
      <c r="C192" s="324"/>
      <c r="D192" s="327"/>
      <c r="E192" s="328"/>
      <c r="F192" s="327"/>
      <c r="G192" s="331"/>
      <c r="H192" s="331"/>
      <c r="I192" s="331"/>
      <c r="J192" s="328"/>
      <c r="K192" s="333"/>
      <c r="L192" s="334"/>
      <c r="M192" s="334"/>
      <c r="N192" s="335"/>
      <c r="O192" s="339" t="s">
        <v>88</v>
      </c>
      <c r="P192" s="340"/>
      <c r="Q192" s="341"/>
      <c r="R192" s="92"/>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282">
        <f t="shared" ref="AW192" si="82">SUM(R192:AS192)</f>
        <v>0</v>
      </c>
      <c r="AX192" s="283"/>
      <c r="AY192" s="342" t="str">
        <f>IF($BF$3="計画",AW192/4,IF($BF$3="実績",AW192/($BD$7/7),""))</f>
        <v/>
      </c>
      <c r="AZ192" s="343"/>
      <c r="BA192" s="286"/>
      <c r="BB192" s="287"/>
      <c r="BC192" s="287"/>
      <c r="BD192" s="287"/>
      <c r="BE192" s="287"/>
      <c r="BF192" s="288"/>
    </row>
    <row r="193" spans="1:58" x14ac:dyDescent="0.15">
      <c r="A193" s="293"/>
      <c r="B193" s="325"/>
      <c r="C193" s="326"/>
      <c r="D193" s="329"/>
      <c r="E193" s="330"/>
      <c r="F193" s="329"/>
      <c r="G193" s="332"/>
      <c r="H193" s="332"/>
      <c r="I193" s="332"/>
      <c r="J193" s="330"/>
      <c r="K193" s="336"/>
      <c r="L193" s="337"/>
      <c r="M193" s="337"/>
      <c r="N193" s="338"/>
      <c r="O193" s="347" t="s">
        <v>89</v>
      </c>
      <c r="P193" s="348"/>
      <c r="Q193" s="349"/>
      <c r="R193" s="95"/>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284"/>
      <c r="AX193" s="285"/>
      <c r="AY193" s="342"/>
      <c r="AZ193" s="343"/>
      <c r="BA193" s="289"/>
      <c r="BB193" s="290"/>
      <c r="BC193" s="290"/>
      <c r="BD193" s="290"/>
      <c r="BE193" s="290"/>
      <c r="BF193" s="291"/>
    </row>
    <row r="194" spans="1:58" x14ac:dyDescent="0.15">
      <c r="A194" s="292">
        <v>87</v>
      </c>
      <c r="B194" s="323"/>
      <c r="C194" s="324"/>
      <c r="D194" s="327"/>
      <c r="E194" s="328"/>
      <c r="F194" s="327"/>
      <c r="G194" s="331"/>
      <c r="H194" s="331"/>
      <c r="I194" s="331"/>
      <c r="J194" s="328"/>
      <c r="K194" s="333"/>
      <c r="L194" s="334"/>
      <c r="M194" s="334"/>
      <c r="N194" s="335"/>
      <c r="O194" s="339" t="s">
        <v>88</v>
      </c>
      <c r="P194" s="340"/>
      <c r="Q194" s="341"/>
      <c r="R194" s="92"/>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282">
        <f t="shared" ref="AW194" si="83">SUM(R194:AS194)</f>
        <v>0</v>
      </c>
      <c r="AX194" s="283"/>
      <c r="AY194" s="342" t="str">
        <f>IF($BF$3="計画",AW194/4,IF($BF$3="実績",AW194/($BD$7/7),""))</f>
        <v/>
      </c>
      <c r="AZ194" s="343"/>
      <c r="BA194" s="286"/>
      <c r="BB194" s="287"/>
      <c r="BC194" s="287"/>
      <c r="BD194" s="287"/>
      <c r="BE194" s="287"/>
      <c r="BF194" s="288"/>
    </row>
    <row r="195" spans="1:58" x14ac:dyDescent="0.15">
      <c r="A195" s="293"/>
      <c r="B195" s="325"/>
      <c r="C195" s="326"/>
      <c r="D195" s="329"/>
      <c r="E195" s="330"/>
      <c r="F195" s="329"/>
      <c r="G195" s="332"/>
      <c r="H195" s="332"/>
      <c r="I195" s="332"/>
      <c r="J195" s="330"/>
      <c r="K195" s="336"/>
      <c r="L195" s="337"/>
      <c r="M195" s="337"/>
      <c r="N195" s="338"/>
      <c r="O195" s="347" t="s">
        <v>89</v>
      </c>
      <c r="P195" s="348"/>
      <c r="Q195" s="349"/>
      <c r="R195" s="95"/>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284"/>
      <c r="AX195" s="285"/>
      <c r="AY195" s="342"/>
      <c r="AZ195" s="343"/>
      <c r="BA195" s="289"/>
      <c r="BB195" s="290"/>
      <c r="BC195" s="290"/>
      <c r="BD195" s="290"/>
      <c r="BE195" s="290"/>
      <c r="BF195" s="291"/>
    </row>
    <row r="196" spans="1:58" x14ac:dyDescent="0.15">
      <c r="A196" s="292">
        <v>88</v>
      </c>
      <c r="B196" s="323"/>
      <c r="C196" s="324"/>
      <c r="D196" s="327"/>
      <c r="E196" s="328"/>
      <c r="F196" s="327"/>
      <c r="G196" s="331"/>
      <c r="H196" s="331"/>
      <c r="I196" s="331"/>
      <c r="J196" s="328"/>
      <c r="K196" s="333"/>
      <c r="L196" s="334"/>
      <c r="M196" s="334"/>
      <c r="N196" s="335"/>
      <c r="O196" s="339" t="s">
        <v>88</v>
      </c>
      <c r="P196" s="340"/>
      <c r="Q196" s="341"/>
      <c r="R196" s="92"/>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282">
        <f t="shared" ref="AW196" si="84">SUM(R196:AS196)</f>
        <v>0</v>
      </c>
      <c r="AX196" s="283"/>
      <c r="AY196" s="342" t="str">
        <f>IF($BF$3="計画",AW196/4,IF($BF$3="実績",AW196/($BD$7/7),""))</f>
        <v/>
      </c>
      <c r="AZ196" s="343"/>
      <c r="BA196" s="286"/>
      <c r="BB196" s="287"/>
      <c r="BC196" s="287"/>
      <c r="BD196" s="287"/>
      <c r="BE196" s="287"/>
      <c r="BF196" s="288"/>
    </row>
    <row r="197" spans="1:58" x14ac:dyDescent="0.15">
      <c r="A197" s="293"/>
      <c r="B197" s="325"/>
      <c r="C197" s="326"/>
      <c r="D197" s="329"/>
      <c r="E197" s="330"/>
      <c r="F197" s="329"/>
      <c r="G197" s="332"/>
      <c r="H197" s="332"/>
      <c r="I197" s="332"/>
      <c r="J197" s="330"/>
      <c r="K197" s="336"/>
      <c r="L197" s="337"/>
      <c r="M197" s="337"/>
      <c r="N197" s="338"/>
      <c r="O197" s="347" t="s">
        <v>89</v>
      </c>
      <c r="P197" s="348"/>
      <c r="Q197" s="349"/>
      <c r="R197" s="95"/>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284"/>
      <c r="AX197" s="285"/>
      <c r="AY197" s="342"/>
      <c r="AZ197" s="343"/>
      <c r="BA197" s="289"/>
      <c r="BB197" s="290"/>
      <c r="BC197" s="290"/>
      <c r="BD197" s="290"/>
      <c r="BE197" s="290"/>
      <c r="BF197" s="291"/>
    </row>
    <row r="198" spans="1:58" x14ac:dyDescent="0.15">
      <c r="A198" s="292">
        <v>89</v>
      </c>
      <c r="B198" s="323"/>
      <c r="C198" s="324"/>
      <c r="D198" s="327"/>
      <c r="E198" s="328"/>
      <c r="F198" s="327"/>
      <c r="G198" s="331"/>
      <c r="H198" s="331"/>
      <c r="I198" s="331"/>
      <c r="J198" s="328"/>
      <c r="K198" s="333"/>
      <c r="L198" s="334"/>
      <c r="M198" s="334"/>
      <c r="N198" s="335"/>
      <c r="O198" s="339" t="s">
        <v>88</v>
      </c>
      <c r="P198" s="340"/>
      <c r="Q198" s="341"/>
      <c r="R198" s="92"/>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282">
        <f t="shared" ref="AW198" si="85">SUM(R198:AS198)</f>
        <v>0</v>
      </c>
      <c r="AX198" s="283"/>
      <c r="AY198" s="342" t="str">
        <f>IF($BF$3="計画",AW198/4,IF($BF$3="実績",AW198/($BD$7/7),""))</f>
        <v/>
      </c>
      <c r="AZ198" s="343"/>
      <c r="BA198" s="286"/>
      <c r="BB198" s="287"/>
      <c r="BC198" s="287"/>
      <c r="BD198" s="287"/>
      <c r="BE198" s="287"/>
      <c r="BF198" s="288"/>
    </row>
    <row r="199" spans="1:58" x14ac:dyDescent="0.15">
      <c r="A199" s="293"/>
      <c r="B199" s="325"/>
      <c r="C199" s="326"/>
      <c r="D199" s="329"/>
      <c r="E199" s="330"/>
      <c r="F199" s="329"/>
      <c r="G199" s="332"/>
      <c r="H199" s="332"/>
      <c r="I199" s="332"/>
      <c r="J199" s="330"/>
      <c r="K199" s="336"/>
      <c r="L199" s="337"/>
      <c r="M199" s="337"/>
      <c r="N199" s="338"/>
      <c r="O199" s="347" t="s">
        <v>89</v>
      </c>
      <c r="P199" s="348"/>
      <c r="Q199" s="349"/>
      <c r="R199" s="95"/>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284"/>
      <c r="AX199" s="285"/>
      <c r="AY199" s="342"/>
      <c r="AZ199" s="343"/>
      <c r="BA199" s="289"/>
      <c r="BB199" s="290"/>
      <c r="BC199" s="290"/>
      <c r="BD199" s="290"/>
      <c r="BE199" s="290"/>
      <c r="BF199" s="291"/>
    </row>
    <row r="200" spans="1:58" x14ac:dyDescent="0.15">
      <c r="A200" s="292">
        <v>90</v>
      </c>
      <c r="B200" s="323"/>
      <c r="C200" s="324"/>
      <c r="D200" s="327"/>
      <c r="E200" s="328"/>
      <c r="F200" s="327"/>
      <c r="G200" s="331"/>
      <c r="H200" s="331"/>
      <c r="I200" s="331"/>
      <c r="J200" s="328"/>
      <c r="K200" s="333"/>
      <c r="L200" s="334"/>
      <c r="M200" s="334"/>
      <c r="N200" s="335"/>
      <c r="O200" s="339" t="s">
        <v>88</v>
      </c>
      <c r="P200" s="340"/>
      <c r="Q200" s="341"/>
      <c r="R200" s="92"/>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282">
        <f t="shared" ref="AW200" si="86">SUM(R200:AS200)</f>
        <v>0</v>
      </c>
      <c r="AX200" s="283"/>
      <c r="AY200" s="342" t="str">
        <f>IF($BF$3="計画",AW200/4,IF($BF$3="実績",AW200/($BD$7/7),""))</f>
        <v/>
      </c>
      <c r="AZ200" s="343"/>
      <c r="BA200" s="286"/>
      <c r="BB200" s="287"/>
      <c r="BC200" s="287"/>
      <c r="BD200" s="287"/>
      <c r="BE200" s="287"/>
      <c r="BF200" s="288"/>
    </row>
    <row r="201" spans="1:58" x14ac:dyDescent="0.15">
      <c r="A201" s="293"/>
      <c r="B201" s="325"/>
      <c r="C201" s="326"/>
      <c r="D201" s="329"/>
      <c r="E201" s="330"/>
      <c r="F201" s="329"/>
      <c r="G201" s="332"/>
      <c r="H201" s="332"/>
      <c r="I201" s="332"/>
      <c r="J201" s="330"/>
      <c r="K201" s="336"/>
      <c r="L201" s="337"/>
      <c r="M201" s="337"/>
      <c r="N201" s="338"/>
      <c r="O201" s="347" t="s">
        <v>89</v>
      </c>
      <c r="P201" s="348"/>
      <c r="Q201" s="349"/>
      <c r="R201" s="95"/>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284"/>
      <c r="AX201" s="285"/>
      <c r="AY201" s="342"/>
      <c r="AZ201" s="343"/>
      <c r="BA201" s="289"/>
      <c r="BB201" s="290"/>
      <c r="BC201" s="290"/>
      <c r="BD201" s="290"/>
      <c r="BE201" s="290"/>
      <c r="BF201" s="291"/>
    </row>
    <row r="202" spans="1:58" x14ac:dyDescent="0.15">
      <c r="A202" s="292">
        <v>91</v>
      </c>
      <c r="B202" s="323"/>
      <c r="C202" s="324"/>
      <c r="D202" s="327"/>
      <c r="E202" s="328"/>
      <c r="F202" s="327"/>
      <c r="G202" s="331"/>
      <c r="H202" s="331"/>
      <c r="I202" s="331"/>
      <c r="J202" s="328"/>
      <c r="K202" s="333"/>
      <c r="L202" s="334"/>
      <c r="M202" s="334"/>
      <c r="N202" s="335"/>
      <c r="O202" s="339" t="s">
        <v>88</v>
      </c>
      <c r="P202" s="340"/>
      <c r="Q202" s="341"/>
      <c r="R202" s="92"/>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282">
        <f t="shared" ref="AW202" si="87">SUM(R202:AS202)</f>
        <v>0</v>
      </c>
      <c r="AX202" s="283"/>
      <c r="AY202" s="342" t="str">
        <f>IF($BF$3="計画",AW202/4,IF($BF$3="実績",AW202/($BD$7/7),""))</f>
        <v/>
      </c>
      <c r="AZ202" s="343"/>
      <c r="BA202" s="286"/>
      <c r="BB202" s="287"/>
      <c r="BC202" s="287"/>
      <c r="BD202" s="287"/>
      <c r="BE202" s="287"/>
      <c r="BF202" s="288"/>
    </row>
    <row r="203" spans="1:58" x14ac:dyDescent="0.15">
      <c r="A203" s="293"/>
      <c r="B203" s="325"/>
      <c r="C203" s="326"/>
      <c r="D203" s="329"/>
      <c r="E203" s="330"/>
      <c r="F203" s="329"/>
      <c r="G203" s="332"/>
      <c r="H203" s="332"/>
      <c r="I203" s="332"/>
      <c r="J203" s="330"/>
      <c r="K203" s="336"/>
      <c r="L203" s="337"/>
      <c r="M203" s="337"/>
      <c r="N203" s="338"/>
      <c r="O203" s="347" t="s">
        <v>89</v>
      </c>
      <c r="P203" s="348"/>
      <c r="Q203" s="349"/>
      <c r="R203" s="95"/>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284"/>
      <c r="AX203" s="285"/>
      <c r="AY203" s="342"/>
      <c r="AZ203" s="343"/>
      <c r="BA203" s="289"/>
      <c r="BB203" s="290"/>
      <c r="BC203" s="290"/>
      <c r="BD203" s="290"/>
      <c r="BE203" s="290"/>
      <c r="BF203" s="291"/>
    </row>
    <row r="204" spans="1:58" x14ac:dyDescent="0.15">
      <c r="A204" s="292">
        <v>92</v>
      </c>
      <c r="B204" s="323"/>
      <c r="C204" s="324"/>
      <c r="D204" s="327"/>
      <c r="E204" s="328"/>
      <c r="F204" s="327"/>
      <c r="G204" s="331"/>
      <c r="H204" s="331"/>
      <c r="I204" s="331"/>
      <c r="J204" s="328"/>
      <c r="K204" s="333"/>
      <c r="L204" s="334"/>
      <c r="M204" s="334"/>
      <c r="N204" s="335"/>
      <c r="O204" s="339" t="s">
        <v>88</v>
      </c>
      <c r="P204" s="340"/>
      <c r="Q204" s="341"/>
      <c r="R204" s="92"/>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282">
        <f t="shared" ref="AW204" si="88">SUM(R204:AS204)</f>
        <v>0</v>
      </c>
      <c r="AX204" s="283"/>
      <c r="AY204" s="342" t="str">
        <f>IF($BF$3="計画",AW204/4,IF($BF$3="実績",AW204/($BD$7/7),""))</f>
        <v/>
      </c>
      <c r="AZ204" s="343"/>
      <c r="BA204" s="286"/>
      <c r="BB204" s="287"/>
      <c r="BC204" s="287"/>
      <c r="BD204" s="287"/>
      <c r="BE204" s="287"/>
      <c r="BF204" s="288"/>
    </row>
    <row r="205" spans="1:58" x14ac:dyDescent="0.15">
      <c r="A205" s="293"/>
      <c r="B205" s="325"/>
      <c r="C205" s="326"/>
      <c r="D205" s="329"/>
      <c r="E205" s="330"/>
      <c r="F205" s="329"/>
      <c r="G205" s="332"/>
      <c r="H205" s="332"/>
      <c r="I205" s="332"/>
      <c r="J205" s="330"/>
      <c r="K205" s="336"/>
      <c r="L205" s="337"/>
      <c r="M205" s="337"/>
      <c r="N205" s="338"/>
      <c r="O205" s="347" t="s">
        <v>89</v>
      </c>
      <c r="P205" s="348"/>
      <c r="Q205" s="349"/>
      <c r="R205" s="95"/>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284"/>
      <c r="AX205" s="285"/>
      <c r="AY205" s="342"/>
      <c r="AZ205" s="343"/>
      <c r="BA205" s="289"/>
      <c r="BB205" s="290"/>
      <c r="BC205" s="290"/>
      <c r="BD205" s="290"/>
      <c r="BE205" s="290"/>
      <c r="BF205" s="291"/>
    </row>
    <row r="206" spans="1:58" x14ac:dyDescent="0.15">
      <c r="A206" s="292">
        <v>93</v>
      </c>
      <c r="B206" s="323"/>
      <c r="C206" s="324"/>
      <c r="D206" s="327"/>
      <c r="E206" s="328"/>
      <c r="F206" s="327"/>
      <c r="G206" s="331"/>
      <c r="H206" s="331"/>
      <c r="I206" s="331"/>
      <c r="J206" s="328"/>
      <c r="K206" s="333"/>
      <c r="L206" s="334"/>
      <c r="M206" s="334"/>
      <c r="N206" s="335"/>
      <c r="O206" s="339" t="s">
        <v>88</v>
      </c>
      <c r="P206" s="340"/>
      <c r="Q206" s="341"/>
      <c r="R206" s="92"/>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282">
        <f t="shared" ref="AW206" si="89">SUM(R206:AS206)</f>
        <v>0</v>
      </c>
      <c r="AX206" s="283"/>
      <c r="AY206" s="342" t="str">
        <f>IF($BF$3="計画",AW206/4,IF($BF$3="実績",AW206/($BD$7/7),""))</f>
        <v/>
      </c>
      <c r="AZ206" s="343"/>
      <c r="BA206" s="286"/>
      <c r="BB206" s="287"/>
      <c r="BC206" s="287"/>
      <c r="BD206" s="287"/>
      <c r="BE206" s="287"/>
      <c r="BF206" s="288"/>
    </row>
    <row r="207" spans="1:58" x14ac:dyDescent="0.15">
      <c r="A207" s="293"/>
      <c r="B207" s="325"/>
      <c r="C207" s="326"/>
      <c r="D207" s="329"/>
      <c r="E207" s="330"/>
      <c r="F207" s="329"/>
      <c r="G207" s="332"/>
      <c r="H207" s="332"/>
      <c r="I207" s="332"/>
      <c r="J207" s="330"/>
      <c r="K207" s="336"/>
      <c r="L207" s="337"/>
      <c r="M207" s="337"/>
      <c r="N207" s="338"/>
      <c r="O207" s="347" t="s">
        <v>89</v>
      </c>
      <c r="P207" s="348"/>
      <c r="Q207" s="349"/>
      <c r="R207" s="95"/>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284"/>
      <c r="AX207" s="285"/>
      <c r="AY207" s="342"/>
      <c r="AZ207" s="343"/>
      <c r="BA207" s="289"/>
      <c r="BB207" s="290"/>
      <c r="BC207" s="290"/>
      <c r="BD207" s="290"/>
      <c r="BE207" s="290"/>
      <c r="BF207" s="291"/>
    </row>
    <row r="208" spans="1:58" x14ac:dyDescent="0.15">
      <c r="A208" s="292">
        <v>94</v>
      </c>
      <c r="B208" s="323"/>
      <c r="C208" s="324"/>
      <c r="D208" s="327"/>
      <c r="E208" s="328"/>
      <c r="F208" s="327"/>
      <c r="G208" s="331"/>
      <c r="H208" s="331"/>
      <c r="I208" s="331"/>
      <c r="J208" s="328"/>
      <c r="K208" s="333"/>
      <c r="L208" s="334"/>
      <c r="M208" s="334"/>
      <c r="N208" s="335"/>
      <c r="O208" s="339" t="s">
        <v>88</v>
      </c>
      <c r="P208" s="340"/>
      <c r="Q208" s="341"/>
      <c r="R208" s="92"/>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282">
        <f t="shared" ref="AW208" si="90">SUM(R208:AS208)</f>
        <v>0</v>
      </c>
      <c r="AX208" s="283"/>
      <c r="AY208" s="342" t="str">
        <f>IF($BF$3="計画",AW208/4,IF($BF$3="実績",AW208/($BD$7/7),""))</f>
        <v/>
      </c>
      <c r="AZ208" s="343"/>
      <c r="BA208" s="286"/>
      <c r="BB208" s="287"/>
      <c r="BC208" s="287"/>
      <c r="BD208" s="287"/>
      <c r="BE208" s="287"/>
      <c r="BF208" s="288"/>
    </row>
    <row r="209" spans="1:58" x14ac:dyDescent="0.15">
      <c r="A209" s="293"/>
      <c r="B209" s="325"/>
      <c r="C209" s="326"/>
      <c r="D209" s="329"/>
      <c r="E209" s="330"/>
      <c r="F209" s="329"/>
      <c r="G209" s="332"/>
      <c r="H209" s="332"/>
      <c r="I209" s="332"/>
      <c r="J209" s="330"/>
      <c r="K209" s="336"/>
      <c r="L209" s="337"/>
      <c r="M209" s="337"/>
      <c r="N209" s="338"/>
      <c r="O209" s="347" t="s">
        <v>89</v>
      </c>
      <c r="P209" s="348"/>
      <c r="Q209" s="349"/>
      <c r="R209" s="95"/>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284"/>
      <c r="AX209" s="285"/>
      <c r="AY209" s="342"/>
      <c r="AZ209" s="343"/>
      <c r="BA209" s="289"/>
      <c r="BB209" s="290"/>
      <c r="BC209" s="290"/>
      <c r="BD209" s="290"/>
      <c r="BE209" s="290"/>
      <c r="BF209" s="291"/>
    </row>
    <row r="210" spans="1:58" x14ac:dyDescent="0.15">
      <c r="A210" s="292">
        <v>95</v>
      </c>
      <c r="B210" s="323"/>
      <c r="C210" s="324"/>
      <c r="D210" s="327"/>
      <c r="E210" s="328"/>
      <c r="F210" s="327"/>
      <c r="G210" s="331"/>
      <c r="H210" s="331"/>
      <c r="I210" s="331"/>
      <c r="J210" s="328"/>
      <c r="K210" s="333"/>
      <c r="L210" s="334"/>
      <c r="M210" s="334"/>
      <c r="N210" s="335"/>
      <c r="O210" s="339" t="s">
        <v>88</v>
      </c>
      <c r="P210" s="340"/>
      <c r="Q210" s="341"/>
      <c r="R210" s="92"/>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282">
        <f t="shared" ref="AW210" si="91">SUM(R210:AS210)</f>
        <v>0</v>
      </c>
      <c r="AX210" s="283"/>
      <c r="AY210" s="342" t="str">
        <f>IF($BF$3="計画",AW210/4,IF($BF$3="実績",AW210/($BD$7/7),""))</f>
        <v/>
      </c>
      <c r="AZ210" s="343"/>
      <c r="BA210" s="286"/>
      <c r="BB210" s="287"/>
      <c r="BC210" s="287"/>
      <c r="BD210" s="287"/>
      <c r="BE210" s="287"/>
      <c r="BF210" s="288"/>
    </row>
    <row r="211" spans="1:58" x14ac:dyDescent="0.15">
      <c r="A211" s="293"/>
      <c r="B211" s="325"/>
      <c r="C211" s="326"/>
      <c r="D211" s="329"/>
      <c r="E211" s="330"/>
      <c r="F211" s="329"/>
      <c r="G211" s="332"/>
      <c r="H211" s="332"/>
      <c r="I211" s="332"/>
      <c r="J211" s="330"/>
      <c r="K211" s="336"/>
      <c r="L211" s="337"/>
      <c r="M211" s="337"/>
      <c r="N211" s="338"/>
      <c r="O211" s="347" t="s">
        <v>89</v>
      </c>
      <c r="P211" s="348"/>
      <c r="Q211" s="349"/>
      <c r="R211" s="95"/>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284"/>
      <c r="AX211" s="285"/>
      <c r="AY211" s="342"/>
      <c r="AZ211" s="343"/>
      <c r="BA211" s="289"/>
      <c r="BB211" s="290"/>
      <c r="BC211" s="290"/>
      <c r="BD211" s="290"/>
      <c r="BE211" s="290"/>
      <c r="BF211" s="291"/>
    </row>
    <row r="212" spans="1:58" x14ac:dyDescent="0.15">
      <c r="A212" s="292">
        <v>96</v>
      </c>
      <c r="B212" s="323"/>
      <c r="C212" s="324"/>
      <c r="D212" s="327"/>
      <c r="E212" s="328"/>
      <c r="F212" s="327"/>
      <c r="G212" s="331"/>
      <c r="H212" s="331"/>
      <c r="I212" s="331"/>
      <c r="J212" s="328"/>
      <c r="K212" s="333"/>
      <c r="L212" s="334"/>
      <c r="M212" s="334"/>
      <c r="N212" s="335"/>
      <c r="O212" s="339" t="s">
        <v>88</v>
      </c>
      <c r="P212" s="340"/>
      <c r="Q212" s="341"/>
      <c r="R212" s="92"/>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282">
        <f t="shared" ref="AW212" si="92">SUM(R212:AS212)</f>
        <v>0</v>
      </c>
      <c r="AX212" s="283"/>
      <c r="AY212" s="342" t="str">
        <f>IF($BF$3="計画",AW212/4,IF($BF$3="実績",AW212/($BD$7/7),""))</f>
        <v/>
      </c>
      <c r="AZ212" s="343"/>
      <c r="BA212" s="286"/>
      <c r="BB212" s="287"/>
      <c r="BC212" s="287"/>
      <c r="BD212" s="287"/>
      <c r="BE212" s="287"/>
      <c r="BF212" s="288"/>
    </row>
    <row r="213" spans="1:58" x14ac:dyDescent="0.15">
      <c r="A213" s="293"/>
      <c r="B213" s="325"/>
      <c r="C213" s="326"/>
      <c r="D213" s="329"/>
      <c r="E213" s="330"/>
      <c r="F213" s="329"/>
      <c r="G213" s="332"/>
      <c r="H213" s="332"/>
      <c r="I213" s="332"/>
      <c r="J213" s="330"/>
      <c r="K213" s="336"/>
      <c r="L213" s="337"/>
      <c r="M213" s="337"/>
      <c r="N213" s="338"/>
      <c r="O213" s="347" t="s">
        <v>89</v>
      </c>
      <c r="P213" s="348"/>
      <c r="Q213" s="349"/>
      <c r="R213" s="95"/>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284"/>
      <c r="AX213" s="285"/>
      <c r="AY213" s="342"/>
      <c r="AZ213" s="343"/>
      <c r="BA213" s="289"/>
      <c r="BB213" s="290"/>
      <c r="BC213" s="290"/>
      <c r="BD213" s="290"/>
      <c r="BE213" s="290"/>
      <c r="BF213" s="291"/>
    </row>
    <row r="214" spans="1:58" x14ac:dyDescent="0.15">
      <c r="A214" s="292">
        <v>97</v>
      </c>
      <c r="B214" s="323"/>
      <c r="C214" s="324"/>
      <c r="D214" s="327"/>
      <c r="E214" s="328"/>
      <c r="F214" s="327"/>
      <c r="G214" s="331"/>
      <c r="H214" s="331"/>
      <c r="I214" s="331"/>
      <c r="J214" s="328"/>
      <c r="K214" s="333"/>
      <c r="L214" s="334"/>
      <c r="M214" s="334"/>
      <c r="N214" s="335"/>
      <c r="O214" s="339" t="s">
        <v>88</v>
      </c>
      <c r="P214" s="340"/>
      <c r="Q214" s="341"/>
      <c r="R214" s="92"/>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282">
        <f t="shared" ref="AW214" si="93">SUM(R214:AS214)</f>
        <v>0</v>
      </c>
      <c r="AX214" s="283"/>
      <c r="AY214" s="342" t="str">
        <f>IF($BF$3="計画",AW214/4,IF($BF$3="実績",AW214/($BD$7/7),""))</f>
        <v/>
      </c>
      <c r="AZ214" s="343"/>
      <c r="BA214" s="286"/>
      <c r="BB214" s="287"/>
      <c r="BC214" s="287"/>
      <c r="BD214" s="287"/>
      <c r="BE214" s="287"/>
      <c r="BF214" s="288"/>
    </row>
    <row r="215" spans="1:58" x14ac:dyDescent="0.15">
      <c r="A215" s="293"/>
      <c r="B215" s="325"/>
      <c r="C215" s="326"/>
      <c r="D215" s="329"/>
      <c r="E215" s="330"/>
      <c r="F215" s="329"/>
      <c r="G215" s="332"/>
      <c r="H215" s="332"/>
      <c r="I215" s="332"/>
      <c r="J215" s="330"/>
      <c r="K215" s="336"/>
      <c r="L215" s="337"/>
      <c r="M215" s="337"/>
      <c r="N215" s="338"/>
      <c r="O215" s="347" t="s">
        <v>89</v>
      </c>
      <c r="P215" s="348"/>
      <c r="Q215" s="349"/>
      <c r="R215" s="95"/>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284"/>
      <c r="AX215" s="285"/>
      <c r="AY215" s="342"/>
      <c r="AZ215" s="343"/>
      <c r="BA215" s="289"/>
      <c r="BB215" s="290"/>
      <c r="BC215" s="290"/>
      <c r="BD215" s="290"/>
      <c r="BE215" s="290"/>
      <c r="BF215" s="291"/>
    </row>
    <row r="216" spans="1:58" x14ac:dyDescent="0.15">
      <c r="A216" s="292">
        <v>98</v>
      </c>
      <c r="B216" s="323"/>
      <c r="C216" s="324"/>
      <c r="D216" s="327"/>
      <c r="E216" s="328"/>
      <c r="F216" s="327"/>
      <c r="G216" s="331"/>
      <c r="H216" s="331"/>
      <c r="I216" s="331"/>
      <c r="J216" s="328"/>
      <c r="K216" s="333"/>
      <c r="L216" s="334"/>
      <c r="M216" s="334"/>
      <c r="N216" s="335"/>
      <c r="O216" s="339" t="s">
        <v>88</v>
      </c>
      <c r="P216" s="340"/>
      <c r="Q216" s="341"/>
      <c r="R216" s="92"/>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282">
        <f t="shared" ref="AW216" si="94">SUM(R216:AS216)</f>
        <v>0</v>
      </c>
      <c r="AX216" s="283"/>
      <c r="AY216" s="342" t="str">
        <f>IF($BF$3="計画",AW216/4,IF($BF$3="実績",AW216/($BD$7/7),""))</f>
        <v/>
      </c>
      <c r="AZ216" s="343"/>
      <c r="BA216" s="286"/>
      <c r="BB216" s="287"/>
      <c r="BC216" s="287"/>
      <c r="BD216" s="287"/>
      <c r="BE216" s="287"/>
      <c r="BF216" s="288"/>
    </row>
    <row r="217" spans="1:58" x14ac:dyDescent="0.15">
      <c r="A217" s="293"/>
      <c r="B217" s="325"/>
      <c r="C217" s="326"/>
      <c r="D217" s="329"/>
      <c r="E217" s="330"/>
      <c r="F217" s="329"/>
      <c r="G217" s="332"/>
      <c r="H217" s="332"/>
      <c r="I217" s="332"/>
      <c r="J217" s="330"/>
      <c r="K217" s="336"/>
      <c r="L217" s="337"/>
      <c r="M217" s="337"/>
      <c r="N217" s="338"/>
      <c r="O217" s="347" t="s">
        <v>89</v>
      </c>
      <c r="P217" s="348"/>
      <c r="Q217" s="349"/>
      <c r="R217" s="95"/>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284"/>
      <c r="AX217" s="285"/>
      <c r="AY217" s="342"/>
      <c r="AZ217" s="343"/>
      <c r="BA217" s="289"/>
      <c r="BB217" s="290"/>
      <c r="BC217" s="290"/>
      <c r="BD217" s="290"/>
      <c r="BE217" s="290"/>
      <c r="BF217" s="291"/>
    </row>
    <row r="218" spans="1:58" x14ac:dyDescent="0.15">
      <c r="A218" s="292">
        <v>99</v>
      </c>
      <c r="B218" s="323"/>
      <c r="C218" s="324"/>
      <c r="D218" s="327"/>
      <c r="E218" s="328"/>
      <c r="F218" s="327"/>
      <c r="G218" s="331"/>
      <c r="H218" s="331"/>
      <c r="I218" s="331"/>
      <c r="J218" s="328"/>
      <c r="K218" s="333"/>
      <c r="L218" s="334"/>
      <c r="M218" s="334"/>
      <c r="N218" s="335"/>
      <c r="O218" s="339" t="s">
        <v>88</v>
      </c>
      <c r="P218" s="340"/>
      <c r="Q218" s="341"/>
      <c r="R218" s="92"/>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282">
        <f t="shared" ref="AW218" si="95">SUM(R218:AS218)</f>
        <v>0</v>
      </c>
      <c r="AX218" s="283"/>
      <c r="AY218" s="342" t="str">
        <f>IF($BF$3="計画",AW218/4,IF($BF$3="実績",AW218/($BD$7/7),""))</f>
        <v/>
      </c>
      <c r="AZ218" s="343"/>
      <c r="BA218" s="286"/>
      <c r="BB218" s="287"/>
      <c r="BC218" s="287"/>
      <c r="BD218" s="287"/>
      <c r="BE218" s="287"/>
      <c r="BF218" s="288"/>
    </row>
    <row r="219" spans="1:58" x14ac:dyDescent="0.15">
      <c r="A219" s="293"/>
      <c r="B219" s="325"/>
      <c r="C219" s="326"/>
      <c r="D219" s="329"/>
      <c r="E219" s="330"/>
      <c r="F219" s="329"/>
      <c r="G219" s="332"/>
      <c r="H219" s="332"/>
      <c r="I219" s="332"/>
      <c r="J219" s="330"/>
      <c r="K219" s="336"/>
      <c r="L219" s="337"/>
      <c r="M219" s="337"/>
      <c r="N219" s="338"/>
      <c r="O219" s="347" t="s">
        <v>89</v>
      </c>
      <c r="P219" s="348"/>
      <c r="Q219" s="349"/>
      <c r="R219" s="95"/>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284"/>
      <c r="AX219" s="285"/>
      <c r="AY219" s="342"/>
      <c r="AZ219" s="343"/>
      <c r="BA219" s="289"/>
      <c r="BB219" s="290"/>
      <c r="BC219" s="290"/>
      <c r="BD219" s="290"/>
      <c r="BE219" s="290"/>
      <c r="BF219" s="291"/>
    </row>
    <row r="220" spans="1:58" x14ac:dyDescent="0.15">
      <c r="A220" s="292">
        <v>100</v>
      </c>
      <c r="B220" s="323"/>
      <c r="C220" s="324"/>
      <c r="D220" s="327"/>
      <c r="E220" s="328"/>
      <c r="F220" s="327"/>
      <c r="G220" s="331"/>
      <c r="H220" s="331"/>
      <c r="I220" s="331"/>
      <c r="J220" s="328"/>
      <c r="K220" s="333"/>
      <c r="L220" s="334"/>
      <c r="M220" s="334"/>
      <c r="N220" s="335"/>
      <c r="O220" s="339" t="s">
        <v>88</v>
      </c>
      <c r="P220" s="340"/>
      <c r="Q220" s="341"/>
      <c r="R220" s="92"/>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282">
        <f t="shared" ref="AW220" si="96">SUM(R220:AS220)</f>
        <v>0</v>
      </c>
      <c r="AX220" s="283"/>
      <c r="AY220" s="342" t="str">
        <f>IF($BF$3="計画",AW220/4,IF($BF$3="実績",AW220/($BD$7/7),""))</f>
        <v/>
      </c>
      <c r="AZ220" s="343"/>
      <c r="BA220" s="286"/>
      <c r="BB220" s="287"/>
      <c r="BC220" s="287"/>
      <c r="BD220" s="287"/>
      <c r="BE220" s="287"/>
      <c r="BF220" s="288"/>
    </row>
    <row r="221" spans="1:58" x14ac:dyDescent="0.15">
      <c r="A221" s="293"/>
      <c r="B221" s="325"/>
      <c r="C221" s="326"/>
      <c r="D221" s="329"/>
      <c r="E221" s="330"/>
      <c r="F221" s="329"/>
      <c r="G221" s="332"/>
      <c r="H221" s="332"/>
      <c r="I221" s="332"/>
      <c r="J221" s="330"/>
      <c r="K221" s="336"/>
      <c r="L221" s="337"/>
      <c r="M221" s="337"/>
      <c r="N221" s="338"/>
      <c r="O221" s="347" t="s">
        <v>89</v>
      </c>
      <c r="P221" s="348"/>
      <c r="Q221" s="349"/>
      <c r="R221" s="95"/>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284"/>
      <c r="AX221" s="285"/>
      <c r="AY221" s="342"/>
      <c r="AZ221" s="343"/>
      <c r="BA221" s="289"/>
      <c r="BB221" s="290"/>
      <c r="BC221" s="290"/>
      <c r="BD221" s="290"/>
      <c r="BE221" s="290"/>
      <c r="BF221" s="291"/>
    </row>
    <row r="222" spans="1:58" x14ac:dyDescent="0.15">
      <c r="A222" s="292">
        <v>101</v>
      </c>
      <c r="B222" s="323"/>
      <c r="C222" s="324"/>
      <c r="D222" s="327"/>
      <c r="E222" s="328"/>
      <c r="F222" s="327"/>
      <c r="G222" s="331"/>
      <c r="H222" s="331"/>
      <c r="I222" s="331"/>
      <c r="J222" s="328"/>
      <c r="K222" s="333"/>
      <c r="L222" s="334"/>
      <c r="M222" s="334"/>
      <c r="N222" s="335"/>
      <c r="O222" s="339" t="s">
        <v>88</v>
      </c>
      <c r="P222" s="340"/>
      <c r="Q222" s="341"/>
      <c r="R222" s="92"/>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282">
        <f t="shared" ref="AW222" si="97">SUM(R222:AS222)</f>
        <v>0</v>
      </c>
      <c r="AX222" s="283"/>
      <c r="AY222" s="342" t="str">
        <f>IF($BF$3="計画",AW222/4,IF($BF$3="実績",AW222/($BD$7/7),""))</f>
        <v/>
      </c>
      <c r="AZ222" s="343"/>
      <c r="BA222" s="286"/>
      <c r="BB222" s="287"/>
      <c r="BC222" s="287"/>
      <c r="BD222" s="287"/>
      <c r="BE222" s="287"/>
      <c r="BF222" s="288"/>
    </row>
    <row r="223" spans="1:58" x14ac:dyDescent="0.15">
      <c r="A223" s="293"/>
      <c r="B223" s="325"/>
      <c r="C223" s="326"/>
      <c r="D223" s="329"/>
      <c r="E223" s="330"/>
      <c r="F223" s="329"/>
      <c r="G223" s="332"/>
      <c r="H223" s="332"/>
      <c r="I223" s="332"/>
      <c r="J223" s="330"/>
      <c r="K223" s="336"/>
      <c r="L223" s="337"/>
      <c r="M223" s="337"/>
      <c r="N223" s="338"/>
      <c r="O223" s="347" t="s">
        <v>89</v>
      </c>
      <c r="P223" s="348"/>
      <c r="Q223" s="349"/>
      <c r="R223" s="95"/>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284"/>
      <c r="AX223" s="285"/>
      <c r="AY223" s="342"/>
      <c r="AZ223" s="343"/>
      <c r="BA223" s="289"/>
      <c r="BB223" s="290"/>
      <c r="BC223" s="290"/>
      <c r="BD223" s="290"/>
      <c r="BE223" s="290"/>
      <c r="BF223" s="291"/>
    </row>
    <row r="224" spans="1:58" x14ac:dyDescent="0.15">
      <c r="A224" s="292">
        <v>102</v>
      </c>
      <c r="B224" s="323"/>
      <c r="C224" s="324"/>
      <c r="D224" s="327"/>
      <c r="E224" s="328"/>
      <c r="F224" s="327"/>
      <c r="G224" s="331"/>
      <c r="H224" s="331"/>
      <c r="I224" s="331"/>
      <c r="J224" s="328"/>
      <c r="K224" s="333"/>
      <c r="L224" s="334"/>
      <c r="M224" s="334"/>
      <c r="N224" s="335"/>
      <c r="O224" s="339" t="s">
        <v>88</v>
      </c>
      <c r="P224" s="340"/>
      <c r="Q224" s="341"/>
      <c r="R224" s="92"/>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282">
        <f t="shared" ref="AW224" si="98">SUM(R224:AS224)</f>
        <v>0</v>
      </c>
      <c r="AX224" s="283"/>
      <c r="AY224" s="342" t="str">
        <f>IF($BF$3="計画",AW224/4,IF($BF$3="実績",AW224/($BD$7/7),""))</f>
        <v/>
      </c>
      <c r="AZ224" s="343"/>
      <c r="BA224" s="286"/>
      <c r="BB224" s="287"/>
      <c r="BC224" s="287"/>
      <c r="BD224" s="287"/>
      <c r="BE224" s="287"/>
      <c r="BF224" s="288"/>
    </row>
    <row r="225" spans="1:58" x14ac:dyDescent="0.15">
      <c r="A225" s="293"/>
      <c r="B225" s="325"/>
      <c r="C225" s="326"/>
      <c r="D225" s="329"/>
      <c r="E225" s="330"/>
      <c r="F225" s="329"/>
      <c r="G225" s="332"/>
      <c r="H225" s="332"/>
      <c r="I225" s="332"/>
      <c r="J225" s="330"/>
      <c r="K225" s="336"/>
      <c r="L225" s="337"/>
      <c r="M225" s="337"/>
      <c r="N225" s="338"/>
      <c r="O225" s="347" t="s">
        <v>89</v>
      </c>
      <c r="P225" s="348"/>
      <c r="Q225" s="349"/>
      <c r="R225" s="95"/>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284"/>
      <c r="AX225" s="285"/>
      <c r="AY225" s="342"/>
      <c r="AZ225" s="343"/>
      <c r="BA225" s="289"/>
      <c r="BB225" s="290"/>
      <c r="BC225" s="290"/>
      <c r="BD225" s="290"/>
      <c r="BE225" s="290"/>
      <c r="BF225" s="291"/>
    </row>
    <row r="226" spans="1:58" x14ac:dyDescent="0.15">
      <c r="A226" s="292">
        <v>103</v>
      </c>
      <c r="B226" s="323"/>
      <c r="C226" s="324"/>
      <c r="D226" s="327"/>
      <c r="E226" s="328"/>
      <c r="F226" s="327"/>
      <c r="G226" s="331"/>
      <c r="H226" s="331"/>
      <c r="I226" s="331"/>
      <c r="J226" s="328"/>
      <c r="K226" s="333"/>
      <c r="L226" s="334"/>
      <c r="M226" s="334"/>
      <c r="N226" s="335"/>
      <c r="O226" s="339" t="s">
        <v>88</v>
      </c>
      <c r="P226" s="340"/>
      <c r="Q226" s="341"/>
      <c r="R226" s="92"/>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282">
        <f t="shared" ref="AW226" si="99">SUM(R226:AS226)</f>
        <v>0</v>
      </c>
      <c r="AX226" s="283"/>
      <c r="AY226" s="342" t="str">
        <f>IF($BF$3="計画",AW226/4,IF($BF$3="実績",AW226/($BD$7/7),""))</f>
        <v/>
      </c>
      <c r="AZ226" s="343"/>
      <c r="BA226" s="286"/>
      <c r="BB226" s="287"/>
      <c r="BC226" s="287"/>
      <c r="BD226" s="287"/>
      <c r="BE226" s="287"/>
      <c r="BF226" s="288"/>
    </row>
    <row r="227" spans="1:58" x14ac:dyDescent="0.15">
      <c r="A227" s="293"/>
      <c r="B227" s="325"/>
      <c r="C227" s="326"/>
      <c r="D227" s="329"/>
      <c r="E227" s="330"/>
      <c r="F227" s="329"/>
      <c r="G227" s="332"/>
      <c r="H227" s="332"/>
      <c r="I227" s="332"/>
      <c r="J227" s="330"/>
      <c r="K227" s="336"/>
      <c r="L227" s="337"/>
      <c r="M227" s="337"/>
      <c r="N227" s="338"/>
      <c r="O227" s="347" t="s">
        <v>89</v>
      </c>
      <c r="P227" s="348"/>
      <c r="Q227" s="349"/>
      <c r="R227" s="95"/>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284"/>
      <c r="AX227" s="285"/>
      <c r="AY227" s="342"/>
      <c r="AZ227" s="343"/>
      <c r="BA227" s="289"/>
      <c r="BB227" s="290"/>
      <c r="BC227" s="290"/>
      <c r="BD227" s="290"/>
      <c r="BE227" s="290"/>
      <c r="BF227" s="291"/>
    </row>
    <row r="228" spans="1:58" x14ac:dyDescent="0.15">
      <c r="A228" s="292">
        <v>104</v>
      </c>
      <c r="B228" s="323"/>
      <c r="C228" s="324"/>
      <c r="D228" s="327"/>
      <c r="E228" s="328"/>
      <c r="F228" s="327"/>
      <c r="G228" s="331"/>
      <c r="H228" s="331"/>
      <c r="I228" s="331"/>
      <c r="J228" s="328"/>
      <c r="K228" s="333"/>
      <c r="L228" s="334"/>
      <c r="M228" s="334"/>
      <c r="N228" s="335"/>
      <c r="O228" s="339" t="s">
        <v>88</v>
      </c>
      <c r="P228" s="340"/>
      <c r="Q228" s="341"/>
      <c r="R228" s="92"/>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282">
        <f t="shared" ref="AW228" si="100">SUM(R228:AS228)</f>
        <v>0</v>
      </c>
      <c r="AX228" s="283"/>
      <c r="AY228" s="342" t="str">
        <f>IF($BF$3="計画",AW228/4,IF($BF$3="実績",AW228/($BD$7/7),""))</f>
        <v/>
      </c>
      <c r="AZ228" s="343"/>
      <c r="BA228" s="286"/>
      <c r="BB228" s="287"/>
      <c r="BC228" s="287"/>
      <c r="BD228" s="287"/>
      <c r="BE228" s="287"/>
      <c r="BF228" s="288"/>
    </row>
    <row r="229" spans="1:58" x14ac:dyDescent="0.15">
      <c r="A229" s="293"/>
      <c r="B229" s="325"/>
      <c r="C229" s="326"/>
      <c r="D229" s="329"/>
      <c r="E229" s="330"/>
      <c r="F229" s="329"/>
      <c r="G229" s="332"/>
      <c r="H229" s="332"/>
      <c r="I229" s="332"/>
      <c r="J229" s="330"/>
      <c r="K229" s="336"/>
      <c r="L229" s="337"/>
      <c r="M229" s="337"/>
      <c r="N229" s="338"/>
      <c r="O229" s="347" t="s">
        <v>89</v>
      </c>
      <c r="P229" s="348"/>
      <c r="Q229" s="349"/>
      <c r="R229" s="95"/>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284"/>
      <c r="AX229" s="285"/>
      <c r="AY229" s="342"/>
      <c r="AZ229" s="343"/>
      <c r="BA229" s="289"/>
      <c r="BB229" s="290"/>
      <c r="BC229" s="290"/>
      <c r="BD229" s="290"/>
      <c r="BE229" s="290"/>
      <c r="BF229" s="291"/>
    </row>
    <row r="230" spans="1:58" x14ac:dyDescent="0.15">
      <c r="A230" s="292">
        <v>105</v>
      </c>
      <c r="B230" s="323"/>
      <c r="C230" s="324"/>
      <c r="D230" s="327"/>
      <c r="E230" s="328"/>
      <c r="F230" s="327"/>
      <c r="G230" s="331"/>
      <c r="H230" s="331"/>
      <c r="I230" s="331"/>
      <c r="J230" s="328"/>
      <c r="K230" s="333"/>
      <c r="L230" s="334"/>
      <c r="M230" s="334"/>
      <c r="N230" s="335"/>
      <c r="O230" s="339" t="s">
        <v>88</v>
      </c>
      <c r="P230" s="340"/>
      <c r="Q230" s="341"/>
      <c r="R230" s="92"/>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282">
        <f t="shared" ref="AW230" si="101">SUM(R230:AS230)</f>
        <v>0</v>
      </c>
      <c r="AX230" s="283"/>
      <c r="AY230" s="342" t="str">
        <f>IF($BF$3="計画",AW230/4,IF($BF$3="実績",AW230/($BD$7/7),""))</f>
        <v/>
      </c>
      <c r="AZ230" s="343"/>
      <c r="BA230" s="286"/>
      <c r="BB230" s="287"/>
      <c r="BC230" s="287"/>
      <c r="BD230" s="287"/>
      <c r="BE230" s="287"/>
      <c r="BF230" s="288"/>
    </row>
    <row r="231" spans="1:58" x14ac:dyDescent="0.15">
      <c r="A231" s="293"/>
      <c r="B231" s="325"/>
      <c r="C231" s="326"/>
      <c r="D231" s="329"/>
      <c r="E231" s="330"/>
      <c r="F231" s="329"/>
      <c r="G231" s="332"/>
      <c r="H231" s="332"/>
      <c r="I231" s="332"/>
      <c r="J231" s="330"/>
      <c r="K231" s="336"/>
      <c r="L231" s="337"/>
      <c r="M231" s="337"/>
      <c r="N231" s="338"/>
      <c r="O231" s="347" t="s">
        <v>89</v>
      </c>
      <c r="P231" s="348"/>
      <c r="Q231" s="349"/>
      <c r="R231" s="95"/>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284"/>
      <c r="AX231" s="285"/>
      <c r="AY231" s="342"/>
      <c r="AZ231" s="343"/>
      <c r="BA231" s="289"/>
      <c r="BB231" s="290"/>
      <c r="BC231" s="290"/>
      <c r="BD231" s="290"/>
      <c r="BE231" s="290"/>
      <c r="BF231" s="291"/>
    </row>
    <row r="232" spans="1:58" x14ac:dyDescent="0.15">
      <c r="A232" s="292">
        <v>106</v>
      </c>
      <c r="B232" s="323"/>
      <c r="C232" s="324"/>
      <c r="D232" s="327"/>
      <c r="E232" s="328"/>
      <c r="F232" s="327"/>
      <c r="G232" s="331"/>
      <c r="H232" s="331"/>
      <c r="I232" s="331"/>
      <c r="J232" s="328"/>
      <c r="K232" s="333"/>
      <c r="L232" s="334"/>
      <c r="M232" s="334"/>
      <c r="N232" s="335"/>
      <c r="O232" s="339" t="s">
        <v>88</v>
      </c>
      <c r="P232" s="340"/>
      <c r="Q232" s="341"/>
      <c r="R232" s="92"/>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282">
        <f t="shared" ref="AW232" si="102">SUM(R232:AS232)</f>
        <v>0</v>
      </c>
      <c r="AX232" s="283"/>
      <c r="AY232" s="342" t="str">
        <f>IF($BF$3="計画",AW232/4,IF($BF$3="実績",AW232/($BD$7/7),""))</f>
        <v/>
      </c>
      <c r="AZ232" s="343"/>
      <c r="BA232" s="286"/>
      <c r="BB232" s="287"/>
      <c r="BC232" s="287"/>
      <c r="BD232" s="287"/>
      <c r="BE232" s="287"/>
      <c r="BF232" s="288"/>
    </row>
    <row r="233" spans="1:58" x14ac:dyDescent="0.15">
      <c r="A233" s="293"/>
      <c r="B233" s="325"/>
      <c r="C233" s="326"/>
      <c r="D233" s="329"/>
      <c r="E233" s="330"/>
      <c r="F233" s="329"/>
      <c r="G233" s="332"/>
      <c r="H233" s="332"/>
      <c r="I233" s="332"/>
      <c r="J233" s="330"/>
      <c r="K233" s="336"/>
      <c r="L233" s="337"/>
      <c r="M233" s="337"/>
      <c r="N233" s="338"/>
      <c r="O233" s="347" t="s">
        <v>89</v>
      </c>
      <c r="P233" s="348"/>
      <c r="Q233" s="349"/>
      <c r="R233" s="95"/>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284"/>
      <c r="AX233" s="285"/>
      <c r="AY233" s="342"/>
      <c r="AZ233" s="343"/>
      <c r="BA233" s="289"/>
      <c r="BB233" s="290"/>
      <c r="BC233" s="290"/>
      <c r="BD233" s="290"/>
      <c r="BE233" s="290"/>
      <c r="BF233" s="291"/>
    </row>
    <row r="234" spans="1:58" x14ac:dyDescent="0.15">
      <c r="A234" s="292">
        <v>107</v>
      </c>
      <c r="B234" s="323"/>
      <c r="C234" s="324"/>
      <c r="D234" s="327"/>
      <c r="E234" s="328"/>
      <c r="F234" s="327"/>
      <c r="G234" s="331"/>
      <c r="H234" s="331"/>
      <c r="I234" s="331"/>
      <c r="J234" s="328"/>
      <c r="K234" s="333"/>
      <c r="L234" s="334"/>
      <c r="M234" s="334"/>
      <c r="N234" s="335"/>
      <c r="O234" s="339" t="s">
        <v>88</v>
      </c>
      <c r="P234" s="340"/>
      <c r="Q234" s="341"/>
      <c r="R234" s="92"/>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282">
        <f t="shared" ref="AW234" si="103">SUM(R234:AS234)</f>
        <v>0</v>
      </c>
      <c r="AX234" s="283"/>
      <c r="AY234" s="342" t="str">
        <f>IF($BF$3="計画",AW234/4,IF($BF$3="実績",AW234/($BD$7/7),""))</f>
        <v/>
      </c>
      <c r="AZ234" s="343"/>
      <c r="BA234" s="286"/>
      <c r="BB234" s="287"/>
      <c r="BC234" s="287"/>
      <c r="BD234" s="287"/>
      <c r="BE234" s="287"/>
      <c r="BF234" s="288"/>
    </row>
    <row r="235" spans="1:58" x14ac:dyDescent="0.15">
      <c r="A235" s="293"/>
      <c r="B235" s="325"/>
      <c r="C235" s="326"/>
      <c r="D235" s="329"/>
      <c r="E235" s="330"/>
      <c r="F235" s="329"/>
      <c r="G235" s="332"/>
      <c r="H235" s="332"/>
      <c r="I235" s="332"/>
      <c r="J235" s="330"/>
      <c r="K235" s="336"/>
      <c r="L235" s="337"/>
      <c r="M235" s="337"/>
      <c r="N235" s="338"/>
      <c r="O235" s="347" t="s">
        <v>89</v>
      </c>
      <c r="P235" s="348"/>
      <c r="Q235" s="349"/>
      <c r="R235" s="95"/>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284"/>
      <c r="AX235" s="285"/>
      <c r="AY235" s="342"/>
      <c r="AZ235" s="343"/>
      <c r="BA235" s="289"/>
      <c r="BB235" s="290"/>
      <c r="BC235" s="290"/>
      <c r="BD235" s="290"/>
      <c r="BE235" s="290"/>
      <c r="BF235" s="291"/>
    </row>
    <row r="236" spans="1:58" x14ac:dyDescent="0.15">
      <c r="A236" s="292">
        <v>108</v>
      </c>
      <c r="B236" s="323"/>
      <c r="C236" s="324"/>
      <c r="D236" s="327"/>
      <c r="E236" s="328"/>
      <c r="F236" s="327"/>
      <c r="G236" s="331"/>
      <c r="H236" s="331"/>
      <c r="I236" s="331"/>
      <c r="J236" s="328"/>
      <c r="K236" s="333"/>
      <c r="L236" s="334"/>
      <c r="M236" s="334"/>
      <c r="N236" s="335"/>
      <c r="O236" s="339" t="s">
        <v>88</v>
      </c>
      <c r="P236" s="340"/>
      <c r="Q236" s="341"/>
      <c r="R236" s="92"/>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282">
        <f t="shared" ref="AW236" si="104">SUM(R236:AS236)</f>
        <v>0</v>
      </c>
      <c r="AX236" s="283"/>
      <c r="AY236" s="342" t="str">
        <f>IF($BF$3="計画",AW236/4,IF($BF$3="実績",AW236/($BD$7/7),""))</f>
        <v/>
      </c>
      <c r="AZ236" s="343"/>
      <c r="BA236" s="286"/>
      <c r="BB236" s="287"/>
      <c r="BC236" s="287"/>
      <c r="BD236" s="287"/>
      <c r="BE236" s="287"/>
      <c r="BF236" s="288"/>
    </row>
    <row r="237" spans="1:58" x14ac:dyDescent="0.15">
      <c r="A237" s="293"/>
      <c r="B237" s="325"/>
      <c r="C237" s="326"/>
      <c r="D237" s="329"/>
      <c r="E237" s="330"/>
      <c r="F237" s="329"/>
      <c r="G237" s="332"/>
      <c r="H237" s="332"/>
      <c r="I237" s="332"/>
      <c r="J237" s="330"/>
      <c r="K237" s="336"/>
      <c r="L237" s="337"/>
      <c r="M237" s="337"/>
      <c r="N237" s="338"/>
      <c r="O237" s="347" t="s">
        <v>89</v>
      </c>
      <c r="P237" s="348"/>
      <c r="Q237" s="349"/>
      <c r="R237" s="95"/>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284"/>
      <c r="AX237" s="285"/>
      <c r="AY237" s="342"/>
      <c r="AZ237" s="343"/>
      <c r="BA237" s="289"/>
      <c r="BB237" s="290"/>
      <c r="BC237" s="290"/>
      <c r="BD237" s="290"/>
      <c r="BE237" s="290"/>
      <c r="BF237" s="291"/>
    </row>
    <row r="238" spans="1:58" x14ac:dyDescent="0.15">
      <c r="A238" s="292">
        <v>109</v>
      </c>
      <c r="B238" s="323"/>
      <c r="C238" s="324"/>
      <c r="D238" s="327"/>
      <c r="E238" s="328"/>
      <c r="F238" s="327"/>
      <c r="G238" s="331"/>
      <c r="H238" s="331"/>
      <c r="I238" s="331"/>
      <c r="J238" s="328"/>
      <c r="K238" s="333"/>
      <c r="L238" s="334"/>
      <c r="M238" s="334"/>
      <c r="N238" s="335"/>
      <c r="O238" s="339" t="s">
        <v>88</v>
      </c>
      <c r="P238" s="340"/>
      <c r="Q238" s="341"/>
      <c r="R238" s="92"/>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282">
        <f t="shared" ref="AW238" si="105">SUM(R238:AS238)</f>
        <v>0</v>
      </c>
      <c r="AX238" s="283"/>
      <c r="AY238" s="342" t="str">
        <f>IF($BF$3="計画",AW238/4,IF($BF$3="実績",AW238/($BD$7/7),""))</f>
        <v/>
      </c>
      <c r="AZ238" s="343"/>
      <c r="BA238" s="286"/>
      <c r="BB238" s="287"/>
      <c r="BC238" s="287"/>
      <c r="BD238" s="287"/>
      <c r="BE238" s="287"/>
      <c r="BF238" s="288"/>
    </row>
    <row r="239" spans="1:58" x14ac:dyDescent="0.15">
      <c r="A239" s="293"/>
      <c r="B239" s="325"/>
      <c r="C239" s="326"/>
      <c r="D239" s="329"/>
      <c r="E239" s="330"/>
      <c r="F239" s="329"/>
      <c r="G239" s="332"/>
      <c r="H239" s="332"/>
      <c r="I239" s="332"/>
      <c r="J239" s="330"/>
      <c r="K239" s="336"/>
      <c r="L239" s="337"/>
      <c r="M239" s="337"/>
      <c r="N239" s="338"/>
      <c r="O239" s="347" t="s">
        <v>89</v>
      </c>
      <c r="P239" s="348"/>
      <c r="Q239" s="349"/>
      <c r="R239" s="95"/>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284"/>
      <c r="AX239" s="285"/>
      <c r="AY239" s="342"/>
      <c r="AZ239" s="343"/>
      <c r="BA239" s="289"/>
      <c r="BB239" s="290"/>
      <c r="BC239" s="290"/>
      <c r="BD239" s="290"/>
      <c r="BE239" s="290"/>
      <c r="BF239" s="291"/>
    </row>
    <row r="240" spans="1:58" ht="14.25" customHeight="1" x14ac:dyDescent="0.15">
      <c r="A240" s="292">
        <v>110</v>
      </c>
      <c r="B240" s="323"/>
      <c r="C240" s="324"/>
      <c r="D240" s="327"/>
      <c r="E240" s="328"/>
      <c r="F240" s="327"/>
      <c r="G240" s="331"/>
      <c r="H240" s="331"/>
      <c r="I240" s="331"/>
      <c r="J240" s="328"/>
      <c r="K240" s="333"/>
      <c r="L240" s="334"/>
      <c r="M240" s="334"/>
      <c r="N240" s="335"/>
      <c r="O240" s="339" t="s">
        <v>88</v>
      </c>
      <c r="P240" s="340"/>
      <c r="Q240" s="341"/>
      <c r="R240" s="92"/>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282">
        <f t="shared" ref="AW240" si="106">SUM(R240:AS240)</f>
        <v>0</v>
      </c>
      <c r="AX240" s="283"/>
      <c r="AY240" s="342" t="str">
        <f>IF($BF$3="計画",AW240/4,IF($BF$3="実績",AW240/($BD$7/7),""))</f>
        <v/>
      </c>
      <c r="AZ240" s="343"/>
      <c r="BA240" s="286"/>
      <c r="BB240" s="287"/>
      <c r="BC240" s="287"/>
      <c r="BD240" s="287"/>
      <c r="BE240" s="287"/>
      <c r="BF240" s="288"/>
    </row>
    <row r="241" spans="1:58" ht="14.25" customHeight="1" x14ac:dyDescent="0.15">
      <c r="A241" s="293"/>
      <c r="B241" s="325"/>
      <c r="C241" s="326"/>
      <c r="D241" s="329"/>
      <c r="E241" s="330"/>
      <c r="F241" s="329"/>
      <c r="G241" s="332"/>
      <c r="H241" s="332"/>
      <c r="I241" s="332"/>
      <c r="J241" s="330"/>
      <c r="K241" s="336"/>
      <c r="L241" s="337"/>
      <c r="M241" s="337"/>
      <c r="N241" s="338"/>
      <c r="O241" s="344" t="s">
        <v>89</v>
      </c>
      <c r="P241" s="345"/>
      <c r="Q241" s="346"/>
      <c r="R241" s="95"/>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284"/>
      <c r="AX241" s="285"/>
      <c r="AY241" s="342"/>
      <c r="AZ241" s="343"/>
      <c r="BA241" s="289"/>
      <c r="BB241" s="290"/>
      <c r="BC241" s="290"/>
      <c r="BD241" s="290"/>
      <c r="BE241" s="290"/>
      <c r="BF241" s="291"/>
    </row>
    <row r="242" spans="1:58" x14ac:dyDescent="0.15">
      <c r="R242" s="96"/>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8" x14ac:dyDescent="0.15">
      <c r="R243" s="96"/>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8" x14ac:dyDescent="0.15">
      <c r="R244" s="96"/>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8" x14ac:dyDescent="0.15">
      <c r="R245" s="96"/>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8" x14ac:dyDescent="0.15">
      <c r="R246" s="96"/>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8" x14ac:dyDescent="0.15">
      <c r="R247" s="96"/>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8" x14ac:dyDescent="0.15">
      <c r="R248" s="96"/>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8" x14ac:dyDescent="0.15">
      <c r="R249" s="96"/>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8" x14ac:dyDescent="0.15">
      <c r="R250" s="96"/>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8" x14ac:dyDescent="0.15">
      <c r="R251" s="96"/>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8" x14ac:dyDescent="0.15">
      <c r="R252" s="96"/>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8" x14ac:dyDescent="0.15">
      <c r="R253" s="96"/>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8" x14ac:dyDescent="0.15">
      <c r="R254" s="96"/>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8" x14ac:dyDescent="0.15">
      <c r="R255" s="96"/>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8" x14ac:dyDescent="0.15">
      <c r="R256" s="96"/>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8:50" x14ac:dyDescent="0.15">
      <c r="R257" s="96"/>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8:50" x14ac:dyDescent="0.15">
      <c r="R258" s="96"/>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8:50" x14ac:dyDescent="0.15">
      <c r="R259" s="96"/>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8:50" x14ac:dyDescent="0.15">
      <c r="R260" s="96"/>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8:50" x14ac:dyDescent="0.15">
      <c r="R261" s="96"/>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8:50" x14ac:dyDescent="0.15">
      <c r="R262" s="96"/>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8:50" x14ac:dyDescent="0.15">
      <c r="R263" s="96"/>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8:50" x14ac:dyDescent="0.15">
      <c r="R264" s="96"/>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8:50" x14ac:dyDescent="0.15">
      <c r="R265" s="96"/>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8:50" x14ac:dyDescent="0.15">
      <c r="R266" s="96"/>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8:50" x14ac:dyDescent="0.15">
      <c r="R267" s="96"/>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8:50" x14ac:dyDescent="0.15">
      <c r="R268" s="96"/>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8:50" x14ac:dyDescent="0.15">
      <c r="R269" s="96"/>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8:50" x14ac:dyDescent="0.15">
      <c r="R270" s="96"/>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8:50" x14ac:dyDescent="0.15">
      <c r="R271" s="96"/>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8:50" x14ac:dyDescent="0.15">
      <c r="R272" s="96"/>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8:50" x14ac:dyDescent="0.15">
      <c r="R273" s="96"/>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8:50" x14ac:dyDescent="0.15">
      <c r="R274" s="96"/>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8:50" x14ac:dyDescent="0.15">
      <c r="R275" s="96"/>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8:50" x14ac:dyDescent="0.15">
      <c r="R276" s="96"/>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8:50" x14ac:dyDescent="0.15">
      <c r="R277" s="96"/>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8:50" x14ac:dyDescent="0.15">
      <c r="R278" s="96"/>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8:50" x14ac:dyDescent="0.15">
      <c r="R279" s="96"/>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8:50" x14ac:dyDescent="0.15">
      <c r="R280" s="96"/>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8:50" x14ac:dyDescent="0.15">
      <c r="R281" s="96"/>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8:50" x14ac:dyDescent="0.15">
      <c r="R282" s="96"/>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8:50" x14ac:dyDescent="0.15">
      <c r="R283" s="96"/>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8:50" x14ac:dyDescent="0.15">
      <c r="R284" s="96"/>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8:50" x14ac:dyDescent="0.15">
      <c r="R285" s="96"/>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8:50" x14ac:dyDescent="0.15">
      <c r="R286" s="96"/>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8:50" x14ac:dyDescent="0.15">
      <c r="R287" s="96"/>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8:50" x14ac:dyDescent="0.15">
      <c r="R288" s="96"/>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8:50" x14ac:dyDescent="0.15">
      <c r="R289" s="96"/>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8:50" x14ac:dyDescent="0.15">
      <c r="R290" s="96"/>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8:50" x14ac:dyDescent="0.15">
      <c r="R291" s="96"/>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8:50" x14ac:dyDescent="0.15">
      <c r="R292" s="96"/>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sheetData>
  <sheetProtection insertRows="0"/>
  <protectedRanges>
    <protectedRange sqref="AI2 AP2 D22:J241 BA22:BB241 R22:AV241" name="範囲1"/>
  </protectedRanges>
  <mergeCells count="1151">
    <mergeCell ref="BD2:BE2"/>
    <mergeCell ref="D42:E43"/>
    <mergeCell ref="F42:J43"/>
    <mergeCell ref="K42:N43"/>
    <mergeCell ref="BA42:BF43"/>
    <mergeCell ref="D44:E45"/>
    <mergeCell ref="F44:J45"/>
    <mergeCell ref="K44:N45"/>
    <mergeCell ref="BA44:BF45"/>
    <mergeCell ref="AY36:AZ37"/>
    <mergeCell ref="AY38:AZ39"/>
    <mergeCell ref="AY40:AZ41"/>
    <mergeCell ref="AY42:AZ43"/>
    <mergeCell ref="AY44:AZ45"/>
    <mergeCell ref="C11:E11"/>
    <mergeCell ref="F11:G11"/>
    <mergeCell ref="H11:I11"/>
    <mergeCell ref="J11:K11"/>
    <mergeCell ref="L11:M11"/>
    <mergeCell ref="C12:E12"/>
    <mergeCell ref="F12:G12"/>
    <mergeCell ref="H12:I12"/>
    <mergeCell ref="J12:K12"/>
    <mergeCell ref="L12:M12"/>
    <mergeCell ref="F10:G10"/>
    <mergeCell ref="H10:I10"/>
    <mergeCell ref="J10:K10"/>
    <mergeCell ref="L10:M10"/>
    <mergeCell ref="D24:E25"/>
    <mergeCell ref="K40:N41"/>
    <mergeCell ref="K38:N39"/>
    <mergeCell ref="K36:N37"/>
    <mergeCell ref="AY50:AZ51"/>
    <mergeCell ref="AY52:AZ53"/>
    <mergeCell ref="AY22:AZ23"/>
    <mergeCell ref="AY24:AZ25"/>
    <mergeCell ref="AY26:AZ27"/>
    <mergeCell ref="AY28:AZ29"/>
    <mergeCell ref="AY30:AZ31"/>
    <mergeCell ref="AY32:AZ33"/>
    <mergeCell ref="AY34:AZ35"/>
    <mergeCell ref="O43:Q43"/>
    <mergeCell ref="O44:Q44"/>
    <mergeCell ref="O45:Q45"/>
    <mergeCell ref="O46:Q46"/>
    <mergeCell ref="O47:Q47"/>
    <mergeCell ref="O48:Q48"/>
    <mergeCell ref="O49:Q49"/>
    <mergeCell ref="O50:Q50"/>
    <mergeCell ref="O51:Q51"/>
    <mergeCell ref="AW38:AX39"/>
    <mergeCell ref="AW40:AX41"/>
    <mergeCell ref="AW42:AX43"/>
    <mergeCell ref="AW44:AX45"/>
    <mergeCell ref="AW46:AX47"/>
    <mergeCell ref="AW48:AX49"/>
    <mergeCell ref="AW50:AX51"/>
    <mergeCell ref="AY46:AZ47"/>
    <mergeCell ref="AY48:AZ49"/>
    <mergeCell ref="B122:C123"/>
    <mergeCell ref="D122:E123"/>
    <mergeCell ref="B124:C125"/>
    <mergeCell ref="O29:Q29"/>
    <mergeCell ref="O30:Q30"/>
    <mergeCell ref="O31:Q31"/>
    <mergeCell ref="O32:Q32"/>
    <mergeCell ref="O33:Q33"/>
    <mergeCell ref="O34:Q34"/>
    <mergeCell ref="O35:Q35"/>
    <mergeCell ref="O36:Q36"/>
    <mergeCell ref="O37:Q37"/>
    <mergeCell ref="J13:K13"/>
    <mergeCell ref="L13:M13"/>
    <mergeCell ref="S13:T13"/>
    <mergeCell ref="O22:Q22"/>
    <mergeCell ref="O23:Q23"/>
    <mergeCell ref="O24:Q24"/>
    <mergeCell ref="O25:Q25"/>
    <mergeCell ref="O26:Q26"/>
    <mergeCell ref="O27:Q27"/>
    <mergeCell ref="O28:Q28"/>
    <mergeCell ref="B112:C113"/>
    <mergeCell ref="D112:E113"/>
    <mergeCell ref="F112:J113"/>
    <mergeCell ref="K112:N113"/>
    <mergeCell ref="O112:Q112"/>
    <mergeCell ref="B104:C105"/>
    <mergeCell ref="D104:E105"/>
    <mergeCell ref="F104:J105"/>
    <mergeCell ref="K104:N105"/>
    <mergeCell ref="O104:Q104"/>
    <mergeCell ref="AW120:AX121"/>
    <mergeCell ref="B116:C117"/>
    <mergeCell ref="D116:E117"/>
    <mergeCell ref="F116:J117"/>
    <mergeCell ref="K116:N117"/>
    <mergeCell ref="O116:Q116"/>
    <mergeCell ref="AY116:AZ117"/>
    <mergeCell ref="BA116:BF117"/>
    <mergeCell ref="O117:Q117"/>
    <mergeCell ref="B118:C119"/>
    <mergeCell ref="D118:E119"/>
    <mergeCell ref="F118:J119"/>
    <mergeCell ref="K118:N119"/>
    <mergeCell ref="O118:Q118"/>
    <mergeCell ref="AY118:AZ119"/>
    <mergeCell ref="BA118:BF119"/>
    <mergeCell ref="O119:Q119"/>
    <mergeCell ref="B120:C121"/>
    <mergeCell ref="D120:E121"/>
    <mergeCell ref="F120:J121"/>
    <mergeCell ref="K120:N121"/>
    <mergeCell ref="O120:Q120"/>
    <mergeCell ref="AY120:AZ121"/>
    <mergeCell ref="BA120:BF121"/>
    <mergeCell ref="O121:Q121"/>
    <mergeCell ref="AW116:AX117"/>
    <mergeCell ref="AY112:AZ113"/>
    <mergeCell ref="BA112:BF113"/>
    <mergeCell ref="O113:Q113"/>
    <mergeCell ref="AW118:AX119"/>
    <mergeCell ref="B114:C115"/>
    <mergeCell ref="D114:E115"/>
    <mergeCell ref="F114:J115"/>
    <mergeCell ref="K114:N115"/>
    <mergeCell ref="O114:Q114"/>
    <mergeCell ref="AY114:AZ115"/>
    <mergeCell ref="BA114:BF115"/>
    <mergeCell ref="O115:Q115"/>
    <mergeCell ref="AW112:AX113"/>
    <mergeCell ref="B108:C109"/>
    <mergeCell ref="D108:E109"/>
    <mergeCell ref="F108:J109"/>
    <mergeCell ref="K108:N109"/>
    <mergeCell ref="O108:Q108"/>
    <mergeCell ref="AY108:AZ109"/>
    <mergeCell ref="BA108:BF109"/>
    <mergeCell ref="O109:Q109"/>
    <mergeCell ref="AW114:AX115"/>
    <mergeCell ref="B110:C111"/>
    <mergeCell ref="D110:E111"/>
    <mergeCell ref="F110:J111"/>
    <mergeCell ref="K110:N111"/>
    <mergeCell ref="O110:Q110"/>
    <mergeCell ref="AY110:AZ111"/>
    <mergeCell ref="BA110:BF111"/>
    <mergeCell ref="O111:Q111"/>
    <mergeCell ref="AW108:AX109"/>
    <mergeCell ref="O106:Q106"/>
    <mergeCell ref="AY106:AZ107"/>
    <mergeCell ref="BA106:BF107"/>
    <mergeCell ref="O107:Q107"/>
    <mergeCell ref="AW104:AX105"/>
    <mergeCell ref="B100:C101"/>
    <mergeCell ref="D100:E101"/>
    <mergeCell ref="F100:J101"/>
    <mergeCell ref="K100:N101"/>
    <mergeCell ref="O100:Q100"/>
    <mergeCell ref="AY100:AZ101"/>
    <mergeCell ref="BA100:BF101"/>
    <mergeCell ref="O101:Q101"/>
    <mergeCell ref="AW106:AX107"/>
    <mergeCell ref="B102:C103"/>
    <mergeCell ref="D102:E103"/>
    <mergeCell ref="F102:J103"/>
    <mergeCell ref="K102:N103"/>
    <mergeCell ref="O102:Q102"/>
    <mergeCell ref="AY102:AZ103"/>
    <mergeCell ref="BA102:BF103"/>
    <mergeCell ref="O103:Q103"/>
    <mergeCell ref="AW98:AX99"/>
    <mergeCell ref="D94:E95"/>
    <mergeCell ref="F94:J95"/>
    <mergeCell ref="K94:N95"/>
    <mergeCell ref="O94:Q94"/>
    <mergeCell ref="AY94:AZ95"/>
    <mergeCell ref="BA94:BF95"/>
    <mergeCell ref="O95:Q95"/>
    <mergeCell ref="AW100:AX101"/>
    <mergeCell ref="D96:E97"/>
    <mergeCell ref="F96:J97"/>
    <mergeCell ref="K96:N97"/>
    <mergeCell ref="O96:Q96"/>
    <mergeCell ref="AY96:AZ97"/>
    <mergeCell ref="BA96:BF97"/>
    <mergeCell ref="O97:Q97"/>
    <mergeCell ref="AW102:AX103"/>
    <mergeCell ref="D98:E99"/>
    <mergeCell ref="F98:J99"/>
    <mergeCell ref="K98:N99"/>
    <mergeCell ref="O98:Q98"/>
    <mergeCell ref="AY98:AZ99"/>
    <mergeCell ref="BA98:BF99"/>
    <mergeCell ref="O99:Q99"/>
    <mergeCell ref="AW94:AX95"/>
    <mergeCell ref="AW92:AX93"/>
    <mergeCell ref="D88:E89"/>
    <mergeCell ref="F88:J89"/>
    <mergeCell ref="K88:N89"/>
    <mergeCell ref="O88:Q88"/>
    <mergeCell ref="AY88:AZ89"/>
    <mergeCell ref="BA88:BF89"/>
    <mergeCell ref="O89:Q89"/>
    <mergeCell ref="D90:E91"/>
    <mergeCell ref="F90:J91"/>
    <mergeCell ref="K90:N91"/>
    <mergeCell ref="O90:Q90"/>
    <mergeCell ref="AY90:AZ91"/>
    <mergeCell ref="BA90:BF91"/>
    <mergeCell ref="O91:Q91"/>
    <mergeCell ref="AW96:AX97"/>
    <mergeCell ref="D92:E93"/>
    <mergeCell ref="F92:J93"/>
    <mergeCell ref="K92:N93"/>
    <mergeCell ref="O92:Q92"/>
    <mergeCell ref="AY92:AZ93"/>
    <mergeCell ref="BA92:BF93"/>
    <mergeCell ref="O93:Q93"/>
    <mergeCell ref="AW88:AX89"/>
    <mergeCell ref="AW90:AX91"/>
    <mergeCell ref="AW76:AX77"/>
    <mergeCell ref="AW78:AX79"/>
    <mergeCell ref="AW86:AX87"/>
    <mergeCell ref="D82:E83"/>
    <mergeCell ref="F82:J83"/>
    <mergeCell ref="K82:N83"/>
    <mergeCell ref="O82:Q82"/>
    <mergeCell ref="AY82:AZ83"/>
    <mergeCell ref="BA82:BF83"/>
    <mergeCell ref="O83:Q83"/>
    <mergeCell ref="D84:E85"/>
    <mergeCell ref="F84:J85"/>
    <mergeCell ref="K84:N85"/>
    <mergeCell ref="O84:Q84"/>
    <mergeCell ref="AY84:AZ85"/>
    <mergeCell ref="BA84:BF85"/>
    <mergeCell ref="O85:Q85"/>
    <mergeCell ref="D86:E87"/>
    <mergeCell ref="F86:J87"/>
    <mergeCell ref="K86:N87"/>
    <mergeCell ref="O86:Q86"/>
    <mergeCell ref="AY86:AZ87"/>
    <mergeCell ref="BA86:BF87"/>
    <mergeCell ref="O87:Q87"/>
    <mergeCell ref="AW82:AX83"/>
    <mergeCell ref="AW84:AX85"/>
    <mergeCell ref="BA68:BF69"/>
    <mergeCell ref="O69:Q69"/>
    <mergeCell ref="AW74:AX75"/>
    <mergeCell ref="D70:E71"/>
    <mergeCell ref="F70:J71"/>
    <mergeCell ref="K70:N71"/>
    <mergeCell ref="O70:Q70"/>
    <mergeCell ref="AY70:AZ71"/>
    <mergeCell ref="BA70:BF71"/>
    <mergeCell ref="O71:Q71"/>
    <mergeCell ref="AW80:AX81"/>
    <mergeCell ref="D76:E77"/>
    <mergeCell ref="F76:J77"/>
    <mergeCell ref="K76:N77"/>
    <mergeCell ref="O76:Q76"/>
    <mergeCell ref="AY76:AZ77"/>
    <mergeCell ref="BA76:BF77"/>
    <mergeCell ref="O77:Q77"/>
    <mergeCell ref="D78:E79"/>
    <mergeCell ref="F78:J79"/>
    <mergeCell ref="K78:N79"/>
    <mergeCell ref="O78:Q78"/>
    <mergeCell ref="AY78:AZ79"/>
    <mergeCell ref="BA78:BF79"/>
    <mergeCell ref="O79:Q79"/>
    <mergeCell ref="D80:E81"/>
    <mergeCell ref="F80:J81"/>
    <mergeCell ref="K80:N81"/>
    <mergeCell ref="O80:Q80"/>
    <mergeCell ref="AY80:AZ81"/>
    <mergeCell ref="BA80:BF81"/>
    <mergeCell ref="O81:Q81"/>
    <mergeCell ref="O63:Q63"/>
    <mergeCell ref="AW68:AX69"/>
    <mergeCell ref="D64:E65"/>
    <mergeCell ref="F64:J65"/>
    <mergeCell ref="K64:N65"/>
    <mergeCell ref="O64:Q64"/>
    <mergeCell ref="AY64:AZ65"/>
    <mergeCell ref="BA64:BF65"/>
    <mergeCell ref="O65:Q65"/>
    <mergeCell ref="D72:E73"/>
    <mergeCell ref="F72:J73"/>
    <mergeCell ref="K72:N73"/>
    <mergeCell ref="O72:Q72"/>
    <mergeCell ref="AY72:AZ73"/>
    <mergeCell ref="BA72:BF73"/>
    <mergeCell ref="O73:Q73"/>
    <mergeCell ref="D74:E75"/>
    <mergeCell ref="F74:J75"/>
    <mergeCell ref="K74:N75"/>
    <mergeCell ref="O74:Q74"/>
    <mergeCell ref="AY74:AZ75"/>
    <mergeCell ref="BA74:BF75"/>
    <mergeCell ref="O75:Q75"/>
    <mergeCell ref="AW70:AX71"/>
    <mergeCell ref="BA66:BF67"/>
    <mergeCell ref="O67:Q67"/>
    <mergeCell ref="AW72:AX73"/>
    <mergeCell ref="D68:E69"/>
    <mergeCell ref="F68:J69"/>
    <mergeCell ref="K68:N69"/>
    <mergeCell ref="O68:Q68"/>
    <mergeCell ref="AY68:AZ69"/>
    <mergeCell ref="AW58:AX59"/>
    <mergeCell ref="AW60:AX61"/>
    <mergeCell ref="AW62:AX63"/>
    <mergeCell ref="B60:C61"/>
    <mergeCell ref="D60:E61"/>
    <mergeCell ref="F60:J61"/>
    <mergeCell ref="K60:N61"/>
    <mergeCell ref="O60:Q60"/>
    <mergeCell ref="AY60:AZ61"/>
    <mergeCell ref="BA60:BF61"/>
    <mergeCell ref="O61:Q61"/>
    <mergeCell ref="D66:E67"/>
    <mergeCell ref="F66:J67"/>
    <mergeCell ref="K66:N67"/>
    <mergeCell ref="O66:Q66"/>
    <mergeCell ref="AY66:AZ67"/>
    <mergeCell ref="D58:E59"/>
    <mergeCell ref="F58:J59"/>
    <mergeCell ref="K58:N59"/>
    <mergeCell ref="O58:Q58"/>
    <mergeCell ref="AY58:AZ59"/>
    <mergeCell ref="BA58:BF59"/>
    <mergeCell ref="O59:Q59"/>
    <mergeCell ref="AW64:AX65"/>
    <mergeCell ref="AW66:AX67"/>
    <mergeCell ref="B62:C63"/>
    <mergeCell ref="D62:E63"/>
    <mergeCell ref="F62:J63"/>
    <mergeCell ref="K62:N63"/>
    <mergeCell ref="O62:Q62"/>
    <mergeCell ref="AY62:AZ63"/>
    <mergeCell ref="BA62:BF63"/>
    <mergeCell ref="F52:J53"/>
    <mergeCell ref="K52:N53"/>
    <mergeCell ref="BA52:BF53"/>
    <mergeCell ref="AW52:AX53"/>
    <mergeCell ref="AW54:AX55"/>
    <mergeCell ref="O55:Q55"/>
    <mergeCell ref="O56:Q56"/>
    <mergeCell ref="O53:Q53"/>
    <mergeCell ref="O54:Q54"/>
    <mergeCell ref="D54:E55"/>
    <mergeCell ref="F54:J55"/>
    <mergeCell ref="K54:N55"/>
    <mergeCell ref="BA54:BF55"/>
    <mergeCell ref="D56:E57"/>
    <mergeCell ref="F56:J57"/>
    <mergeCell ref="K56:N57"/>
    <mergeCell ref="BA56:BF57"/>
    <mergeCell ref="AW56:AX57"/>
    <mergeCell ref="AI2:AJ2"/>
    <mergeCell ref="AL2:AM2"/>
    <mergeCell ref="AP2:AQ2"/>
    <mergeCell ref="X10:Y10"/>
    <mergeCell ref="AA10:AB10"/>
    <mergeCell ref="AD10:AE10"/>
    <mergeCell ref="AG10:AI10"/>
    <mergeCell ref="D38:E39"/>
    <mergeCell ref="D36:E37"/>
    <mergeCell ref="D34:E35"/>
    <mergeCell ref="D32:E33"/>
    <mergeCell ref="D30:E31"/>
    <mergeCell ref="BA30:BF31"/>
    <mergeCell ref="BA32:BF33"/>
    <mergeCell ref="BA34:BF35"/>
    <mergeCell ref="D40:E41"/>
    <mergeCell ref="D26:E27"/>
    <mergeCell ref="K34:N35"/>
    <mergeCell ref="K32:N33"/>
    <mergeCell ref="K30:N31"/>
    <mergeCell ref="K28:N29"/>
    <mergeCell ref="K26:N27"/>
    <mergeCell ref="K24:N25"/>
    <mergeCell ref="O38:Q38"/>
    <mergeCell ref="O39:Q39"/>
    <mergeCell ref="O40:Q40"/>
    <mergeCell ref="O41:Q41"/>
    <mergeCell ref="D28:E29"/>
    <mergeCell ref="J9:K9"/>
    <mergeCell ref="L9:M9"/>
    <mergeCell ref="C10:E10"/>
    <mergeCell ref="K22:N23"/>
    <mergeCell ref="B28:C29"/>
    <mergeCell ref="B40:C41"/>
    <mergeCell ref="B42:C43"/>
    <mergeCell ref="B44:C45"/>
    <mergeCell ref="A38:A39"/>
    <mergeCell ref="A36:A37"/>
    <mergeCell ref="A34:A35"/>
    <mergeCell ref="A32:A33"/>
    <mergeCell ref="A30:A31"/>
    <mergeCell ref="A28:A29"/>
    <mergeCell ref="F28:J29"/>
    <mergeCell ref="F26:J27"/>
    <mergeCell ref="F24:J25"/>
    <mergeCell ref="BA6:BB6"/>
    <mergeCell ref="C13:E13"/>
    <mergeCell ref="F13:G13"/>
    <mergeCell ref="H13:I13"/>
    <mergeCell ref="A26:A27"/>
    <mergeCell ref="A24:A25"/>
    <mergeCell ref="A22:A23"/>
    <mergeCell ref="B26:C27"/>
    <mergeCell ref="B24:C25"/>
    <mergeCell ref="B22:C23"/>
    <mergeCell ref="D22:E23"/>
    <mergeCell ref="F22:J23"/>
    <mergeCell ref="AW17:AX21"/>
    <mergeCell ref="AY17:AZ21"/>
    <mergeCell ref="BA17:BF21"/>
    <mergeCell ref="O42:Q42"/>
    <mergeCell ref="C9:E9"/>
    <mergeCell ref="F9:G9"/>
    <mergeCell ref="H9:I9"/>
    <mergeCell ref="BA22:BF23"/>
    <mergeCell ref="BA24:BF25"/>
    <mergeCell ref="BA26:BF27"/>
    <mergeCell ref="F40:J41"/>
    <mergeCell ref="F38:J39"/>
    <mergeCell ref="F36:J37"/>
    <mergeCell ref="F34:J35"/>
    <mergeCell ref="F32:J33"/>
    <mergeCell ref="F30:J31"/>
    <mergeCell ref="A46:A47"/>
    <mergeCell ref="A48:A49"/>
    <mergeCell ref="A50:A51"/>
    <mergeCell ref="A52:A53"/>
    <mergeCell ref="A54:A55"/>
    <mergeCell ref="A56:A57"/>
    <mergeCell ref="A58:A59"/>
    <mergeCell ref="A60:A61"/>
    <mergeCell ref="BA36:BF37"/>
    <mergeCell ref="BA38:BF39"/>
    <mergeCell ref="BA40:BF41"/>
    <mergeCell ref="D46:E47"/>
    <mergeCell ref="F46:J47"/>
    <mergeCell ref="K46:N47"/>
    <mergeCell ref="BA46:BF47"/>
    <mergeCell ref="O52:Q52"/>
    <mergeCell ref="D48:E49"/>
    <mergeCell ref="F48:J49"/>
    <mergeCell ref="K48:N49"/>
    <mergeCell ref="BA48:BF49"/>
    <mergeCell ref="D50:E51"/>
    <mergeCell ref="F50:J51"/>
    <mergeCell ref="K50:N51"/>
    <mergeCell ref="B38:C39"/>
    <mergeCell ref="B36:C37"/>
    <mergeCell ref="B34:C35"/>
    <mergeCell ref="B32:C33"/>
    <mergeCell ref="B30:C31"/>
    <mergeCell ref="B46:C47"/>
    <mergeCell ref="B48:C49"/>
    <mergeCell ref="B50:C51"/>
    <mergeCell ref="A126:A127"/>
    <mergeCell ref="A128:A129"/>
    <mergeCell ref="B64:C65"/>
    <mergeCell ref="B66:C67"/>
    <mergeCell ref="B68:C69"/>
    <mergeCell ref="B70:C71"/>
    <mergeCell ref="B72:C73"/>
    <mergeCell ref="B74:C75"/>
    <mergeCell ref="B76:C77"/>
    <mergeCell ref="B78:C79"/>
    <mergeCell ref="B80:C81"/>
    <mergeCell ref="B82:C83"/>
    <mergeCell ref="B84:C85"/>
    <mergeCell ref="B86:C87"/>
    <mergeCell ref="B88:C89"/>
    <mergeCell ref="B90:C91"/>
    <mergeCell ref="B92:C93"/>
    <mergeCell ref="B94:C95"/>
    <mergeCell ref="B96:C97"/>
    <mergeCell ref="B98:C99"/>
    <mergeCell ref="B52:C53"/>
    <mergeCell ref="B54:C55"/>
    <mergeCell ref="B56:C57"/>
    <mergeCell ref="B58:C59"/>
    <mergeCell ref="A82:A83"/>
    <mergeCell ref="A84:A85"/>
    <mergeCell ref="A86:A87"/>
    <mergeCell ref="A118:A119"/>
    <mergeCell ref="A120:A121"/>
    <mergeCell ref="A122:A123"/>
    <mergeCell ref="A124:A125"/>
    <mergeCell ref="A88:A89"/>
    <mergeCell ref="A90:A91"/>
    <mergeCell ref="A92:A93"/>
    <mergeCell ref="A94:A95"/>
    <mergeCell ref="A96:A97"/>
    <mergeCell ref="A98:A99"/>
    <mergeCell ref="A62:A63"/>
    <mergeCell ref="A40:A41"/>
    <mergeCell ref="A42:A43"/>
    <mergeCell ref="A44:A45"/>
    <mergeCell ref="A64:A65"/>
    <mergeCell ref="A66:A67"/>
    <mergeCell ref="A68:A69"/>
    <mergeCell ref="A70:A71"/>
    <mergeCell ref="A72:A73"/>
    <mergeCell ref="A74:A75"/>
    <mergeCell ref="A76:A77"/>
    <mergeCell ref="A78:A79"/>
    <mergeCell ref="A80:A81"/>
    <mergeCell ref="F122:J123"/>
    <mergeCell ref="K122:N123"/>
    <mergeCell ref="O122:Q122"/>
    <mergeCell ref="AY122:AZ123"/>
    <mergeCell ref="BA122:BF123"/>
    <mergeCell ref="O123:Q123"/>
    <mergeCell ref="D124:E125"/>
    <mergeCell ref="F124:J125"/>
    <mergeCell ref="K124:N125"/>
    <mergeCell ref="O124:Q124"/>
    <mergeCell ref="AY124:AZ125"/>
    <mergeCell ref="BA124:BF125"/>
    <mergeCell ref="O125:Q125"/>
    <mergeCell ref="AW122:AX123"/>
    <mergeCell ref="AW124:AX125"/>
    <mergeCell ref="A100:A101"/>
    <mergeCell ref="A102:A103"/>
    <mergeCell ref="A104:A105"/>
    <mergeCell ref="A106:A107"/>
    <mergeCell ref="A108:A109"/>
    <mergeCell ref="A110:A111"/>
    <mergeCell ref="A112:A113"/>
    <mergeCell ref="A114:A115"/>
    <mergeCell ref="A116:A117"/>
    <mergeCell ref="AY104:AZ105"/>
    <mergeCell ref="BA104:BF105"/>
    <mergeCell ref="O105:Q105"/>
    <mergeCell ref="AW110:AX111"/>
    <mergeCell ref="B106:C107"/>
    <mergeCell ref="D106:E107"/>
    <mergeCell ref="F106:J107"/>
    <mergeCell ref="K106:N107"/>
    <mergeCell ref="BA50:BF51"/>
    <mergeCell ref="D52:E53"/>
    <mergeCell ref="B130:C131"/>
    <mergeCell ref="D130:E131"/>
    <mergeCell ref="F130:J131"/>
    <mergeCell ref="K130:N131"/>
    <mergeCell ref="O130:Q130"/>
    <mergeCell ref="AY130:AZ131"/>
    <mergeCell ref="BA130:BF131"/>
    <mergeCell ref="O131:Q131"/>
    <mergeCell ref="AW130:AX131"/>
    <mergeCell ref="B126:C127"/>
    <mergeCell ref="D126:E127"/>
    <mergeCell ref="F126:J127"/>
    <mergeCell ref="K126:N127"/>
    <mergeCell ref="O126:Q126"/>
    <mergeCell ref="AY126:AZ127"/>
    <mergeCell ref="BA126:BF127"/>
    <mergeCell ref="O127:Q127"/>
    <mergeCell ref="B128:C129"/>
    <mergeCell ref="D128:E129"/>
    <mergeCell ref="F128:J129"/>
    <mergeCell ref="K128:N129"/>
    <mergeCell ref="O128:Q128"/>
    <mergeCell ref="AY128:AZ129"/>
    <mergeCell ref="BA128:BF129"/>
    <mergeCell ref="O129:Q129"/>
    <mergeCell ref="AW126:AX127"/>
    <mergeCell ref="AW128:AX129"/>
    <mergeCell ref="O57:Q57"/>
    <mergeCell ref="AY54:AZ55"/>
    <mergeCell ref="AY56:AZ57"/>
    <mergeCell ref="B134:C135"/>
    <mergeCell ref="D134:E135"/>
    <mergeCell ref="F134:J135"/>
    <mergeCell ref="K134:N135"/>
    <mergeCell ref="O134:Q134"/>
    <mergeCell ref="AY134:AZ135"/>
    <mergeCell ref="BA134:BF135"/>
    <mergeCell ref="O135:Q135"/>
    <mergeCell ref="AW134:AX135"/>
    <mergeCell ref="B132:C133"/>
    <mergeCell ref="D132:E133"/>
    <mergeCell ref="F132:J133"/>
    <mergeCell ref="K132:N133"/>
    <mergeCell ref="O132:Q132"/>
    <mergeCell ref="AY132:AZ133"/>
    <mergeCell ref="BA132:BF133"/>
    <mergeCell ref="O133:Q133"/>
    <mergeCell ref="AW132:AX133"/>
    <mergeCell ref="B138:C139"/>
    <mergeCell ref="D138:E139"/>
    <mergeCell ref="F138:J139"/>
    <mergeCell ref="K138:N139"/>
    <mergeCell ref="O138:Q138"/>
    <mergeCell ref="AY138:AZ139"/>
    <mergeCell ref="BA138:BF139"/>
    <mergeCell ref="O139:Q139"/>
    <mergeCell ref="AW138:AX139"/>
    <mergeCell ref="B136:C137"/>
    <mergeCell ref="D136:E137"/>
    <mergeCell ref="F136:J137"/>
    <mergeCell ref="K136:N137"/>
    <mergeCell ref="O136:Q136"/>
    <mergeCell ref="AY136:AZ137"/>
    <mergeCell ref="BA136:BF137"/>
    <mergeCell ref="O137:Q137"/>
    <mergeCell ref="AW136:AX137"/>
    <mergeCell ref="B142:C143"/>
    <mergeCell ref="D142:E143"/>
    <mergeCell ref="F142:J143"/>
    <mergeCell ref="K142:N143"/>
    <mergeCell ref="O142:Q142"/>
    <mergeCell ref="AY142:AZ143"/>
    <mergeCell ref="BA142:BF143"/>
    <mergeCell ref="O143:Q143"/>
    <mergeCell ref="AW142:AX143"/>
    <mergeCell ref="B140:C141"/>
    <mergeCell ref="D140:E141"/>
    <mergeCell ref="F140:J141"/>
    <mergeCell ref="K140:N141"/>
    <mergeCell ref="O140:Q140"/>
    <mergeCell ref="AY140:AZ141"/>
    <mergeCell ref="BA140:BF141"/>
    <mergeCell ref="O141:Q141"/>
    <mergeCell ref="AW140:AX141"/>
    <mergeCell ref="B146:C147"/>
    <mergeCell ref="D146:E147"/>
    <mergeCell ref="F146:J147"/>
    <mergeCell ref="K146:N147"/>
    <mergeCell ref="O146:Q146"/>
    <mergeCell ref="AY146:AZ147"/>
    <mergeCell ref="BA146:BF147"/>
    <mergeCell ref="O147:Q147"/>
    <mergeCell ref="AW146:AX147"/>
    <mergeCell ref="B144:C145"/>
    <mergeCell ref="D144:E145"/>
    <mergeCell ref="F144:J145"/>
    <mergeCell ref="K144:N145"/>
    <mergeCell ref="O144:Q144"/>
    <mergeCell ref="AY144:AZ145"/>
    <mergeCell ref="BA144:BF145"/>
    <mergeCell ref="O145:Q145"/>
    <mergeCell ref="AW144:AX145"/>
    <mergeCell ref="B150:C151"/>
    <mergeCell ref="D150:E151"/>
    <mergeCell ref="F150:J151"/>
    <mergeCell ref="K150:N151"/>
    <mergeCell ref="O150:Q150"/>
    <mergeCell ref="AY150:AZ151"/>
    <mergeCell ref="BA150:BF151"/>
    <mergeCell ref="O151:Q151"/>
    <mergeCell ref="AW150:AX151"/>
    <mergeCell ref="B148:C149"/>
    <mergeCell ref="D148:E149"/>
    <mergeCell ref="F148:J149"/>
    <mergeCell ref="K148:N149"/>
    <mergeCell ref="O148:Q148"/>
    <mergeCell ref="AY148:AZ149"/>
    <mergeCell ref="BA148:BF149"/>
    <mergeCell ref="O149:Q149"/>
    <mergeCell ref="AW148:AX149"/>
    <mergeCell ref="B154:C155"/>
    <mergeCell ref="D154:E155"/>
    <mergeCell ref="F154:J155"/>
    <mergeCell ref="K154:N155"/>
    <mergeCell ref="O154:Q154"/>
    <mergeCell ref="AY154:AZ155"/>
    <mergeCell ref="BA154:BF155"/>
    <mergeCell ref="O155:Q155"/>
    <mergeCell ref="AW154:AX155"/>
    <mergeCell ref="B152:C153"/>
    <mergeCell ref="D152:E153"/>
    <mergeCell ref="F152:J153"/>
    <mergeCell ref="K152:N153"/>
    <mergeCell ref="O152:Q152"/>
    <mergeCell ref="AY152:AZ153"/>
    <mergeCell ref="BA152:BF153"/>
    <mergeCell ref="O153:Q153"/>
    <mergeCell ref="AW152:AX153"/>
    <mergeCell ref="B158:C159"/>
    <mergeCell ref="D158:E159"/>
    <mergeCell ref="F158:J159"/>
    <mergeCell ref="K158:N159"/>
    <mergeCell ref="O158:Q158"/>
    <mergeCell ref="AY158:AZ159"/>
    <mergeCell ref="BA158:BF159"/>
    <mergeCell ref="O159:Q159"/>
    <mergeCell ref="AW158:AX159"/>
    <mergeCell ref="B156:C157"/>
    <mergeCell ref="D156:E157"/>
    <mergeCell ref="F156:J157"/>
    <mergeCell ref="K156:N157"/>
    <mergeCell ref="O156:Q156"/>
    <mergeCell ref="AY156:AZ157"/>
    <mergeCell ref="BA156:BF157"/>
    <mergeCell ref="O157:Q157"/>
    <mergeCell ref="AW156:AX157"/>
    <mergeCell ref="B162:C163"/>
    <mergeCell ref="D162:E163"/>
    <mergeCell ref="F162:J163"/>
    <mergeCell ref="K162:N163"/>
    <mergeCell ref="O162:Q162"/>
    <mergeCell ref="AY162:AZ163"/>
    <mergeCell ref="BA162:BF163"/>
    <mergeCell ref="O163:Q163"/>
    <mergeCell ref="AW162:AX163"/>
    <mergeCell ref="B160:C161"/>
    <mergeCell ref="D160:E161"/>
    <mergeCell ref="F160:J161"/>
    <mergeCell ref="K160:N161"/>
    <mergeCell ref="O160:Q160"/>
    <mergeCell ref="AY160:AZ161"/>
    <mergeCell ref="BA160:BF161"/>
    <mergeCell ref="O161:Q161"/>
    <mergeCell ref="AW160:AX161"/>
    <mergeCell ref="B166:C167"/>
    <mergeCell ref="D166:E167"/>
    <mergeCell ref="F166:J167"/>
    <mergeCell ref="K166:N167"/>
    <mergeCell ref="O166:Q166"/>
    <mergeCell ref="AY166:AZ167"/>
    <mergeCell ref="BA166:BF167"/>
    <mergeCell ref="O167:Q167"/>
    <mergeCell ref="AW166:AX167"/>
    <mergeCell ref="B164:C165"/>
    <mergeCell ref="D164:E165"/>
    <mergeCell ref="F164:J165"/>
    <mergeCell ref="K164:N165"/>
    <mergeCell ref="O164:Q164"/>
    <mergeCell ref="AY164:AZ165"/>
    <mergeCell ref="BA164:BF165"/>
    <mergeCell ref="O165:Q165"/>
    <mergeCell ref="AW164:AX165"/>
    <mergeCell ref="B170:C171"/>
    <mergeCell ref="D170:E171"/>
    <mergeCell ref="F170:J171"/>
    <mergeCell ref="K170:N171"/>
    <mergeCell ref="O170:Q170"/>
    <mergeCell ref="AY170:AZ171"/>
    <mergeCell ref="BA170:BF171"/>
    <mergeCell ref="O171:Q171"/>
    <mergeCell ref="AW170:AX171"/>
    <mergeCell ref="B168:C169"/>
    <mergeCell ref="D168:E169"/>
    <mergeCell ref="F168:J169"/>
    <mergeCell ref="K168:N169"/>
    <mergeCell ref="O168:Q168"/>
    <mergeCell ref="AY168:AZ169"/>
    <mergeCell ref="BA168:BF169"/>
    <mergeCell ref="O169:Q169"/>
    <mergeCell ref="AW168:AX169"/>
    <mergeCell ref="B174:C175"/>
    <mergeCell ref="D174:E175"/>
    <mergeCell ref="F174:J175"/>
    <mergeCell ref="K174:N175"/>
    <mergeCell ref="O174:Q174"/>
    <mergeCell ref="AY174:AZ175"/>
    <mergeCell ref="BA174:BF175"/>
    <mergeCell ref="O175:Q175"/>
    <mergeCell ref="AW174:AX175"/>
    <mergeCell ref="B172:C173"/>
    <mergeCell ref="D172:E173"/>
    <mergeCell ref="F172:J173"/>
    <mergeCell ref="K172:N173"/>
    <mergeCell ref="O172:Q172"/>
    <mergeCell ref="AY172:AZ173"/>
    <mergeCell ref="BA172:BF173"/>
    <mergeCell ref="O173:Q173"/>
    <mergeCell ref="AW172:AX173"/>
    <mergeCell ref="B178:C179"/>
    <mergeCell ref="D178:E179"/>
    <mergeCell ref="F178:J179"/>
    <mergeCell ref="K178:N179"/>
    <mergeCell ref="O178:Q178"/>
    <mergeCell ref="AY178:AZ179"/>
    <mergeCell ref="BA178:BF179"/>
    <mergeCell ref="O179:Q179"/>
    <mergeCell ref="AW178:AX179"/>
    <mergeCell ref="B176:C177"/>
    <mergeCell ref="D176:E177"/>
    <mergeCell ref="F176:J177"/>
    <mergeCell ref="K176:N177"/>
    <mergeCell ref="O176:Q176"/>
    <mergeCell ref="AY176:AZ177"/>
    <mergeCell ref="BA176:BF177"/>
    <mergeCell ref="O177:Q177"/>
    <mergeCell ref="AW176:AX177"/>
    <mergeCell ref="B182:C183"/>
    <mergeCell ref="D182:E183"/>
    <mergeCell ref="F182:J183"/>
    <mergeCell ref="K182:N183"/>
    <mergeCell ref="O182:Q182"/>
    <mergeCell ref="AY182:AZ183"/>
    <mergeCell ref="BA182:BF183"/>
    <mergeCell ref="O183:Q183"/>
    <mergeCell ref="AW182:AX183"/>
    <mergeCell ref="B180:C181"/>
    <mergeCell ref="D180:E181"/>
    <mergeCell ref="F180:J181"/>
    <mergeCell ref="K180:N181"/>
    <mergeCell ref="O180:Q180"/>
    <mergeCell ref="AY180:AZ181"/>
    <mergeCell ref="BA180:BF181"/>
    <mergeCell ref="O181:Q181"/>
    <mergeCell ref="AW180:AX181"/>
    <mergeCell ref="B186:C187"/>
    <mergeCell ref="D186:E187"/>
    <mergeCell ref="F186:J187"/>
    <mergeCell ref="K186:N187"/>
    <mergeCell ref="O186:Q186"/>
    <mergeCell ref="AY186:AZ187"/>
    <mergeCell ref="BA186:BF187"/>
    <mergeCell ref="O187:Q187"/>
    <mergeCell ref="AW186:AX187"/>
    <mergeCell ref="B184:C185"/>
    <mergeCell ref="D184:E185"/>
    <mergeCell ref="F184:J185"/>
    <mergeCell ref="K184:N185"/>
    <mergeCell ref="O184:Q184"/>
    <mergeCell ref="AY184:AZ185"/>
    <mergeCell ref="BA184:BF185"/>
    <mergeCell ref="O185:Q185"/>
    <mergeCell ref="AW184:AX185"/>
    <mergeCell ref="B190:C191"/>
    <mergeCell ref="D190:E191"/>
    <mergeCell ref="F190:J191"/>
    <mergeCell ref="K190:N191"/>
    <mergeCell ref="O190:Q190"/>
    <mergeCell ref="AY190:AZ191"/>
    <mergeCell ref="BA190:BF191"/>
    <mergeCell ref="O191:Q191"/>
    <mergeCell ref="AW190:AX191"/>
    <mergeCell ref="B188:C189"/>
    <mergeCell ref="D188:E189"/>
    <mergeCell ref="F188:J189"/>
    <mergeCell ref="K188:N189"/>
    <mergeCell ref="O188:Q188"/>
    <mergeCell ref="AY188:AZ189"/>
    <mergeCell ref="BA188:BF189"/>
    <mergeCell ref="O189:Q189"/>
    <mergeCell ref="AW188:AX189"/>
    <mergeCell ref="B194:C195"/>
    <mergeCell ref="D194:E195"/>
    <mergeCell ref="F194:J195"/>
    <mergeCell ref="K194:N195"/>
    <mergeCell ref="O194:Q194"/>
    <mergeCell ref="AY194:AZ195"/>
    <mergeCell ref="BA194:BF195"/>
    <mergeCell ref="O195:Q195"/>
    <mergeCell ref="AW194:AX195"/>
    <mergeCell ref="B192:C193"/>
    <mergeCell ref="D192:E193"/>
    <mergeCell ref="F192:J193"/>
    <mergeCell ref="K192:N193"/>
    <mergeCell ref="O192:Q192"/>
    <mergeCell ref="AY192:AZ193"/>
    <mergeCell ref="BA192:BF193"/>
    <mergeCell ref="O193:Q193"/>
    <mergeCell ref="AW192:AX193"/>
    <mergeCell ref="B198:C199"/>
    <mergeCell ref="D198:E199"/>
    <mergeCell ref="F198:J199"/>
    <mergeCell ref="K198:N199"/>
    <mergeCell ref="O198:Q198"/>
    <mergeCell ref="AY198:AZ199"/>
    <mergeCell ref="BA198:BF199"/>
    <mergeCell ref="O199:Q199"/>
    <mergeCell ref="AW198:AX199"/>
    <mergeCell ref="B196:C197"/>
    <mergeCell ref="D196:E197"/>
    <mergeCell ref="F196:J197"/>
    <mergeCell ref="K196:N197"/>
    <mergeCell ref="O196:Q196"/>
    <mergeCell ref="AY196:AZ197"/>
    <mergeCell ref="BA196:BF197"/>
    <mergeCell ref="O197:Q197"/>
    <mergeCell ref="AW196:AX197"/>
    <mergeCell ref="B202:C203"/>
    <mergeCell ref="D202:E203"/>
    <mergeCell ref="F202:J203"/>
    <mergeCell ref="K202:N203"/>
    <mergeCell ref="O202:Q202"/>
    <mergeCell ref="AY202:AZ203"/>
    <mergeCell ref="BA202:BF203"/>
    <mergeCell ref="O203:Q203"/>
    <mergeCell ref="AW202:AX203"/>
    <mergeCell ref="B200:C201"/>
    <mergeCell ref="D200:E201"/>
    <mergeCell ref="F200:J201"/>
    <mergeCell ref="K200:N201"/>
    <mergeCell ref="O200:Q200"/>
    <mergeCell ref="AY200:AZ201"/>
    <mergeCell ref="BA200:BF201"/>
    <mergeCell ref="O201:Q201"/>
    <mergeCell ref="AW200:AX201"/>
    <mergeCell ref="B206:C207"/>
    <mergeCell ref="D206:E207"/>
    <mergeCell ref="F206:J207"/>
    <mergeCell ref="K206:N207"/>
    <mergeCell ref="O206:Q206"/>
    <mergeCell ref="AY206:AZ207"/>
    <mergeCell ref="BA206:BF207"/>
    <mergeCell ref="O207:Q207"/>
    <mergeCell ref="AW206:AX207"/>
    <mergeCell ref="B204:C205"/>
    <mergeCell ref="D204:E205"/>
    <mergeCell ref="F204:J205"/>
    <mergeCell ref="K204:N205"/>
    <mergeCell ref="O204:Q204"/>
    <mergeCell ref="AY204:AZ205"/>
    <mergeCell ref="BA204:BF205"/>
    <mergeCell ref="O205:Q205"/>
    <mergeCell ref="AW204:AX205"/>
    <mergeCell ref="B210:C211"/>
    <mergeCell ref="D210:E211"/>
    <mergeCell ref="F210:J211"/>
    <mergeCell ref="K210:N211"/>
    <mergeCell ref="O210:Q210"/>
    <mergeCell ref="AY210:AZ211"/>
    <mergeCell ref="BA210:BF211"/>
    <mergeCell ref="O211:Q211"/>
    <mergeCell ref="AW210:AX211"/>
    <mergeCell ref="B208:C209"/>
    <mergeCell ref="D208:E209"/>
    <mergeCell ref="F208:J209"/>
    <mergeCell ref="K208:N209"/>
    <mergeCell ref="O208:Q208"/>
    <mergeCell ref="AY208:AZ209"/>
    <mergeCell ref="BA208:BF209"/>
    <mergeCell ref="O209:Q209"/>
    <mergeCell ref="AW208:AX209"/>
    <mergeCell ref="B214:C215"/>
    <mergeCell ref="D214:E215"/>
    <mergeCell ref="F214:J215"/>
    <mergeCell ref="K214:N215"/>
    <mergeCell ref="O214:Q214"/>
    <mergeCell ref="AY214:AZ215"/>
    <mergeCell ref="BA214:BF215"/>
    <mergeCell ref="O215:Q215"/>
    <mergeCell ref="AW214:AX215"/>
    <mergeCell ref="B212:C213"/>
    <mergeCell ref="D212:E213"/>
    <mergeCell ref="F212:J213"/>
    <mergeCell ref="K212:N213"/>
    <mergeCell ref="O212:Q212"/>
    <mergeCell ref="AY212:AZ213"/>
    <mergeCell ref="BA212:BF213"/>
    <mergeCell ref="O213:Q213"/>
    <mergeCell ref="AW212:AX213"/>
    <mergeCell ref="B218:C219"/>
    <mergeCell ref="D218:E219"/>
    <mergeCell ref="F218:J219"/>
    <mergeCell ref="K218:N219"/>
    <mergeCell ref="O218:Q218"/>
    <mergeCell ref="AY218:AZ219"/>
    <mergeCell ref="BA218:BF219"/>
    <mergeCell ref="O219:Q219"/>
    <mergeCell ref="AW218:AX219"/>
    <mergeCell ref="B216:C217"/>
    <mergeCell ref="D216:E217"/>
    <mergeCell ref="F216:J217"/>
    <mergeCell ref="K216:N217"/>
    <mergeCell ref="O216:Q216"/>
    <mergeCell ref="AY216:AZ217"/>
    <mergeCell ref="BA216:BF217"/>
    <mergeCell ref="O217:Q217"/>
    <mergeCell ref="AW216:AX217"/>
    <mergeCell ref="B222:C223"/>
    <mergeCell ref="D222:E223"/>
    <mergeCell ref="F222:J223"/>
    <mergeCell ref="K222:N223"/>
    <mergeCell ref="O222:Q222"/>
    <mergeCell ref="AY222:AZ223"/>
    <mergeCell ref="BA222:BF223"/>
    <mergeCell ref="O223:Q223"/>
    <mergeCell ref="AW222:AX223"/>
    <mergeCell ref="B220:C221"/>
    <mergeCell ref="D220:E221"/>
    <mergeCell ref="F220:J221"/>
    <mergeCell ref="K220:N221"/>
    <mergeCell ref="O220:Q220"/>
    <mergeCell ref="AY220:AZ221"/>
    <mergeCell ref="BA220:BF221"/>
    <mergeCell ref="O221:Q221"/>
    <mergeCell ref="AW220:AX221"/>
    <mergeCell ref="B226:C227"/>
    <mergeCell ref="D226:E227"/>
    <mergeCell ref="F226:J227"/>
    <mergeCell ref="K226:N227"/>
    <mergeCell ref="O226:Q226"/>
    <mergeCell ref="AY226:AZ227"/>
    <mergeCell ref="BA226:BF227"/>
    <mergeCell ref="O227:Q227"/>
    <mergeCell ref="AW226:AX227"/>
    <mergeCell ref="B224:C225"/>
    <mergeCell ref="D224:E225"/>
    <mergeCell ref="F224:J225"/>
    <mergeCell ref="K224:N225"/>
    <mergeCell ref="O224:Q224"/>
    <mergeCell ref="AY224:AZ225"/>
    <mergeCell ref="BA224:BF225"/>
    <mergeCell ref="O225:Q225"/>
    <mergeCell ref="AW224:AX225"/>
    <mergeCell ref="B230:C231"/>
    <mergeCell ref="D230:E231"/>
    <mergeCell ref="F230:J231"/>
    <mergeCell ref="K230:N231"/>
    <mergeCell ref="O230:Q230"/>
    <mergeCell ref="AY230:AZ231"/>
    <mergeCell ref="BA230:BF231"/>
    <mergeCell ref="O231:Q231"/>
    <mergeCell ref="AW230:AX231"/>
    <mergeCell ref="B228:C229"/>
    <mergeCell ref="D228:E229"/>
    <mergeCell ref="F228:J229"/>
    <mergeCell ref="K228:N229"/>
    <mergeCell ref="O228:Q228"/>
    <mergeCell ref="AY228:AZ229"/>
    <mergeCell ref="BA228:BF229"/>
    <mergeCell ref="O229:Q229"/>
    <mergeCell ref="AW228:AX229"/>
    <mergeCell ref="AY236:AZ237"/>
    <mergeCell ref="BA236:BF237"/>
    <mergeCell ref="O237:Q237"/>
    <mergeCell ref="AW236:AX237"/>
    <mergeCell ref="B234:C235"/>
    <mergeCell ref="D234:E235"/>
    <mergeCell ref="F234:J235"/>
    <mergeCell ref="K234:N235"/>
    <mergeCell ref="O234:Q234"/>
    <mergeCell ref="AY234:AZ235"/>
    <mergeCell ref="BA234:BF235"/>
    <mergeCell ref="O235:Q235"/>
    <mergeCell ref="AW234:AX235"/>
    <mergeCell ref="B232:C233"/>
    <mergeCell ref="D232:E233"/>
    <mergeCell ref="F232:J233"/>
    <mergeCell ref="K232:N233"/>
    <mergeCell ref="O232:Q232"/>
    <mergeCell ref="AY232:AZ233"/>
    <mergeCell ref="BA232:BF233"/>
    <mergeCell ref="O233:Q233"/>
    <mergeCell ref="AW232:AX233"/>
    <mergeCell ref="A130:A131"/>
    <mergeCell ref="A132:A133"/>
    <mergeCell ref="A134:A135"/>
    <mergeCell ref="A136:A137"/>
    <mergeCell ref="A138:A139"/>
    <mergeCell ref="A140:A141"/>
    <mergeCell ref="A142:A143"/>
    <mergeCell ref="A144:A145"/>
    <mergeCell ref="A146:A147"/>
    <mergeCell ref="B240:C241"/>
    <mergeCell ref="D240:E241"/>
    <mergeCell ref="F240:J241"/>
    <mergeCell ref="K240:N241"/>
    <mergeCell ref="O240:Q240"/>
    <mergeCell ref="AY240:AZ241"/>
    <mergeCell ref="BA240:BF241"/>
    <mergeCell ref="O241:Q241"/>
    <mergeCell ref="AW240:AX241"/>
    <mergeCell ref="B238:C239"/>
    <mergeCell ref="D238:E239"/>
    <mergeCell ref="F238:J239"/>
    <mergeCell ref="K238:N239"/>
    <mergeCell ref="O238:Q238"/>
    <mergeCell ref="AY238:AZ239"/>
    <mergeCell ref="BA238:BF239"/>
    <mergeCell ref="O239:Q239"/>
    <mergeCell ref="AW238:AX239"/>
    <mergeCell ref="B236:C237"/>
    <mergeCell ref="D236:E237"/>
    <mergeCell ref="F236:J237"/>
    <mergeCell ref="K236:N237"/>
    <mergeCell ref="O236:Q236"/>
    <mergeCell ref="A166:A167"/>
    <mergeCell ref="A168:A169"/>
    <mergeCell ref="A170:A171"/>
    <mergeCell ref="A172:A173"/>
    <mergeCell ref="A174:A175"/>
    <mergeCell ref="A176:A177"/>
    <mergeCell ref="A178:A179"/>
    <mergeCell ref="A180:A181"/>
    <mergeCell ref="A182:A183"/>
    <mergeCell ref="A148:A149"/>
    <mergeCell ref="A150:A151"/>
    <mergeCell ref="A152:A153"/>
    <mergeCell ref="A154:A155"/>
    <mergeCell ref="A156:A157"/>
    <mergeCell ref="A158:A159"/>
    <mergeCell ref="A160:A161"/>
    <mergeCell ref="A162:A163"/>
    <mergeCell ref="A164:A165"/>
    <mergeCell ref="A236:A237"/>
    <mergeCell ref="A202:A203"/>
    <mergeCell ref="A204:A205"/>
    <mergeCell ref="A206:A207"/>
    <mergeCell ref="A208:A209"/>
    <mergeCell ref="A210:A211"/>
    <mergeCell ref="A212:A213"/>
    <mergeCell ref="A214:A215"/>
    <mergeCell ref="A216:A217"/>
    <mergeCell ref="A218:A219"/>
    <mergeCell ref="A184:A185"/>
    <mergeCell ref="A186:A187"/>
    <mergeCell ref="A188:A189"/>
    <mergeCell ref="A190:A191"/>
    <mergeCell ref="A192:A193"/>
    <mergeCell ref="A194:A195"/>
    <mergeCell ref="A196:A197"/>
    <mergeCell ref="A198:A199"/>
    <mergeCell ref="A200:A201"/>
    <mergeCell ref="AK4:BE4"/>
    <mergeCell ref="AW22:AX23"/>
    <mergeCell ref="AW24:AX25"/>
    <mergeCell ref="AW26:AX27"/>
    <mergeCell ref="AW28:AX29"/>
    <mergeCell ref="AW30:AX31"/>
    <mergeCell ref="AW32:AX33"/>
    <mergeCell ref="AW34:AX35"/>
    <mergeCell ref="AW36:AX37"/>
    <mergeCell ref="BA28:BF29"/>
    <mergeCell ref="A238:A239"/>
    <mergeCell ref="A240:A241"/>
    <mergeCell ref="A17:A21"/>
    <mergeCell ref="B17:C21"/>
    <mergeCell ref="D17:E21"/>
    <mergeCell ref="F17:J21"/>
    <mergeCell ref="K17:N21"/>
    <mergeCell ref="O17:Q21"/>
    <mergeCell ref="R17:AV17"/>
    <mergeCell ref="R18:X18"/>
    <mergeCell ref="Y18:AE18"/>
    <mergeCell ref="AF18:AL18"/>
    <mergeCell ref="AM18:AS18"/>
    <mergeCell ref="AT18:AV18"/>
    <mergeCell ref="A220:A221"/>
    <mergeCell ref="A222:A223"/>
    <mergeCell ref="A224:A225"/>
    <mergeCell ref="A226:A227"/>
    <mergeCell ref="A228:A229"/>
    <mergeCell ref="A230:A231"/>
    <mergeCell ref="A232:A233"/>
    <mergeCell ref="A234:A235"/>
  </mergeCells>
  <phoneticPr fontId="4"/>
  <dataValidations xWindow="146" yWindow="394" count="4">
    <dataValidation type="list" allowBlank="1" showInputMessage="1" showErrorMessage="1" sqref="B24 B38 B36 B34 B32 B30 B28 B26 B22 B40 B96 B98 B42 B44 B80 B82 B84 B46 B86 B100 B102 B64 B66 B48 B50 B52 B54 B68 B70 B88 B90 B92 B94 B56 B58 B60 B62 B72 B74 B76 B78 B104 B122 B112 B106 B108 B114 B116 B118 B110 B124 B126 B120 B128 B130 B186 B188 B132 B134 B170 B172 B174 B136 B176 B190 B192 B154 B156 B138 B140 B142 B144 B158 B160 B178 B180 B182 B184 B146 B148 B150 B152 B162 B164 B166 B168 B194 B212 B202 B196 B198 B204 B206 B208 B200 B214 B216 B210 B218 B220 B222 B224 B226 B228 B230 B232 B234 B236 B238 B240" xr:uid="{00000000-0002-0000-0200-000000000000}">
      <formula1>"管理者,サービス提供責任者,訪問介護員,登録訪問介護員"</formula1>
    </dataValidation>
    <dataValidation type="list" allowBlank="1" showErrorMessage="1" promptTitle="該当する英字を選択してください。" prompt="A：常勤で専従　_x000a_B：常勤で兼務_x000a_C：非常勤で専従_x000a_D：非常勤で兼務" sqref="D24 D40 D38 D36 D34 D32 D30 D28 D26 D22 D42 D44 D46 D54 D48 D50 D52 D68 D56 D58 D60 D62 D70 D64 D66 D98 D72 D74 D76 D78 D86 D80 D82 D84 D100 D88 D90 D92 D94 D102 D96 D104 D106 D108 D110 D118 D112 D114 D116 D128 D120 D122 D124 D126 D130 D132 D134 D136 D144 D138 D140 D142 D158 D146 D148 D150 D152 D160 D154 D156 D188 D162 D164 D166 D168 D176 D170 D172 D174 D190 D178 D180 D182 D184 D192 D186 D194 D196 D198 D200 D208 D202 D204 D206 D218 D210 D212 D214 D216 D220 D222 D224 D226 D234 D228 D230 D232 D236 D238 D240" xr:uid="{00000000-0002-0000-0200-000001000000}">
      <formula1>"A,B,C,D"</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4 F40 F38 F36 F34 F32 F30 F28 F26 F22 F42 F44 F46 F54 F48 F50 F52 F68 F56 F58 F60 F62 F70 F64 F66 F98 F72 F74 F76 F78 F86 F80 F82 F84 F100 F88 F90 F92 F94 F102 F96 F104 F106 F108 F110 F118 F112 F114 F116 F128 F120 F122 F124 F126 F130 F132 F134 F136 F144 F138 F140 F142 F158 F146 F148 F150 F152 F160 F154 F156 F188 F162 F164 F166 F168 F176 F170 F172 F174 F190 F178 F180 F182 F184 F192 F186 F194 F196 F198 F200 F208 F202 F204 F206 F218 F210 F212 F214 F216 F220 F222 F224 F226 F234 F228 F230 F232 F236 F238 F240" xr:uid="{00000000-0002-0000-0200-00000200000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InputMessage="1" showErrorMessage="1" sqref="AA10" xr:uid="{00000000-0002-0000-0200-000003000000}">
      <formula1>"40,50"</formula1>
    </dataValidation>
  </dataValidations>
  <printOptions horizontalCentered="1"/>
  <pageMargins left="0.39370078740157483" right="0.39370078740157483" top="0.55118110236220474" bottom="0.35433070866141736" header="0.39370078740157483" footer="0.39370078740157483"/>
  <pageSetup paperSize="9" scale="61" fitToHeight="0" orientation="landscape" useFirstPageNumber="1" r:id="rId1"/>
  <headerFooter alignWithMargins="0"/>
  <rowBreaks count="2" manualBreakCount="2">
    <brk id="105" max="57" man="1"/>
    <brk id="165" max="57" man="1"/>
  </rowBreaks>
  <ignoredErrors>
    <ignoredError sqref="AW32 AW26 AW3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F368"/>
  <sheetViews>
    <sheetView showGridLines="0" view="pageBreakPreview" zoomScale="70" zoomScaleNormal="90" zoomScaleSheetLayoutView="70" workbookViewId="0">
      <pane xSplit="17" ySplit="21" topLeftCell="R22" activePane="bottomRight" state="frozen"/>
      <selection pane="topRight" activeCell="R1" sqref="R1"/>
      <selection pane="bottomLeft" activeCell="A22" sqref="A22"/>
      <selection pane="bottomRight" activeCell="R22" sqref="R22"/>
    </sheetView>
  </sheetViews>
  <sheetFormatPr defaultColWidth="9" defaultRowHeight="14.25" x14ac:dyDescent="0.15"/>
  <cols>
    <col min="1" max="1" width="4.25" style="24" customWidth="1"/>
    <col min="2" max="3" width="5.125" style="23" customWidth="1"/>
    <col min="4" max="14" width="4.25" style="23" customWidth="1"/>
    <col min="15" max="17" width="5.625" style="85" hidden="1" customWidth="1"/>
    <col min="18" max="18" width="4.25" style="24" customWidth="1"/>
    <col min="19" max="50" width="4.25" style="23" customWidth="1"/>
    <col min="51" max="52" width="4.25" style="23" hidden="1" customWidth="1"/>
    <col min="53" max="62" width="4.25" style="23" customWidth="1"/>
    <col min="63" max="16384" width="9" style="23"/>
  </cols>
  <sheetData>
    <row r="1" spans="1:58" ht="21" customHeight="1" x14ac:dyDescent="0.15">
      <c r="A1" s="23" t="s">
        <v>384</v>
      </c>
      <c r="O1" s="23"/>
      <c r="P1" s="23"/>
      <c r="Q1" s="23"/>
      <c r="AY1" s="3"/>
      <c r="AZ1" s="3"/>
    </row>
    <row r="2" spans="1:58" ht="21" customHeight="1" x14ac:dyDescent="0.15">
      <c r="O2" s="23"/>
      <c r="P2" s="23"/>
      <c r="Q2" s="23"/>
      <c r="AH2" s="25" t="s">
        <v>28</v>
      </c>
      <c r="AI2" s="364">
        <v>8</v>
      </c>
      <c r="AJ2" s="364"/>
      <c r="AK2" s="25" t="s">
        <v>29</v>
      </c>
      <c r="AL2" s="365">
        <f>IF(AI2=0,"",YEAR(DATE(2018+AI2,1,1)))</f>
        <v>2026</v>
      </c>
      <c r="AM2" s="365"/>
      <c r="AN2" s="26" t="s">
        <v>30</v>
      </c>
      <c r="AO2" s="26" t="s">
        <v>27</v>
      </c>
      <c r="AP2" s="364"/>
      <c r="AQ2" s="364"/>
      <c r="AR2" s="26" t="s">
        <v>26</v>
      </c>
      <c r="BA2" s="27" t="s">
        <v>91</v>
      </c>
      <c r="BB2" s="27"/>
      <c r="BC2" s="27"/>
      <c r="BD2" s="378">
        <f>DAY(EOMONTH(DATE(AL2,AP2,1),0))</f>
        <v>31</v>
      </c>
      <c r="BE2" s="379"/>
      <c r="BF2" s="27" t="s">
        <v>92</v>
      </c>
    </row>
    <row r="3" spans="1:58" s="2" customFormat="1" ht="21" customHeight="1" x14ac:dyDescent="0.25">
      <c r="A3" s="28" t="s">
        <v>103</v>
      </c>
      <c r="B3" s="29"/>
      <c r="C3" s="29"/>
      <c r="W3" s="4"/>
      <c r="X3" s="4"/>
      <c r="AI3" s="19" t="s">
        <v>107</v>
      </c>
      <c r="AW3" s="3"/>
      <c r="AX3" s="3"/>
      <c r="AY3" s="3"/>
      <c r="AZ3" s="3"/>
    </row>
    <row r="4" spans="1:58" s="2" customFormat="1" ht="21" customHeight="1" x14ac:dyDescent="0.15">
      <c r="A4" s="30"/>
      <c r="B4" s="30"/>
      <c r="C4" s="30"/>
      <c r="D4" s="30"/>
      <c r="E4" s="30"/>
      <c r="F4" s="30"/>
      <c r="G4" s="30"/>
      <c r="H4" s="30"/>
      <c r="I4" s="30"/>
      <c r="J4" s="30"/>
      <c r="K4" s="30"/>
      <c r="L4" s="30"/>
      <c r="M4" s="30"/>
      <c r="N4" s="30"/>
      <c r="O4" s="30"/>
      <c r="P4" s="30"/>
      <c r="Q4" s="30"/>
      <c r="AI4" s="8" t="s">
        <v>3</v>
      </c>
      <c r="AJ4" s="8" t="s">
        <v>29</v>
      </c>
      <c r="AK4" s="270"/>
      <c r="AL4" s="270"/>
      <c r="AM4" s="270"/>
      <c r="AN4" s="270"/>
      <c r="AO4" s="270"/>
      <c r="AP4" s="270"/>
      <c r="AQ4" s="270"/>
      <c r="AR4" s="270"/>
      <c r="AS4" s="270"/>
      <c r="AT4" s="270"/>
      <c r="AU4" s="270"/>
      <c r="AV4" s="270"/>
      <c r="AW4" s="270"/>
      <c r="AX4" s="270"/>
      <c r="AY4" s="270"/>
      <c r="AZ4" s="270"/>
      <c r="BA4" s="270"/>
      <c r="BB4" s="270"/>
      <c r="BC4" s="270"/>
      <c r="BD4" s="270"/>
      <c r="BE4" s="270"/>
      <c r="BF4" s="14" t="s">
        <v>77</v>
      </c>
    </row>
    <row r="5" spans="1:58" s="2" customFormat="1" ht="21" customHeight="1" x14ac:dyDescent="0.15">
      <c r="A5" s="30"/>
      <c r="B5" s="30"/>
      <c r="C5" s="30"/>
      <c r="D5" s="30"/>
      <c r="E5" s="30"/>
      <c r="F5" s="30"/>
      <c r="G5" s="30"/>
      <c r="H5" s="30"/>
      <c r="I5" s="30"/>
      <c r="J5" s="30"/>
      <c r="K5" s="30"/>
      <c r="L5" s="30"/>
      <c r="M5" s="30"/>
      <c r="N5" s="30"/>
      <c r="O5" s="30"/>
      <c r="P5" s="30"/>
      <c r="Q5" s="30"/>
      <c r="R5" s="25"/>
      <c r="S5" s="31"/>
      <c r="T5" s="31"/>
      <c r="U5" s="25"/>
      <c r="V5" s="32"/>
      <c r="W5" s="32"/>
      <c r="X5" s="26"/>
      <c r="Y5" s="26"/>
      <c r="Z5" s="31"/>
      <c r="AA5" s="31"/>
      <c r="AB5" s="26"/>
    </row>
    <row r="6" spans="1:58" s="2" customFormat="1" ht="21" customHeight="1" x14ac:dyDescent="0.2">
      <c r="B6" s="33"/>
      <c r="C6" s="33"/>
      <c r="D6" s="34"/>
      <c r="E6" s="34"/>
      <c r="F6" s="34"/>
      <c r="G6" s="34"/>
      <c r="H6" s="34"/>
      <c r="I6" s="34"/>
      <c r="J6" s="34"/>
      <c r="K6" s="34"/>
      <c r="L6" s="34"/>
      <c r="M6" s="34"/>
      <c r="N6" s="34"/>
      <c r="O6" s="34"/>
      <c r="P6" s="34"/>
      <c r="Q6" s="34"/>
      <c r="R6" s="34"/>
      <c r="S6" s="34"/>
      <c r="T6" s="35"/>
      <c r="U6" s="20"/>
      <c r="V6" s="36"/>
      <c r="W6" s="20"/>
      <c r="X6" s="37"/>
      <c r="AG6" s="38"/>
      <c r="AH6" s="38"/>
      <c r="AI6" s="38"/>
      <c r="AM6" s="23" t="s">
        <v>78</v>
      </c>
      <c r="AN6" s="23"/>
      <c r="AO6" s="23"/>
      <c r="AP6" s="23"/>
      <c r="AQ6" s="23"/>
      <c r="AR6" s="23"/>
      <c r="AS6" s="23"/>
      <c r="AT6" s="23"/>
      <c r="AU6" s="23"/>
      <c r="AV6" s="23"/>
      <c r="AW6" s="23"/>
      <c r="AX6" s="23"/>
      <c r="AY6" s="23"/>
      <c r="BA6" s="350"/>
      <c r="BB6" s="350"/>
      <c r="BC6" s="23" t="s">
        <v>79</v>
      </c>
    </row>
    <row r="7" spans="1:58" s="2" customFormat="1" ht="21.75" customHeight="1" thickBot="1" x14ac:dyDescent="0.25">
      <c r="B7" s="33"/>
      <c r="C7" s="33"/>
      <c r="D7" s="34"/>
      <c r="E7" s="34"/>
      <c r="F7" s="34"/>
      <c r="G7" s="34"/>
      <c r="H7" s="34"/>
      <c r="I7" s="34"/>
      <c r="J7" s="34"/>
      <c r="K7" s="34"/>
      <c r="L7" s="34"/>
      <c r="M7" s="34"/>
      <c r="N7" s="34"/>
      <c r="O7" s="34"/>
      <c r="P7" s="34"/>
      <c r="Q7" s="34"/>
      <c r="R7" s="34"/>
      <c r="S7" s="34"/>
      <c r="T7" s="35"/>
      <c r="U7" s="20"/>
      <c r="V7" s="36"/>
      <c r="W7" s="20"/>
      <c r="X7" s="37"/>
      <c r="AG7" s="38"/>
      <c r="AH7" s="38"/>
      <c r="AI7" s="38"/>
      <c r="AJ7" s="23"/>
      <c r="AK7" s="23"/>
      <c r="AL7" s="23"/>
    </row>
    <row r="8" spans="1:58" s="2" customFormat="1" ht="21.75" customHeight="1" x14ac:dyDescent="0.15">
      <c r="B8" s="39" t="s">
        <v>81</v>
      </c>
      <c r="C8" s="40"/>
      <c r="D8" s="41"/>
      <c r="E8" s="42"/>
      <c r="F8" s="43"/>
      <c r="G8" s="43"/>
      <c r="H8" s="43"/>
      <c r="I8" s="43"/>
      <c r="J8" s="43"/>
      <c r="K8" s="43"/>
      <c r="L8" s="43"/>
      <c r="M8" s="43"/>
      <c r="N8" s="43"/>
      <c r="O8" s="43"/>
      <c r="P8" s="43"/>
      <c r="Q8" s="43"/>
      <c r="R8" s="43"/>
      <c r="S8" s="43"/>
      <c r="T8" s="43"/>
      <c r="U8" s="43"/>
      <c r="V8" s="44"/>
      <c r="W8" s="40"/>
      <c r="X8" s="45"/>
      <c r="Y8" s="40"/>
      <c r="Z8" s="40"/>
      <c r="AA8" s="40"/>
      <c r="AB8" s="40"/>
      <c r="AC8" s="40"/>
      <c r="AD8" s="40"/>
      <c r="AE8" s="40"/>
      <c r="AF8" s="40"/>
      <c r="AG8" s="46"/>
      <c r="AH8" s="46"/>
      <c r="AI8" s="46"/>
      <c r="AJ8" s="47"/>
      <c r="AK8" s="47"/>
      <c r="AL8" s="47"/>
      <c r="AM8" s="47"/>
      <c r="AN8" s="47"/>
      <c r="AO8" s="47"/>
      <c r="AP8" s="47"/>
      <c r="AQ8" s="47"/>
      <c r="AR8" s="47"/>
      <c r="AS8" s="47"/>
      <c r="AT8" s="47"/>
      <c r="AU8" s="47"/>
      <c r="AV8" s="48"/>
      <c r="AW8" s="49"/>
      <c r="AX8" s="49"/>
      <c r="AY8" s="50"/>
      <c r="AZ8" s="50"/>
    </row>
    <row r="9" spans="1:58" s="2" customFormat="1" ht="21.75" customHeight="1" x14ac:dyDescent="0.15">
      <c r="B9" s="51"/>
      <c r="C9" s="361"/>
      <c r="D9" s="361"/>
      <c r="E9" s="361"/>
      <c r="F9" s="362">
        <v>5</v>
      </c>
      <c r="G9" s="363"/>
      <c r="H9" s="362">
        <v>6</v>
      </c>
      <c r="I9" s="363"/>
      <c r="J9" s="362">
        <v>7</v>
      </c>
      <c r="K9" s="363"/>
      <c r="L9" s="322" t="s">
        <v>51</v>
      </c>
      <c r="M9" s="322"/>
      <c r="N9" s="52"/>
      <c r="O9" s="52"/>
      <c r="P9" s="52"/>
      <c r="Q9" s="52"/>
      <c r="R9" s="52"/>
      <c r="S9" s="52"/>
      <c r="T9" s="52"/>
      <c r="U9" s="52"/>
      <c r="V9" s="36"/>
      <c r="W9" s="20"/>
      <c r="X9" s="53" t="s">
        <v>55</v>
      </c>
      <c r="Y9" s="53"/>
      <c r="Z9" s="52"/>
      <c r="AA9" s="53" t="s">
        <v>60</v>
      </c>
      <c r="AB9" s="53"/>
      <c r="AC9" s="52"/>
      <c r="AD9" s="54"/>
      <c r="AE9" s="54"/>
      <c r="AF9" s="52"/>
      <c r="AG9" s="55" t="s">
        <v>61</v>
      </c>
      <c r="AH9" s="55"/>
      <c r="AI9" s="56"/>
      <c r="AJ9" s="52"/>
      <c r="AK9" s="52"/>
      <c r="AL9" s="50"/>
      <c r="AM9" s="50"/>
      <c r="AN9" s="57"/>
      <c r="AO9" s="57"/>
      <c r="AP9" s="50"/>
      <c r="AQ9" s="50"/>
      <c r="AR9" s="50"/>
      <c r="AS9" s="50"/>
      <c r="AT9" s="50"/>
      <c r="AU9" s="50"/>
      <c r="AV9" s="58"/>
      <c r="AW9" s="49"/>
      <c r="AX9" s="49"/>
      <c r="AY9" s="50"/>
      <c r="AZ9" s="50"/>
      <c r="BA9" s="20"/>
      <c r="BB9" s="59"/>
    </row>
    <row r="10" spans="1:58" s="2" customFormat="1" ht="21.75" customHeight="1" x14ac:dyDescent="0.15">
      <c r="B10" s="51"/>
      <c r="C10" s="351" t="s">
        <v>52</v>
      </c>
      <c r="D10" s="351"/>
      <c r="E10" s="351"/>
      <c r="F10" s="380"/>
      <c r="G10" s="380"/>
      <c r="H10" s="380"/>
      <c r="I10" s="380"/>
      <c r="J10" s="380"/>
      <c r="K10" s="380"/>
      <c r="L10" s="381">
        <f>SUM(F10:K10)</f>
        <v>0</v>
      </c>
      <c r="M10" s="381"/>
      <c r="N10" s="52"/>
      <c r="O10" s="52"/>
      <c r="P10" s="52"/>
      <c r="Q10" s="52"/>
      <c r="R10" s="52"/>
      <c r="S10" s="52"/>
      <c r="T10" s="52"/>
      <c r="U10" s="52"/>
      <c r="V10" s="36"/>
      <c r="W10" s="20"/>
      <c r="X10" s="366">
        <f>S13</f>
        <v>0</v>
      </c>
      <c r="Y10" s="367"/>
      <c r="Z10" s="60" t="s">
        <v>56</v>
      </c>
      <c r="AA10" s="368">
        <v>40</v>
      </c>
      <c r="AB10" s="369"/>
      <c r="AC10" s="60" t="s">
        <v>57</v>
      </c>
      <c r="AD10" s="366">
        <f>X10/AA10</f>
        <v>0</v>
      </c>
      <c r="AE10" s="367"/>
      <c r="AF10" s="60" t="s">
        <v>58</v>
      </c>
      <c r="AG10" s="370">
        <f>IF(X10&lt;40,1,ROUNDUP(AD10,1))</f>
        <v>1</v>
      </c>
      <c r="AH10" s="371"/>
      <c r="AI10" s="372"/>
      <c r="AJ10" s="52"/>
      <c r="AK10" s="61" t="s">
        <v>59</v>
      </c>
      <c r="AL10" s="50"/>
      <c r="AM10" s="50"/>
      <c r="AN10" s="50"/>
      <c r="AO10" s="50"/>
      <c r="AP10" s="50"/>
      <c r="AQ10" s="50"/>
      <c r="AR10" s="50"/>
      <c r="AS10" s="50"/>
      <c r="AT10" s="50"/>
      <c r="AU10" s="50"/>
      <c r="AV10" s="58"/>
      <c r="AW10" s="49"/>
      <c r="AX10" s="49"/>
      <c r="AY10" s="50"/>
      <c r="AZ10" s="50"/>
      <c r="BA10" s="20"/>
      <c r="BB10" s="59"/>
    </row>
    <row r="11" spans="1:58" s="2" customFormat="1" ht="21.75" customHeight="1" x14ac:dyDescent="0.15">
      <c r="B11" s="51"/>
      <c r="C11" s="351" t="s">
        <v>53</v>
      </c>
      <c r="D11" s="351"/>
      <c r="E11" s="351"/>
      <c r="F11" s="380"/>
      <c r="G11" s="380"/>
      <c r="H11" s="380"/>
      <c r="I11" s="380"/>
      <c r="J11" s="380"/>
      <c r="K11" s="380"/>
      <c r="L11" s="381">
        <f>SUM(F11:K11)</f>
        <v>0</v>
      </c>
      <c r="M11" s="381"/>
      <c r="N11" s="52"/>
      <c r="O11" s="52"/>
      <c r="P11" s="52"/>
      <c r="Q11" s="52"/>
      <c r="R11" s="52"/>
      <c r="S11" s="52"/>
      <c r="T11" s="52"/>
      <c r="U11" s="52"/>
      <c r="V11" s="36"/>
      <c r="W11" s="20"/>
      <c r="X11" s="20"/>
      <c r="Y11" s="62"/>
      <c r="Z11" s="62"/>
      <c r="AA11" s="63" t="s">
        <v>68</v>
      </c>
      <c r="AB11" s="62"/>
      <c r="AC11" s="62"/>
      <c r="AD11" s="62"/>
      <c r="AE11" s="62"/>
      <c r="AF11" s="62"/>
      <c r="AG11" s="62"/>
      <c r="AH11" s="62"/>
      <c r="AI11" s="62"/>
      <c r="AJ11" s="62"/>
      <c r="AK11" s="52"/>
      <c r="AL11" s="50"/>
      <c r="AM11" s="50"/>
      <c r="AN11" s="50"/>
      <c r="AO11" s="50"/>
      <c r="AP11" s="50"/>
      <c r="AQ11" s="50"/>
      <c r="AR11" s="50"/>
      <c r="AS11" s="50"/>
      <c r="AT11" s="50"/>
      <c r="AU11" s="50"/>
      <c r="AV11" s="58"/>
      <c r="AW11" s="49"/>
      <c r="AX11" s="49"/>
      <c r="AY11" s="50"/>
      <c r="AZ11" s="50"/>
      <c r="BA11" s="20"/>
      <c r="BB11" s="59"/>
    </row>
    <row r="12" spans="1:58" s="2" customFormat="1" ht="21.75" customHeight="1" x14ac:dyDescent="0.15">
      <c r="B12" s="51"/>
      <c r="C12" s="351" t="s">
        <v>63</v>
      </c>
      <c r="D12" s="351"/>
      <c r="E12" s="351"/>
      <c r="F12" s="382"/>
      <c r="G12" s="382"/>
      <c r="H12" s="382"/>
      <c r="I12" s="382"/>
      <c r="J12" s="382"/>
      <c r="K12" s="382"/>
      <c r="L12" s="352">
        <f>SUM(F12:K12)</f>
        <v>0</v>
      </c>
      <c r="M12" s="352"/>
      <c r="N12" s="52"/>
      <c r="O12" s="52"/>
      <c r="P12" s="52"/>
      <c r="Q12" s="52"/>
      <c r="R12" s="64"/>
      <c r="S12" s="55" t="s">
        <v>54</v>
      </c>
      <c r="T12" s="55"/>
      <c r="U12" s="52"/>
      <c r="V12" s="36"/>
      <c r="W12" s="20"/>
      <c r="X12" s="20"/>
      <c r="Y12" s="62"/>
      <c r="Z12" s="62"/>
      <c r="AA12" s="65" t="s">
        <v>69</v>
      </c>
      <c r="AB12" s="62"/>
      <c r="AC12" s="62"/>
      <c r="AD12" s="62"/>
      <c r="AE12" s="62"/>
      <c r="AF12" s="62"/>
      <c r="AG12" s="62"/>
      <c r="AH12" s="62"/>
      <c r="AI12" s="62"/>
      <c r="AJ12" s="62"/>
      <c r="AK12" s="62"/>
      <c r="AL12" s="62"/>
      <c r="AM12" s="62"/>
      <c r="AN12" s="50"/>
      <c r="AO12" s="50"/>
      <c r="AP12" s="50"/>
      <c r="AQ12" s="50"/>
      <c r="AR12" s="50"/>
      <c r="AS12" s="50"/>
      <c r="AT12" s="50"/>
      <c r="AU12" s="50"/>
      <c r="AV12" s="58"/>
      <c r="AW12" s="49"/>
      <c r="AX12" s="49"/>
      <c r="AY12" s="50"/>
      <c r="AZ12" s="50"/>
      <c r="BA12" s="20"/>
      <c r="BB12" s="59"/>
    </row>
    <row r="13" spans="1:58" s="2" customFormat="1" ht="21.75" customHeight="1" x14ac:dyDescent="0.15">
      <c r="B13" s="51"/>
      <c r="C13" s="351" t="s">
        <v>51</v>
      </c>
      <c r="D13" s="351"/>
      <c r="E13" s="351"/>
      <c r="F13" s="352">
        <f>SUM(F10:G12)</f>
        <v>0</v>
      </c>
      <c r="G13" s="352"/>
      <c r="H13" s="352">
        <f>SUM(H10:I12)</f>
        <v>0</v>
      </c>
      <c r="I13" s="352"/>
      <c r="J13" s="352">
        <f>SUM(J10:K12)</f>
        <v>0</v>
      </c>
      <c r="K13" s="352"/>
      <c r="L13" s="352">
        <f>SUM(L10:M12)</f>
        <v>0</v>
      </c>
      <c r="M13" s="352"/>
      <c r="N13" s="66" t="s">
        <v>80</v>
      </c>
      <c r="O13" s="52"/>
      <c r="P13" s="52"/>
      <c r="Q13" s="52"/>
      <c r="R13" s="67"/>
      <c r="S13" s="373">
        <f>L13/3</f>
        <v>0</v>
      </c>
      <c r="T13" s="373"/>
      <c r="U13" s="52"/>
      <c r="V13" s="36"/>
      <c r="W13" s="20"/>
      <c r="X13" s="20"/>
      <c r="Y13" s="62"/>
      <c r="Z13" s="62"/>
      <c r="AA13" s="65" t="s">
        <v>70</v>
      </c>
      <c r="AB13" s="62"/>
      <c r="AC13" s="62"/>
      <c r="AD13" s="62"/>
      <c r="AE13" s="62"/>
      <c r="AF13" s="62"/>
      <c r="AG13" s="62"/>
      <c r="AH13" s="62"/>
      <c r="AI13" s="62"/>
      <c r="AJ13" s="62"/>
      <c r="AK13" s="62"/>
      <c r="AL13" s="62"/>
      <c r="AM13" s="62"/>
      <c r="AN13" s="50"/>
      <c r="AO13" s="50"/>
      <c r="AP13" s="50"/>
      <c r="AQ13" s="50"/>
      <c r="AR13" s="50"/>
      <c r="AS13" s="50"/>
      <c r="AT13" s="50"/>
      <c r="AU13" s="50"/>
      <c r="AV13" s="58"/>
      <c r="AW13" s="49"/>
      <c r="AX13" s="49"/>
      <c r="AY13" s="50"/>
      <c r="AZ13" s="50"/>
      <c r="BA13" s="20"/>
      <c r="BB13" s="59"/>
    </row>
    <row r="14" spans="1:58" s="2" customFormat="1" ht="21.75" customHeight="1" thickBot="1" x14ac:dyDescent="0.2">
      <c r="B14" s="68"/>
      <c r="C14" s="69" t="s">
        <v>62</v>
      </c>
      <c r="D14" s="70"/>
      <c r="E14" s="71"/>
      <c r="F14" s="72"/>
      <c r="G14" s="72"/>
      <c r="H14" s="72"/>
      <c r="I14" s="72"/>
      <c r="J14" s="72"/>
      <c r="K14" s="72"/>
      <c r="L14" s="72"/>
      <c r="M14" s="72" t="s">
        <v>82</v>
      </c>
      <c r="N14" s="72"/>
      <c r="O14" s="72"/>
      <c r="P14" s="72"/>
      <c r="Q14" s="72"/>
      <c r="R14" s="72"/>
      <c r="S14" s="72"/>
      <c r="T14" s="72"/>
      <c r="U14" s="73"/>
      <c r="V14" s="74"/>
      <c r="W14" s="73"/>
      <c r="X14" s="73"/>
      <c r="Y14" s="75"/>
      <c r="Z14" s="75"/>
      <c r="AA14" s="76" t="s">
        <v>71</v>
      </c>
      <c r="AB14" s="75"/>
      <c r="AC14" s="76"/>
      <c r="AD14" s="76"/>
      <c r="AE14" s="76"/>
      <c r="AF14" s="76"/>
      <c r="AG14" s="76"/>
      <c r="AH14" s="76"/>
      <c r="AI14" s="76"/>
      <c r="AJ14" s="76"/>
      <c r="AK14" s="76"/>
      <c r="AL14" s="76"/>
      <c r="AM14" s="76"/>
      <c r="AN14" s="76"/>
      <c r="AO14" s="75"/>
      <c r="AP14" s="76"/>
      <c r="AQ14" s="76"/>
      <c r="AR14" s="75"/>
      <c r="AS14" s="75"/>
      <c r="AT14" s="75"/>
      <c r="AU14" s="75"/>
      <c r="AV14" s="77"/>
      <c r="AW14" s="49"/>
      <c r="AX14" s="49"/>
      <c r="AY14" s="50"/>
      <c r="AZ14" s="50"/>
      <c r="BA14" s="20"/>
      <c r="BB14" s="59"/>
    </row>
    <row r="15" spans="1:58" s="2" customFormat="1" ht="21.75" customHeight="1" x14ac:dyDescent="0.15">
      <c r="B15" s="33"/>
      <c r="R15" s="52"/>
      <c r="S15" s="52"/>
      <c r="T15" s="52"/>
      <c r="U15" s="52"/>
      <c r="V15" s="36"/>
      <c r="W15" s="20"/>
      <c r="X15" s="37"/>
      <c r="AG15" s="38"/>
      <c r="AH15" s="38"/>
      <c r="AI15" s="38"/>
      <c r="AJ15" s="23"/>
      <c r="AK15" s="23"/>
      <c r="AL15" s="23"/>
      <c r="AM15" s="23"/>
      <c r="AN15" s="23"/>
      <c r="AO15" s="23"/>
      <c r="AP15" s="23"/>
      <c r="AQ15" s="23"/>
      <c r="AR15" s="23"/>
      <c r="AS15" s="23"/>
      <c r="AT15" s="23"/>
      <c r="AU15" s="23"/>
      <c r="AV15" s="23"/>
      <c r="AW15" s="49"/>
      <c r="AX15" s="49"/>
      <c r="AY15" s="50"/>
      <c r="AZ15" s="50"/>
      <c r="BA15" s="20"/>
      <c r="BB15" s="59"/>
    </row>
    <row r="16" spans="1:58" s="2" customFormat="1" ht="21" customHeight="1" x14ac:dyDescent="0.15">
      <c r="C16" s="17"/>
      <c r="D16" s="78" t="s">
        <v>108</v>
      </c>
      <c r="E16" s="17"/>
      <c r="F16" s="17"/>
      <c r="G16" s="17"/>
      <c r="H16" s="17"/>
      <c r="I16" s="17"/>
      <c r="J16" s="17"/>
      <c r="K16" s="17"/>
      <c r="L16" s="17"/>
      <c r="M16" s="17"/>
      <c r="N16" s="17"/>
      <c r="R16" s="17"/>
      <c r="S16" s="17"/>
      <c r="T16" s="17"/>
      <c r="U16" s="17"/>
      <c r="V16" s="17"/>
      <c r="W16" s="17"/>
      <c r="X16" s="17"/>
      <c r="Y16" s="17"/>
      <c r="Z16" s="17"/>
      <c r="AA16" s="17"/>
      <c r="AB16" s="17"/>
      <c r="AC16" s="17"/>
      <c r="AD16" s="79"/>
      <c r="AE16" s="79"/>
      <c r="AF16" s="79"/>
      <c r="AG16" s="80"/>
      <c r="AN16" s="81"/>
      <c r="AO16" s="81"/>
      <c r="AP16" s="81"/>
      <c r="AQ16" s="81"/>
      <c r="AR16" s="81"/>
      <c r="AS16" s="81"/>
      <c r="AT16" s="81"/>
      <c r="AU16" s="81"/>
      <c r="AV16" s="81"/>
      <c r="AW16" s="81"/>
      <c r="AX16" s="81"/>
      <c r="AY16" s="82"/>
      <c r="AZ16" s="82"/>
      <c r="BA16" s="81"/>
      <c r="BB16" s="81"/>
      <c r="BC16" s="81"/>
    </row>
    <row r="17" spans="1:58" ht="18.75" customHeight="1" x14ac:dyDescent="0.15">
      <c r="A17" s="294" t="s">
        <v>11</v>
      </c>
      <c r="B17" s="295" t="s">
        <v>0</v>
      </c>
      <c r="C17" s="296"/>
      <c r="D17" s="301" t="s">
        <v>75</v>
      </c>
      <c r="E17" s="302"/>
      <c r="F17" s="301" t="s">
        <v>101</v>
      </c>
      <c r="G17" s="307"/>
      <c r="H17" s="307"/>
      <c r="I17" s="307"/>
      <c r="J17" s="302"/>
      <c r="K17" s="295" t="s">
        <v>1</v>
      </c>
      <c r="L17" s="310"/>
      <c r="M17" s="310"/>
      <c r="N17" s="296"/>
      <c r="O17" s="313"/>
      <c r="P17" s="314"/>
      <c r="Q17" s="315"/>
      <c r="R17" s="322" t="s">
        <v>25</v>
      </c>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53" t="s">
        <v>64</v>
      </c>
      <c r="AX17" s="354"/>
      <c r="AY17" s="359" t="s">
        <v>90</v>
      </c>
      <c r="AZ17" s="359"/>
      <c r="BA17" s="359" t="s">
        <v>24</v>
      </c>
      <c r="BB17" s="359"/>
      <c r="BC17" s="359"/>
      <c r="BD17" s="359"/>
      <c r="BE17" s="359"/>
      <c r="BF17" s="359"/>
    </row>
    <row r="18" spans="1:58" ht="18.75" customHeight="1" x14ac:dyDescent="0.15">
      <c r="A18" s="294"/>
      <c r="B18" s="297"/>
      <c r="C18" s="298"/>
      <c r="D18" s="303"/>
      <c r="E18" s="304"/>
      <c r="F18" s="303"/>
      <c r="G18" s="308"/>
      <c r="H18" s="308"/>
      <c r="I18" s="308"/>
      <c r="J18" s="304"/>
      <c r="K18" s="297"/>
      <c r="L18" s="311"/>
      <c r="M18" s="311"/>
      <c r="N18" s="298"/>
      <c r="O18" s="316"/>
      <c r="P18" s="317"/>
      <c r="Q18" s="318"/>
      <c r="R18" s="322" t="s">
        <v>23</v>
      </c>
      <c r="S18" s="322"/>
      <c r="T18" s="322"/>
      <c r="U18" s="322"/>
      <c r="V18" s="322"/>
      <c r="W18" s="322"/>
      <c r="X18" s="322"/>
      <c r="Y18" s="322" t="s">
        <v>22</v>
      </c>
      <c r="Z18" s="322"/>
      <c r="AA18" s="322"/>
      <c r="AB18" s="322"/>
      <c r="AC18" s="322"/>
      <c r="AD18" s="322"/>
      <c r="AE18" s="322"/>
      <c r="AF18" s="322" t="s">
        <v>21</v>
      </c>
      <c r="AG18" s="322"/>
      <c r="AH18" s="322"/>
      <c r="AI18" s="322"/>
      <c r="AJ18" s="322"/>
      <c r="AK18" s="322"/>
      <c r="AL18" s="322"/>
      <c r="AM18" s="322" t="s">
        <v>20</v>
      </c>
      <c r="AN18" s="322"/>
      <c r="AO18" s="322"/>
      <c r="AP18" s="322"/>
      <c r="AQ18" s="322"/>
      <c r="AR18" s="322"/>
      <c r="AS18" s="322"/>
      <c r="AT18" s="322" t="s">
        <v>19</v>
      </c>
      <c r="AU18" s="322"/>
      <c r="AV18" s="322"/>
      <c r="AW18" s="355"/>
      <c r="AX18" s="356"/>
      <c r="AY18" s="359"/>
      <c r="AZ18" s="359"/>
      <c r="BA18" s="359"/>
      <c r="BB18" s="359"/>
      <c r="BC18" s="359"/>
      <c r="BD18" s="359"/>
      <c r="BE18" s="359"/>
      <c r="BF18" s="359"/>
    </row>
    <row r="19" spans="1:58" ht="24" customHeight="1" x14ac:dyDescent="0.15">
      <c r="A19" s="294"/>
      <c r="B19" s="297"/>
      <c r="C19" s="298"/>
      <c r="D19" s="303"/>
      <c r="E19" s="304"/>
      <c r="F19" s="303"/>
      <c r="G19" s="308"/>
      <c r="H19" s="308"/>
      <c r="I19" s="308"/>
      <c r="J19" s="304"/>
      <c r="K19" s="297"/>
      <c r="L19" s="311"/>
      <c r="M19" s="311"/>
      <c r="N19" s="298"/>
      <c r="O19" s="316"/>
      <c r="P19" s="317"/>
      <c r="Q19" s="318"/>
      <c r="R19" s="83">
        <f>DAY(DATE($AL$2,$AP$2,1))</f>
        <v>1</v>
      </c>
      <c r="S19" s="83">
        <f>DAY(DATE($AL$2,$AP$2,2))</f>
        <v>2</v>
      </c>
      <c r="T19" s="83">
        <f>DAY(DATE($AL$2,$AP$2,3))</f>
        <v>3</v>
      </c>
      <c r="U19" s="83">
        <f>DAY(DATE($AL$2,$AP$2,4))</f>
        <v>4</v>
      </c>
      <c r="V19" s="83">
        <f>DAY(DATE($AL$2,$AP$2,5))</f>
        <v>5</v>
      </c>
      <c r="W19" s="83">
        <f>DAY(DATE($AL$2,$AP$2,6))</f>
        <v>6</v>
      </c>
      <c r="X19" s="83">
        <f>DAY(DATE($AL$2,$AP$2,7))</f>
        <v>7</v>
      </c>
      <c r="Y19" s="83">
        <f>DAY(DATE($AL$2,$AP$2,8))</f>
        <v>8</v>
      </c>
      <c r="Z19" s="83">
        <f>DAY(DATE($AL$2,$AP$2,9))</f>
        <v>9</v>
      </c>
      <c r="AA19" s="83">
        <f>DAY(DATE($AL$2,$AP$2,10))</f>
        <v>10</v>
      </c>
      <c r="AB19" s="83">
        <f>DAY(DATE($AL$2,$AP$2,11))</f>
        <v>11</v>
      </c>
      <c r="AC19" s="83">
        <f>DAY(DATE($AL$2,$AP$2,12))</f>
        <v>12</v>
      </c>
      <c r="AD19" s="83">
        <f>DAY(DATE($AL$2,$AP$2,13))</f>
        <v>13</v>
      </c>
      <c r="AE19" s="83">
        <f>DAY(DATE($AL$2,$AP$2,14))</f>
        <v>14</v>
      </c>
      <c r="AF19" s="83">
        <f>DAY(DATE($AL$2,$AP$2,15))</f>
        <v>15</v>
      </c>
      <c r="AG19" s="83">
        <f>DAY(DATE($AL$2,$AP$2,16))</f>
        <v>16</v>
      </c>
      <c r="AH19" s="83">
        <f>DAY(DATE($AL$2,$AP$2,17))</f>
        <v>17</v>
      </c>
      <c r="AI19" s="83">
        <f>DAY(DATE($AL$2,$AP$2,18))</f>
        <v>18</v>
      </c>
      <c r="AJ19" s="83">
        <f>DAY(DATE($AL$2,$AP$2,19))</f>
        <v>19</v>
      </c>
      <c r="AK19" s="83">
        <f>DAY(DATE($AL$2,$AP$2,20))</f>
        <v>20</v>
      </c>
      <c r="AL19" s="83">
        <f>DAY(DATE($AL$2,$AP$2,21))</f>
        <v>21</v>
      </c>
      <c r="AM19" s="83">
        <f>DAY(DATE($AL$2,$AP$2,22))</f>
        <v>22</v>
      </c>
      <c r="AN19" s="83">
        <f>DAY(DATE($AL$2,$AP$2,23))</f>
        <v>23</v>
      </c>
      <c r="AO19" s="83">
        <f>DAY(DATE($AL$2,$AP$2,24))</f>
        <v>24</v>
      </c>
      <c r="AP19" s="83">
        <f>DAY(DATE($AL$2,$AP$2,25))</f>
        <v>25</v>
      </c>
      <c r="AQ19" s="83">
        <f>DAY(DATE($AL$2,$AP$2,26))</f>
        <v>26</v>
      </c>
      <c r="AR19" s="83">
        <f>DAY(DATE($AL$2,$AP$2,27))</f>
        <v>27</v>
      </c>
      <c r="AS19" s="83">
        <f>DAY(DATE($AL$2,$AP$2,28))</f>
        <v>28</v>
      </c>
      <c r="AT19" s="83">
        <f>IF(DAY(DATE($AL$2,$AP$2,29))=29,29,"")</f>
        <v>29</v>
      </c>
      <c r="AU19" s="83">
        <f>IF(DAY(DATE($AL$2,$AP$2,30))=30,30,"")</f>
        <v>30</v>
      </c>
      <c r="AV19" s="83">
        <f>IF(DAY(DATE($AL$2,$AP$2,31))=31,31,"")</f>
        <v>31</v>
      </c>
      <c r="AW19" s="355"/>
      <c r="AX19" s="356"/>
      <c r="AY19" s="359"/>
      <c r="AZ19" s="359"/>
      <c r="BA19" s="359"/>
      <c r="BB19" s="359"/>
      <c r="BC19" s="359"/>
      <c r="BD19" s="359"/>
      <c r="BE19" s="359"/>
      <c r="BF19" s="359"/>
    </row>
    <row r="20" spans="1:58" ht="24" hidden="1" customHeight="1" x14ac:dyDescent="0.15">
      <c r="A20" s="294"/>
      <c r="B20" s="297"/>
      <c r="C20" s="298"/>
      <c r="D20" s="303"/>
      <c r="E20" s="304"/>
      <c r="F20" s="303"/>
      <c r="G20" s="308"/>
      <c r="H20" s="308"/>
      <c r="I20" s="308"/>
      <c r="J20" s="304"/>
      <c r="K20" s="297"/>
      <c r="L20" s="311"/>
      <c r="M20" s="311"/>
      <c r="N20" s="298"/>
      <c r="O20" s="316"/>
      <c r="P20" s="317"/>
      <c r="Q20" s="318"/>
      <c r="R20" s="83">
        <f>WEEKDAY(DATE($AL$2,$AP$2,1))</f>
        <v>2</v>
      </c>
      <c r="S20" s="83">
        <f>WEEKDAY(DATE($AL$2,$AP$2,2))</f>
        <v>3</v>
      </c>
      <c r="T20" s="83">
        <f>WEEKDAY(DATE($AL$2,$AP$2,3))</f>
        <v>4</v>
      </c>
      <c r="U20" s="83">
        <f>WEEKDAY(DATE($AL$2,$AP$2,4))</f>
        <v>5</v>
      </c>
      <c r="V20" s="83">
        <f>WEEKDAY(DATE($AL$2,$AP$2,5))</f>
        <v>6</v>
      </c>
      <c r="W20" s="83">
        <f>WEEKDAY(DATE($AL$2,$AP$2,6))</f>
        <v>7</v>
      </c>
      <c r="X20" s="83">
        <f>WEEKDAY(DATE($AL$2,$AP$2,7))</f>
        <v>1</v>
      </c>
      <c r="Y20" s="83">
        <f>WEEKDAY(DATE($AL$2,$AP$2,8))</f>
        <v>2</v>
      </c>
      <c r="Z20" s="83">
        <f>WEEKDAY(DATE($AL$2,$AP$2,9))</f>
        <v>3</v>
      </c>
      <c r="AA20" s="83">
        <f>WEEKDAY(DATE($AL$2,$AP$2,10))</f>
        <v>4</v>
      </c>
      <c r="AB20" s="83">
        <f>WEEKDAY(DATE($AL$2,$AP$2,11))</f>
        <v>5</v>
      </c>
      <c r="AC20" s="83">
        <f>WEEKDAY(DATE($AL$2,$AP$2,12))</f>
        <v>6</v>
      </c>
      <c r="AD20" s="83">
        <f>WEEKDAY(DATE($AL$2,$AP$2,13))</f>
        <v>7</v>
      </c>
      <c r="AE20" s="83">
        <f>WEEKDAY(DATE($AL$2,$AP$2,14))</f>
        <v>1</v>
      </c>
      <c r="AF20" s="83">
        <f>WEEKDAY(DATE($AL$2,$AP$2,15))</f>
        <v>2</v>
      </c>
      <c r="AG20" s="83">
        <f>WEEKDAY(DATE($AL$2,$AP$2,16))</f>
        <v>3</v>
      </c>
      <c r="AH20" s="83">
        <f>WEEKDAY(DATE($AL$2,$AP$2,17))</f>
        <v>4</v>
      </c>
      <c r="AI20" s="83">
        <f>WEEKDAY(DATE($AL$2,$AP$2,18))</f>
        <v>5</v>
      </c>
      <c r="AJ20" s="83">
        <f>WEEKDAY(DATE($AL$2,$AP$2,19))</f>
        <v>6</v>
      </c>
      <c r="AK20" s="83">
        <f>WEEKDAY(DATE($AL$2,$AP$2,20))</f>
        <v>7</v>
      </c>
      <c r="AL20" s="83">
        <f>WEEKDAY(DATE($AL$2,$AP$2,21))</f>
        <v>1</v>
      </c>
      <c r="AM20" s="83">
        <f>WEEKDAY(DATE($AL$2,$AP$2,22))</f>
        <v>2</v>
      </c>
      <c r="AN20" s="83">
        <f>WEEKDAY(DATE($AL$2,$AP$2,23))</f>
        <v>3</v>
      </c>
      <c r="AO20" s="83">
        <f>WEEKDAY(DATE($AL$2,$AP$2,24))</f>
        <v>4</v>
      </c>
      <c r="AP20" s="83">
        <f>WEEKDAY(DATE($AL$2,$AP$2,25))</f>
        <v>5</v>
      </c>
      <c r="AQ20" s="83">
        <f>WEEKDAY(DATE($AL$2,$AP$2,26))</f>
        <v>6</v>
      </c>
      <c r="AR20" s="83">
        <f>WEEKDAY(DATE($AL$2,$AP$2,27))</f>
        <v>7</v>
      </c>
      <c r="AS20" s="83">
        <f>WEEKDAY(DATE($AL$2,$AP$2,28))</f>
        <v>1</v>
      </c>
      <c r="AT20" s="83">
        <f>IF(AT19=29,WEEKDAY(DATE($AL$2,$AP$2,29)),0)</f>
        <v>2</v>
      </c>
      <c r="AU20" s="83">
        <f>IF(AU19=30,WEEKDAY(DATE($AL$2,$AP$2,30)),0)</f>
        <v>3</v>
      </c>
      <c r="AV20" s="83">
        <f>IF(AV19=31,WEEKDAY(DATE($AL$2,$AP$2,31)),0)</f>
        <v>4</v>
      </c>
      <c r="AW20" s="355"/>
      <c r="AX20" s="356"/>
      <c r="AY20" s="360"/>
      <c r="AZ20" s="360"/>
      <c r="BA20" s="359"/>
      <c r="BB20" s="359"/>
      <c r="BC20" s="359"/>
      <c r="BD20" s="359"/>
      <c r="BE20" s="359"/>
      <c r="BF20" s="359"/>
    </row>
    <row r="21" spans="1:58" ht="24" customHeight="1" x14ac:dyDescent="0.15">
      <c r="A21" s="294"/>
      <c r="B21" s="299"/>
      <c r="C21" s="300"/>
      <c r="D21" s="305"/>
      <c r="E21" s="306"/>
      <c r="F21" s="305"/>
      <c r="G21" s="309"/>
      <c r="H21" s="309"/>
      <c r="I21" s="309"/>
      <c r="J21" s="306"/>
      <c r="K21" s="299"/>
      <c r="L21" s="312"/>
      <c r="M21" s="312"/>
      <c r="N21" s="300"/>
      <c r="O21" s="319"/>
      <c r="P21" s="320"/>
      <c r="Q21" s="321"/>
      <c r="R21" s="84" t="str">
        <f t="shared" ref="R21:AS21" si="0">IF(R20=1,"日",IF(R20=2,"月",IF(R20=3,"火",IF(R20=4,"水",IF(R20=5,"木",IF(R20=6,"金","土"))))))</f>
        <v>月</v>
      </c>
      <c r="S21" s="84" t="str">
        <f t="shared" si="0"/>
        <v>火</v>
      </c>
      <c r="T21" s="84" t="str">
        <f t="shared" si="0"/>
        <v>水</v>
      </c>
      <c r="U21" s="84" t="str">
        <f t="shared" si="0"/>
        <v>木</v>
      </c>
      <c r="V21" s="84" t="str">
        <f t="shared" si="0"/>
        <v>金</v>
      </c>
      <c r="W21" s="84" t="str">
        <f t="shared" si="0"/>
        <v>土</v>
      </c>
      <c r="X21" s="84" t="str">
        <f t="shared" si="0"/>
        <v>日</v>
      </c>
      <c r="Y21" s="84" t="str">
        <f t="shared" si="0"/>
        <v>月</v>
      </c>
      <c r="Z21" s="84" t="str">
        <f t="shared" si="0"/>
        <v>火</v>
      </c>
      <c r="AA21" s="84" t="str">
        <f t="shared" si="0"/>
        <v>水</v>
      </c>
      <c r="AB21" s="84" t="str">
        <f t="shared" si="0"/>
        <v>木</v>
      </c>
      <c r="AC21" s="84" t="str">
        <f t="shared" si="0"/>
        <v>金</v>
      </c>
      <c r="AD21" s="84" t="str">
        <f t="shared" si="0"/>
        <v>土</v>
      </c>
      <c r="AE21" s="84" t="str">
        <f t="shared" si="0"/>
        <v>日</v>
      </c>
      <c r="AF21" s="84" t="str">
        <f t="shared" si="0"/>
        <v>月</v>
      </c>
      <c r="AG21" s="84" t="str">
        <f t="shared" si="0"/>
        <v>火</v>
      </c>
      <c r="AH21" s="84" t="str">
        <f t="shared" si="0"/>
        <v>水</v>
      </c>
      <c r="AI21" s="84" t="str">
        <f t="shared" si="0"/>
        <v>木</v>
      </c>
      <c r="AJ21" s="84" t="str">
        <f t="shared" si="0"/>
        <v>金</v>
      </c>
      <c r="AK21" s="84" t="str">
        <f t="shared" si="0"/>
        <v>土</v>
      </c>
      <c r="AL21" s="84" t="str">
        <f t="shared" si="0"/>
        <v>日</v>
      </c>
      <c r="AM21" s="84" t="str">
        <f t="shared" si="0"/>
        <v>月</v>
      </c>
      <c r="AN21" s="84" t="str">
        <f t="shared" si="0"/>
        <v>火</v>
      </c>
      <c r="AO21" s="84" t="str">
        <f t="shared" si="0"/>
        <v>水</v>
      </c>
      <c r="AP21" s="84" t="str">
        <f t="shared" si="0"/>
        <v>木</v>
      </c>
      <c r="AQ21" s="84" t="str">
        <f t="shared" si="0"/>
        <v>金</v>
      </c>
      <c r="AR21" s="84" t="str">
        <f t="shared" si="0"/>
        <v>土</v>
      </c>
      <c r="AS21" s="84" t="str">
        <f t="shared" si="0"/>
        <v>日</v>
      </c>
      <c r="AT21" s="84" t="str">
        <f>IF(AT20=1,"日",IF(AT20=2,"月",IF(AT20=3,"火",IF(AT20=4,"水",IF(AT20=5,"木",IF(AT20=6,"金",IF(AT20=0,"","土")))))))</f>
        <v>月</v>
      </c>
      <c r="AU21" s="84" t="str">
        <f>IF(AU20=1,"日",IF(AU20=2,"月",IF(AU20=3,"火",IF(AU20=4,"水",IF(AU20=5,"木",IF(AU20=6,"金",IF(AU20=0,"","土")))))))</f>
        <v>火</v>
      </c>
      <c r="AV21" s="84" t="str">
        <f>IF(AV20=1,"日",IF(AV20=2,"月",IF(AV20=3,"火",IF(AV20=4,"水",IF(AV20=5,"木",IF(AV20=6,"金",IF(AV20=0,"","土")))))))</f>
        <v>水</v>
      </c>
      <c r="AW21" s="357"/>
      <c r="AX21" s="358"/>
      <c r="AY21" s="359"/>
      <c r="AZ21" s="359"/>
      <c r="BA21" s="359"/>
      <c r="BB21" s="359"/>
      <c r="BC21" s="359"/>
      <c r="BD21" s="359"/>
      <c r="BE21" s="359"/>
      <c r="BF21" s="359"/>
    </row>
    <row r="22" spans="1:58" ht="17.25" customHeight="1" x14ac:dyDescent="0.15">
      <c r="A22" s="292">
        <v>1</v>
      </c>
      <c r="B22" s="323"/>
      <c r="C22" s="324"/>
      <c r="D22" s="327"/>
      <c r="E22" s="328"/>
      <c r="F22" s="327"/>
      <c r="G22" s="331"/>
      <c r="H22" s="331"/>
      <c r="I22" s="331"/>
      <c r="J22" s="328"/>
      <c r="K22" s="333"/>
      <c r="L22" s="334"/>
      <c r="M22" s="334"/>
      <c r="N22" s="335"/>
      <c r="O22" s="339" t="s">
        <v>88</v>
      </c>
      <c r="P22" s="340"/>
      <c r="Q22" s="341"/>
      <c r="R22" s="88"/>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282">
        <f>SUM(R22:AS22)</f>
        <v>0</v>
      </c>
      <c r="AX22" s="283"/>
      <c r="AY22" s="374">
        <f>AW22/($BD$2/7)</f>
        <v>0</v>
      </c>
      <c r="AZ22" s="375"/>
      <c r="BA22" s="286"/>
      <c r="BB22" s="287"/>
      <c r="BC22" s="287"/>
      <c r="BD22" s="287"/>
      <c r="BE22" s="287"/>
      <c r="BF22" s="288"/>
    </row>
    <row r="23" spans="1:58" ht="17.25" customHeight="1" x14ac:dyDescent="0.15">
      <c r="A23" s="293"/>
      <c r="B23" s="325"/>
      <c r="C23" s="326"/>
      <c r="D23" s="329"/>
      <c r="E23" s="330"/>
      <c r="F23" s="329"/>
      <c r="G23" s="332"/>
      <c r="H23" s="332"/>
      <c r="I23" s="332"/>
      <c r="J23" s="330"/>
      <c r="K23" s="336"/>
      <c r="L23" s="337"/>
      <c r="M23" s="337"/>
      <c r="N23" s="338"/>
      <c r="O23" s="344" t="s">
        <v>89</v>
      </c>
      <c r="P23" s="345"/>
      <c r="Q23" s="346"/>
      <c r="R23" s="90"/>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284"/>
      <c r="AX23" s="285"/>
      <c r="AY23" s="376"/>
      <c r="AZ23" s="377"/>
      <c r="BA23" s="289"/>
      <c r="BB23" s="290"/>
      <c r="BC23" s="290"/>
      <c r="BD23" s="290"/>
      <c r="BE23" s="290"/>
      <c r="BF23" s="291"/>
    </row>
    <row r="24" spans="1:58" ht="17.25" customHeight="1" x14ac:dyDescent="0.15">
      <c r="A24" s="292">
        <v>2</v>
      </c>
      <c r="B24" s="323"/>
      <c r="C24" s="324"/>
      <c r="D24" s="327"/>
      <c r="E24" s="328"/>
      <c r="F24" s="327"/>
      <c r="G24" s="331"/>
      <c r="H24" s="331"/>
      <c r="I24" s="331"/>
      <c r="J24" s="328"/>
      <c r="K24" s="333"/>
      <c r="L24" s="334"/>
      <c r="M24" s="334"/>
      <c r="N24" s="335"/>
      <c r="O24" s="339" t="s">
        <v>88</v>
      </c>
      <c r="P24" s="340"/>
      <c r="Q24" s="341"/>
      <c r="R24" s="92"/>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282">
        <f t="shared" ref="AW24" si="1">SUM(R24:AS24)</f>
        <v>0</v>
      </c>
      <c r="AX24" s="283"/>
      <c r="AY24" s="374">
        <f>AW24/($BD$2/7)</f>
        <v>0</v>
      </c>
      <c r="AZ24" s="375"/>
      <c r="BA24" s="286"/>
      <c r="BB24" s="287"/>
      <c r="BC24" s="287"/>
      <c r="BD24" s="287"/>
      <c r="BE24" s="287"/>
      <c r="BF24" s="288"/>
    </row>
    <row r="25" spans="1:58" ht="17.25" customHeight="1" x14ac:dyDescent="0.15">
      <c r="A25" s="293"/>
      <c r="B25" s="325"/>
      <c r="C25" s="326"/>
      <c r="D25" s="329"/>
      <c r="E25" s="330"/>
      <c r="F25" s="329"/>
      <c r="G25" s="332"/>
      <c r="H25" s="332"/>
      <c r="I25" s="332"/>
      <c r="J25" s="330"/>
      <c r="K25" s="336"/>
      <c r="L25" s="337"/>
      <c r="M25" s="337"/>
      <c r="N25" s="338"/>
      <c r="O25" s="344" t="s">
        <v>89</v>
      </c>
      <c r="P25" s="345"/>
      <c r="Q25" s="346"/>
      <c r="R25" s="90"/>
      <c r="S25" s="91"/>
      <c r="T25" s="91"/>
      <c r="U25" s="91"/>
      <c r="V25" s="94"/>
      <c r="W25" s="94"/>
      <c r="X25" s="91"/>
      <c r="Y25" s="91"/>
      <c r="Z25" s="91"/>
      <c r="AA25" s="91"/>
      <c r="AB25" s="91"/>
      <c r="AC25" s="94"/>
      <c r="AD25" s="94"/>
      <c r="AE25" s="91"/>
      <c r="AF25" s="91"/>
      <c r="AG25" s="91"/>
      <c r="AH25" s="91"/>
      <c r="AI25" s="91"/>
      <c r="AJ25" s="94"/>
      <c r="AK25" s="94"/>
      <c r="AL25" s="91"/>
      <c r="AM25" s="91"/>
      <c r="AN25" s="91"/>
      <c r="AO25" s="91"/>
      <c r="AP25" s="91"/>
      <c r="AQ25" s="94"/>
      <c r="AR25" s="94"/>
      <c r="AS25" s="91"/>
      <c r="AT25" s="91"/>
      <c r="AU25" s="91"/>
      <c r="AV25" s="91"/>
      <c r="AW25" s="284"/>
      <c r="AX25" s="285"/>
      <c r="AY25" s="376"/>
      <c r="AZ25" s="377"/>
      <c r="BA25" s="289"/>
      <c r="BB25" s="290"/>
      <c r="BC25" s="290"/>
      <c r="BD25" s="290"/>
      <c r="BE25" s="290"/>
      <c r="BF25" s="291"/>
    </row>
    <row r="26" spans="1:58" ht="17.25" customHeight="1" x14ac:dyDescent="0.15">
      <c r="A26" s="292">
        <v>3</v>
      </c>
      <c r="B26" s="323"/>
      <c r="C26" s="324"/>
      <c r="D26" s="327"/>
      <c r="E26" s="328"/>
      <c r="F26" s="327"/>
      <c r="G26" s="331"/>
      <c r="H26" s="331"/>
      <c r="I26" s="331"/>
      <c r="J26" s="328"/>
      <c r="K26" s="333"/>
      <c r="L26" s="334"/>
      <c r="M26" s="334"/>
      <c r="N26" s="335"/>
      <c r="O26" s="339" t="s">
        <v>88</v>
      </c>
      <c r="P26" s="340"/>
      <c r="Q26" s="341"/>
      <c r="R26" s="88"/>
      <c r="S26" s="89"/>
      <c r="T26" s="89"/>
      <c r="U26" s="89"/>
      <c r="V26" s="93"/>
      <c r="W26" s="93"/>
      <c r="X26" s="89"/>
      <c r="Y26" s="89"/>
      <c r="Z26" s="89"/>
      <c r="AA26" s="89"/>
      <c r="AB26" s="89"/>
      <c r="AC26" s="93"/>
      <c r="AD26" s="93"/>
      <c r="AE26" s="89"/>
      <c r="AF26" s="89"/>
      <c r="AG26" s="89"/>
      <c r="AH26" s="89"/>
      <c r="AI26" s="89"/>
      <c r="AJ26" s="93"/>
      <c r="AK26" s="93"/>
      <c r="AL26" s="89"/>
      <c r="AM26" s="89"/>
      <c r="AN26" s="89"/>
      <c r="AO26" s="89"/>
      <c r="AP26" s="89"/>
      <c r="AQ26" s="93"/>
      <c r="AR26" s="93"/>
      <c r="AS26" s="89"/>
      <c r="AT26" s="89"/>
      <c r="AU26" s="89"/>
      <c r="AV26" s="89"/>
      <c r="AW26" s="282">
        <f t="shared" ref="AW26" si="2">SUM(R26:AS26)</f>
        <v>0</v>
      </c>
      <c r="AX26" s="283"/>
      <c r="AY26" s="374">
        <f>AW26/($BD$2/7)</f>
        <v>0</v>
      </c>
      <c r="AZ26" s="375"/>
      <c r="BA26" s="286"/>
      <c r="BB26" s="287"/>
      <c r="BC26" s="287"/>
      <c r="BD26" s="287"/>
      <c r="BE26" s="287"/>
      <c r="BF26" s="288"/>
    </row>
    <row r="27" spans="1:58" ht="17.25" customHeight="1" x14ac:dyDescent="0.15">
      <c r="A27" s="293"/>
      <c r="B27" s="325"/>
      <c r="C27" s="326"/>
      <c r="D27" s="329"/>
      <c r="E27" s="330"/>
      <c r="F27" s="329"/>
      <c r="G27" s="332"/>
      <c r="H27" s="332"/>
      <c r="I27" s="332"/>
      <c r="J27" s="330"/>
      <c r="K27" s="336"/>
      <c r="L27" s="337"/>
      <c r="M27" s="337"/>
      <c r="N27" s="338"/>
      <c r="O27" s="344" t="s">
        <v>89</v>
      </c>
      <c r="P27" s="345"/>
      <c r="Q27" s="346"/>
      <c r="R27" s="90"/>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284"/>
      <c r="AX27" s="285"/>
      <c r="AY27" s="376"/>
      <c r="AZ27" s="377"/>
      <c r="BA27" s="289"/>
      <c r="BB27" s="290"/>
      <c r="BC27" s="290"/>
      <c r="BD27" s="290"/>
      <c r="BE27" s="290"/>
      <c r="BF27" s="291"/>
    </row>
    <row r="28" spans="1:58" ht="17.25" customHeight="1" x14ac:dyDescent="0.15">
      <c r="A28" s="292">
        <v>4</v>
      </c>
      <c r="B28" s="323"/>
      <c r="C28" s="324"/>
      <c r="D28" s="327"/>
      <c r="E28" s="328"/>
      <c r="F28" s="327"/>
      <c r="G28" s="331"/>
      <c r="H28" s="331"/>
      <c r="I28" s="331"/>
      <c r="J28" s="328"/>
      <c r="K28" s="333"/>
      <c r="L28" s="334"/>
      <c r="M28" s="334"/>
      <c r="N28" s="335"/>
      <c r="O28" s="339" t="s">
        <v>88</v>
      </c>
      <c r="P28" s="340"/>
      <c r="Q28" s="341"/>
      <c r="R28" s="92"/>
      <c r="S28" s="89"/>
      <c r="T28" s="89"/>
      <c r="U28" s="89"/>
      <c r="V28" s="89"/>
      <c r="W28" s="89"/>
      <c r="X28" s="93"/>
      <c r="Y28" s="93"/>
      <c r="Z28" s="89"/>
      <c r="AA28" s="89"/>
      <c r="AB28" s="89"/>
      <c r="AC28" s="89"/>
      <c r="AD28" s="89"/>
      <c r="AE28" s="93"/>
      <c r="AF28" s="93"/>
      <c r="AG28" s="89"/>
      <c r="AH28" s="89"/>
      <c r="AI28" s="89"/>
      <c r="AJ28" s="89"/>
      <c r="AK28" s="89"/>
      <c r="AL28" s="93"/>
      <c r="AM28" s="93"/>
      <c r="AN28" s="89"/>
      <c r="AO28" s="89"/>
      <c r="AP28" s="89"/>
      <c r="AQ28" s="89"/>
      <c r="AR28" s="89"/>
      <c r="AS28" s="93"/>
      <c r="AT28" s="93"/>
      <c r="AU28" s="93"/>
      <c r="AV28" s="93"/>
      <c r="AW28" s="282">
        <f t="shared" ref="AW28" si="3">SUM(R28:AS28)</f>
        <v>0</v>
      </c>
      <c r="AX28" s="283"/>
      <c r="AY28" s="374">
        <f>AW28/($BD$2/7)</f>
        <v>0</v>
      </c>
      <c r="AZ28" s="375"/>
      <c r="BA28" s="286"/>
      <c r="BB28" s="287"/>
      <c r="BC28" s="287"/>
      <c r="BD28" s="287"/>
      <c r="BE28" s="287"/>
      <c r="BF28" s="288"/>
    </row>
    <row r="29" spans="1:58" ht="17.25" customHeight="1" x14ac:dyDescent="0.15">
      <c r="A29" s="293"/>
      <c r="B29" s="325"/>
      <c r="C29" s="326"/>
      <c r="D29" s="329"/>
      <c r="E29" s="330"/>
      <c r="F29" s="329"/>
      <c r="G29" s="332"/>
      <c r="H29" s="332"/>
      <c r="I29" s="332"/>
      <c r="J29" s="330"/>
      <c r="K29" s="336"/>
      <c r="L29" s="337"/>
      <c r="M29" s="337"/>
      <c r="N29" s="338"/>
      <c r="O29" s="344" t="s">
        <v>89</v>
      </c>
      <c r="P29" s="345"/>
      <c r="Q29" s="346"/>
      <c r="R29" s="95"/>
      <c r="S29" s="91"/>
      <c r="T29" s="91"/>
      <c r="U29" s="91"/>
      <c r="V29" s="91"/>
      <c r="W29" s="91"/>
      <c r="X29" s="94"/>
      <c r="Y29" s="94"/>
      <c r="Z29" s="91"/>
      <c r="AA29" s="91"/>
      <c r="AB29" s="91"/>
      <c r="AC29" s="91"/>
      <c r="AD29" s="91"/>
      <c r="AE29" s="94"/>
      <c r="AF29" s="94"/>
      <c r="AG29" s="91"/>
      <c r="AH29" s="91"/>
      <c r="AI29" s="91"/>
      <c r="AJ29" s="91"/>
      <c r="AK29" s="91"/>
      <c r="AL29" s="94"/>
      <c r="AM29" s="94"/>
      <c r="AN29" s="91"/>
      <c r="AO29" s="91"/>
      <c r="AP29" s="91"/>
      <c r="AQ29" s="91"/>
      <c r="AR29" s="91"/>
      <c r="AS29" s="94"/>
      <c r="AT29" s="94"/>
      <c r="AU29" s="94"/>
      <c r="AV29" s="94"/>
      <c r="AW29" s="284"/>
      <c r="AX29" s="285"/>
      <c r="AY29" s="376"/>
      <c r="AZ29" s="377"/>
      <c r="BA29" s="289"/>
      <c r="BB29" s="290"/>
      <c r="BC29" s="290"/>
      <c r="BD29" s="290"/>
      <c r="BE29" s="290"/>
      <c r="BF29" s="291"/>
    </row>
    <row r="30" spans="1:58" ht="17.25" customHeight="1" x14ac:dyDescent="0.15">
      <c r="A30" s="292">
        <v>5</v>
      </c>
      <c r="B30" s="323"/>
      <c r="C30" s="324"/>
      <c r="D30" s="327"/>
      <c r="E30" s="328"/>
      <c r="F30" s="327"/>
      <c r="G30" s="331"/>
      <c r="H30" s="331"/>
      <c r="I30" s="331"/>
      <c r="J30" s="328"/>
      <c r="K30" s="333"/>
      <c r="L30" s="334"/>
      <c r="M30" s="334"/>
      <c r="N30" s="335"/>
      <c r="O30" s="339" t="s">
        <v>88</v>
      </c>
      <c r="P30" s="340"/>
      <c r="Q30" s="341"/>
      <c r="R30" s="92"/>
      <c r="S30" s="89"/>
      <c r="T30" s="89"/>
      <c r="U30" s="89"/>
      <c r="V30" s="89"/>
      <c r="W30" s="89"/>
      <c r="X30" s="93"/>
      <c r="Y30" s="93"/>
      <c r="Z30" s="89"/>
      <c r="AA30" s="89"/>
      <c r="AB30" s="89"/>
      <c r="AC30" s="89"/>
      <c r="AD30" s="89"/>
      <c r="AE30" s="93"/>
      <c r="AF30" s="93"/>
      <c r="AG30" s="89"/>
      <c r="AH30" s="89"/>
      <c r="AI30" s="89"/>
      <c r="AJ30" s="89"/>
      <c r="AK30" s="89"/>
      <c r="AL30" s="93"/>
      <c r="AM30" s="93"/>
      <c r="AN30" s="89"/>
      <c r="AO30" s="89"/>
      <c r="AP30" s="89"/>
      <c r="AQ30" s="89"/>
      <c r="AR30" s="89"/>
      <c r="AS30" s="93"/>
      <c r="AT30" s="93"/>
      <c r="AU30" s="93"/>
      <c r="AV30" s="93"/>
      <c r="AW30" s="282">
        <f t="shared" ref="AW30" si="4">SUM(R30:AS30)</f>
        <v>0</v>
      </c>
      <c r="AX30" s="283"/>
      <c r="AY30" s="374">
        <f>AW30/($BD$2/7)</f>
        <v>0</v>
      </c>
      <c r="AZ30" s="375"/>
      <c r="BA30" s="286"/>
      <c r="BB30" s="287"/>
      <c r="BC30" s="287"/>
      <c r="BD30" s="287"/>
      <c r="BE30" s="287"/>
      <c r="BF30" s="288"/>
    </row>
    <row r="31" spans="1:58" ht="17.25" customHeight="1" x14ac:dyDescent="0.15">
      <c r="A31" s="293"/>
      <c r="B31" s="325"/>
      <c r="C31" s="326"/>
      <c r="D31" s="329"/>
      <c r="E31" s="330"/>
      <c r="F31" s="329"/>
      <c r="G31" s="332"/>
      <c r="H31" s="332"/>
      <c r="I31" s="332"/>
      <c r="J31" s="330"/>
      <c r="K31" s="336"/>
      <c r="L31" s="337"/>
      <c r="M31" s="337"/>
      <c r="N31" s="338"/>
      <c r="O31" s="344" t="s">
        <v>89</v>
      </c>
      <c r="P31" s="345"/>
      <c r="Q31" s="346"/>
      <c r="R31" s="95"/>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4"/>
      <c r="AV31" s="94"/>
      <c r="AW31" s="284"/>
      <c r="AX31" s="285"/>
      <c r="AY31" s="376"/>
      <c r="AZ31" s="377"/>
      <c r="BA31" s="289"/>
      <c r="BB31" s="290"/>
      <c r="BC31" s="290"/>
      <c r="BD31" s="290"/>
      <c r="BE31" s="290"/>
      <c r="BF31" s="291"/>
    </row>
    <row r="32" spans="1:58" ht="17.25" customHeight="1" x14ac:dyDescent="0.15">
      <c r="A32" s="292">
        <v>6</v>
      </c>
      <c r="B32" s="323"/>
      <c r="C32" s="324"/>
      <c r="D32" s="327"/>
      <c r="E32" s="328"/>
      <c r="F32" s="327"/>
      <c r="G32" s="331"/>
      <c r="H32" s="331"/>
      <c r="I32" s="331"/>
      <c r="J32" s="328"/>
      <c r="K32" s="333"/>
      <c r="L32" s="334"/>
      <c r="M32" s="334"/>
      <c r="N32" s="335"/>
      <c r="O32" s="339" t="s">
        <v>88</v>
      </c>
      <c r="P32" s="340"/>
      <c r="Q32" s="341"/>
      <c r="R32" s="92"/>
      <c r="S32" s="93"/>
      <c r="T32" s="93"/>
      <c r="U32" s="93"/>
      <c r="V32" s="93"/>
      <c r="W32" s="89"/>
      <c r="X32" s="89"/>
      <c r="Y32" s="89"/>
      <c r="Z32" s="93"/>
      <c r="AA32" s="93"/>
      <c r="AB32" s="93"/>
      <c r="AC32" s="93"/>
      <c r="AD32" s="89"/>
      <c r="AE32" s="89"/>
      <c r="AF32" s="89"/>
      <c r="AG32" s="93"/>
      <c r="AH32" s="93"/>
      <c r="AI32" s="93"/>
      <c r="AJ32" s="93"/>
      <c r="AK32" s="89"/>
      <c r="AL32" s="89"/>
      <c r="AM32" s="89"/>
      <c r="AN32" s="93"/>
      <c r="AO32" s="93"/>
      <c r="AP32" s="93"/>
      <c r="AQ32" s="93"/>
      <c r="AR32" s="89"/>
      <c r="AS32" s="89"/>
      <c r="AT32" s="89"/>
      <c r="AU32" s="93"/>
      <c r="AV32" s="93"/>
      <c r="AW32" s="282">
        <f t="shared" ref="AW32" si="5">SUM(R32:AS32)</f>
        <v>0</v>
      </c>
      <c r="AX32" s="283"/>
      <c r="AY32" s="374">
        <f>AW32/($BD$2/7)</f>
        <v>0</v>
      </c>
      <c r="AZ32" s="375"/>
      <c r="BA32" s="286"/>
      <c r="BB32" s="287"/>
      <c r="BC32" s="287"/>
      <c r="BD32" s="287"/>
      <c r="BE32" s="287"/>
      <c r="BF32" s="288"/>
    </row>
    <row r="33" spans="1:58" ht="17.25" customHeight="1" x14ac:dyDescent="0.15">
      <c r="A33" s="293"/>
      <c r="B33" s="325"/>
      <c r="C33" s="326"/>
      <c r="D33" s="329"/>
      <c r="E33" s="330"/>
      <c r="F33" s="329"/>
      <c r="G33" s="332"/>
      <c r="H33" s="332"/>
      <c r="I33" s="332"/>
      <c r="J33" s="330"/>
      <c r="K33" s="336"/>
      <c r="L33" s="337"/>
      <c r="M33" s="337"/>
      <c r="N33" s="338"/>
      <c r="O33" s="344" t="s">
        <v>89</v>
      </c>
      <c r="P33" s="345"/>
      <c r="Q33" s="346"/>
      <c r="R33" s="90"/>
      <c r="S33" s="91"/>
      <c r="T33" s="91"/>
      <c r="U33" s="91"/>
      <c r="V33" s="91"/>
      <c r="W33" s="91"/>
      <c r="X33" s="91"/>
      <c r="Y33" s="91"/>
      <c r="Z33" s="94"/>
      <c r="AA33" s="94"/>
      <c r="AB33" s="94"/>
      <c r="AC33" s="94"/>
      <c r="AD33" s="91"/>
      <c r="AE33" s="91"/>
      <c r="AF33" s="91"/>
      <c r="AG33" s="91"/>
      <c r="AH33" s="94"/>
      <c r="AI33" s="94"/>
      <c r="AJ33" s="94"/>
      <c r="AK33" s="91"/>
      <c r="AL33" s="91"/>
      <c r="AM33" s="91"/>
      <c r="AN33" s="94"/>
      <c r="AO33" s="94"/>
      <c r="AP33" s="94"/>
      <c r="AQ33" s="94"/>
      <c r="AR33" s="91"/>
      <c r="AS33" s="91"/>
      <c r="AT33" s="91"/>
      <c r="AU33" s="94"/>
      <c r="AV33" s="94"/>
      <c r="AW33" s="284"/>
      <c r="AX33" s="285"/>
      <c r="AY33" s="376"/>
      <c r="AZ33" s="377"/>
      <c r="BA33" s="289"/>
      <c r="BB33" s="290"/>
      <c r="BC33" s="290"/>
      <c r="BD33" s="290"/>
      <c r="BE33" s="290"/>
      <c r="BF33" s="291"/>
    </row>
    <row r="34" spans="1:58" ht="17.25" customHeight="1" x14ac:dyDescent="0.15">
      <c r="A34" s="292">
        <v>7</v>
      </c>
      <c r="B34" s="323"/>
      <c r="C34" s="324"/>
      <c r="D34" s="327"/>
      <c r="E34" s="328"/>
      <c r="F34" s="327"/>
      <c r="G34" s="331"/>
      <c r="H34" s="331"/>
      <c r="I34" s="331"/>
      <c r="J34" s="328"/>
      <c r="K34" s="333"/>
      <c r="L34" s="334"/>
      <c r="M34" s="334"/>
      <c r="N34" s="335"/>
      <c r="O34" s="339" t="s">
        <v>88</v>
      </c>
      <c r="P34" s="340"/>
      <c r="Q34" s="341"/>
      <c r="R34" s="88"/>
      <c r="S34" s="89"/>
      <c r="T34" s="89"/>
      <c r="U34" s="89"/>
      <c r="V34" s="89"/>
      <c r="W34" s="89"/>
      <c r="X34" s="89"/>
      <c r="Y34" s="93"/>
      <c r="Z34" s="93"/>
      <c r="AA34" s="93"/>
      <c r="AB34" s="93"/>
      <c r="AC34" s="93"/>
      <c r="AD34" s="89"/>
      <c r="AE34" s="93"/>
      <c r="AF34" s="93"/>
      <c r="AG34" s="89"/>
      <c r="AH34" s="93"/>
      <c r="AI34" s="93"/>
      <c r="AJ34" s="93"/>
      <c r="AK34" s="89"/>
      <c r="AL34" s="93"/>
      <c r="AM34" s="93"/>
      <c r="AN34" s="93"/>
      <c r="AO34" s="93"/>
      <c r="AP34" s="93"/>
      <c r="AQ34" s="93"/>
      <c r="AR34" s="89"/>
      <c r="AS34" s="89"/>
      <c r="AT34" s="93"/>
      <c r="AU34" s="93"/>
      <c r="AV34" s="93"/>
      <c r="AW34" s="282">
        <f t="shared" ref="AW34" si="6">SUM(R34:AS34)</f>
        <v>0</v>
      </c>
      <c r="AX34" s="283"/>
      <c r="AY34" s="374">
        <f>AW34/($BD$2/7)</f>
        <v>0</v>
      </c>
      <c r="AZ34" s="375"/>
      <c r="BA34" s="286"/>
      <c r="BB34" s="287"/>
      <c r="BC34" s="287"/>
      <c r="BD34" s="287"/>
      <c r="BE34" s="287"/>
      <c r="BF34" s="288"/>
    </row>
    <row r="35" spans="1:58" ht="17.25" customHeight="1" x14ac:dyDescent="0.15">
      <c r="A35" s="293"/>
      <c r="B35" s="325"/>
      <c r="C35" s="326"/>
      <c r="D35" s="329"/>
      <c r="E35" s="330"/>
      <c r="F35" s="329"/>
      <c r="G35" s="332"/>
      <c r="H35" s="332"/>
      <c r="I35" s="332"/>
      <c r="J35" s="330"/>
      <c r="K35" s="336"/>
      <c r="L35" s="337"/>
      <c r="M35" s="337"/>
      <c r="N35" s="338"/>
      <c r="O35" s="344" t="s">
        <v>89</v>
      </c>
      <c r="P35" s="345"/>
      <c r="Q35" s="346"/>
      <c r="R35" s="90"/>
      <c r="S35" s="91"/>
      <c r="T35" s="91"/>
      <c r="U35" s="91"/>
      <c r="V35" s="91"/>
      <c r="W35" s="91"/>
      <c r="X35" s="91"/>
      <c r="Y35" s="94"/>
      <c r="Z35" s="91"/>
      <c r="AA35" s="94"/>
      <c r="AB35" s="94"/>
      <c r="AC35" s="91"/>
      <c r="AD35" s="91"/>
      <c r="AE35" s="94"/>
      <c r="AF35" s="94"/>
      <c r="AG35" s="91"/>
      <c r="AH35" s="94"/>
      <c r="AI35" s="91"/>
      <c r="AJ35" s="94"/>
      <c r="AK35" s="91"/>
      <c r="AL35" s="91"/>
      <c r="AM35" s="94"/>
      <c r="AN35" s="94"/>
      <c r="AO35" s="94"/>
      <c r="AP35" s="91"/>
      <c r="AQ35" s="94"/>
      <c r="AR35" s="91"/>
      <c r="AS35" s="91"/>
      <c r="AT35" s="94"/>
      <c r="AU35" s="94"/>
      <c r="AV35" s="91"/>
      <c r="AW35" s="284"/>
      <c r="AX35" s="285"/>
      <c r="AY35" s="376"/>
      <c r="AZ35" s="377"/>
      <c r="BA35" s="289"/>
      <c r="BB35" s="290"/>
      <c r="BC35" s="290"/>
      <c r="BD35" s="290"/>
      <c r="BE35" s="290"/>
      <c r="BF35" s="291"/>
    </row>
    <row r="36" spans="1:58" ht="17.25" customHeight="1" x14ac:dyDescent="0.15">
      <c r="A36" s="292">
        <v>8</v>
      </c>
      <c r="B36" s="323"/>
      <c r="C36" s="324"/>
      <c r="D36" s="327"/>
      <c r="E36" s="328"/>
      <c r="F36" s="327"/>
      <c r="G36" s="331"/>
      <c r="H36" s="331"/>
      <c r="I36" s="331"/>
      <c r="J36" s="328"/>
      <c r="K36" s="333"/>
      <c r="L36" s="334"/>
      <c r="M36" s="334"/>
      <c r="N36" s="335"/>
      <c r="O36" s="339" t="s">
        <v>88</v>
      </c>
      <c r="P36" s="340"/>
      <c r="Q36" s="341"/>
      <c r="R36" s="92"/>
      <c r="S36" s="93"/>
      <c r="T36" s="89"/>
      <c r="U36" s="93"/>
      <c r="V36" s="89"/>
      <c r="W36" s="93"/>
      <c r="X36" s="93"/>
      <c r="Y36" s="93"/>
      <c r="Z36" s="89"/>
      <c r="AA36" s="93"/>
      <c r="AB36" s="93"/>
      <c r="AC36" s="89"/>
      <c r="AD36" s="93"/>
      <c r="AE36" s="93"/>
      <c r="AF36" s="93"/>
      <c r="AG36" s="93"/>
      <c r="AH36" s="93"/>
      <c r="AI36" s="89"/>
      <c r="AJ36" s="93"/>
      <c r="AK36" s="93"/>
      <c r="AL36" s="89"/>
      <c r="AM36" s="93"/>
      <c r="AN36" s="93"/>
      <c r="AO36" s="93"/>
      <c r="AP36" s="89"/>
      <c r="AQ36" s="93"/>
      <c r="AR36" s="93"/>
      <c r="AS36" s="93"/>
      <c r="AT36" s="93"/>
      <c r="AU36" s="93"/>
      <c r="AV36" s="89"/>
      <c r="AW36" s="282">
        <f t="shared" ref="AW36" si="7">SUM(R36:AS36)</f>
        <v>0</v>
      </c>
      <c r="AX36" s="283"/>
      <c r="AY36" s="374">
        <f>AW36/($BD$2/7)</f>
        <v>0</v>
      </c>
      <c r="AZ36" s="375"/>
      <c r="BA36" s="286"/>
      <c r="BB36" s="287"/>
      <c r="BC36" s="287"/>
      <c r="BD36" s="287"/>
      <c r="BE36" s="287"/>
      <c r="BF36" s="288"/>
    </row>
    <row r="37" spans="1:58" ht="17.25" customHeight="1" x14ac:dyDescent="0.15">
      <c r="A37" s="293"/>
      <c r="B37" s="325"/>
      <c r="C37" s="326"/>
      <c r="D37" s="329"/>
      <c r="E37" s="330"/>
      <c r="F37" s="329"/>
      <c r="G37" s="332"/>
      <c r="H37" s="332"/>
      <c r="I37" s="332"/>
      <c r="J37" s="330"/>
      <c r="K37" s="336"/>
      <c r="L37" s="337"/>
      <c r="M37" s="337"/>
      <c r="N37" s="338"/>
      <c r="O37" s="344" t="s">
        <v>89</v>
      </c>
      <c r="P37" s="345"/>
      <c r="Q37" s="346"/>
      <c r="R37" s="95"/>
      <c r="S37" s="91"/>
      <c r="T37" s="91"/>
      <c r="U37" s="94"/>
      <c r="V37" s="91"/>
      <c r="W37" s="91"/>
      <c r="X37" s="91"/>
      <c r="Y37" s="94"/>
      <c r="Z37" s="91"/>
      <c r="AA37" s="94"/>
      <c r="AB37" s="91"/>
      <c r="AC37" s="91"/>
      <c r="AD37" s="94"/>
      <c r="AE37" s="94"/>
      <c r="AF37" s="94"/>
      <c r="AG37" s="94"/>
      <c r="AH37" s="91"/>
      <c r="AI37" s="91"/>
      <c r="AJ37" s="94"/>
      <c r="AK37" s="94"/>
      <c r="AL37" s="91"/>
      <c r="AM37" s="94"/>
      <c r="AN37" s="94"/>
      <c r="AO37" s="91"/>
      <c r="AP37" s="91"/>
      <c r="AQ37" s="91"/>
      <c r="AR37" s="94"/>
      <c r="AS37" s="94"/>
      <c r="AT37" s="91"/>
      <c r="AU37" s="94"/>
      <c r="AV37" s="91"/>
      <c r="AW37" s="284"/>
      <c r="AX37" s="285"/>
      <c r="AY37" s="376"/>
      <c r="AZ37" s="377"/>
      <c r="BA37" s="289"/>
      <c r="BB37" s="290"/>
      <c r="BC37" s="290"/>
      <c r="BD37" s="290"/>
      <c r="BE37" s="290"/>
      <c r="BF37" s="291"/>
    </row>
    <row r="38" spans="1:58" ht="17.25" customHeight="1" x14ac:dyDescent="0.15">
      <c r="A38" s="292">
        <v>9</v>
      </c>
      <c r="B38" s="323"/>
      <c r="C38" s="324"/>
      <c r="D38" s="327"/>
      <c r="E38" s="328"/>
      <c r="F38" s="327"/>
      <c r="G38" s="331"/>
      <c r="H38" s="331"/>
      <c r="I38" s="331"/>
      <c r="J38" s="328"/>
      <c r="K38" s="333"/>
      <c r="L38" s="334"/>
      <c r="M38" s="334"/>
      <c r="N38" s="335"/>
      <c r="O38" s="339" t="s">
        <v>88</v>
      </c>
      <c r="P38" s="340"/>
      <c r="Q38" s="341"/>
      <c r="R38" s="92"/>
      <c r="S38" s="89"/>
      <c r="T38" s="93"/>
      <c r="U38" s="93"/>
      <c r="V38" s="93"/>
      <c r="W38" s="89"/>
      <c r="X38" s="89"/>
      <c r="Y38" s="93"/>
      <c r="Z38" s="93"/>
      <c r="AA38" s="93"/>
      <c r="AB38" s="89"/>
      <c r="AC38" s="93"/>
      <c r="AD38" s="93"/>
      <c r="AE38" s="93"/>
      <c r="AF38" s="93"/>
      <c r="AG38" s="93"/>
      <c r="AH38" s="89"/>
      <c r="AI38" s="93"/>
      <c r="AJ38" s="93"/>
      <c r="AK38" s="93"/>
      <c r="AL38" s="93"/>
      <c r="AM38" s="93"/>
      <c r="AN38" s="93"/>
      <c r="AO38" s="89"/>
      <c r="AP38" s="89"/>
      <c r="AQ38" s="89"/>
      <c r="AR38" s="93"/>
      <c r="AS38" s="93"/>
      <c r="AT38" s="89"/>
      <c r="AU38" s="93"/>
      <c r="AV38" s="93"/>
      <c r="AW38" s="282">
        <f t="shared" ref="AW38" si="8">SUM(R38:AS38)</f>
        <v>0</v>
      </c>
      <c r="AX38" s="283"/>
      <c r="AY38" s="374">
        <f>AW38/($BD$2/7)</f>
        <v>0</v>
      </c>
      <c r="AZ38" s="375"/>
      <c r="BA38" s="286"/>
      <c r="BB38" s="287"/>
      <c r="BC38" s="287"/>
      <c r="BD38" s="287"/>
      <c r="BE38" s="287"/>
      <c r="BF38" s="288"/>
    </row>
    <row r="39" spans="1:58" ht="17.25" customHeight="1" x14ac:dyDescent="0.15">
      <c r="A39" s="293"/>
      <c r="B39" s="325"/>
      <c r="C39" s="326"/>
      <c r="D39" s="329"/>
      <c r="E39" s="330"/>
      <c r="F39" s="329"/>
      <c r="G39" s="332"/>
      <c r="H39" s="332"/>
      <c r="I39" s="332"/>
      <c r="J39" s="330"/>
      <c r="K39" s="336"/>
      <c r="L39" s="337"/>
      <c r="M39" s="337"/>
      <c r="N39" s="338"/>
      <c r="O39" s="344" t="s">
        <v>89</v>
      </c>
      <c r="P39" s="345"/>
      <c r="Q39" s="346"/>
      <c r="R39" s="95"/>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284"/>
      <c r="AX39" s="285"/>
      <c r="AY39" s="376"/>
      <c r="AZ39" s="377"/>
      <c r="BA39" s="289"/>
      <c r="BB39" s="290"/>
      <c r="BC39" s="290"/>
      <c r="BD39" s="290"/>
      <c r="BE39" s="290"/>
      <c r="BF39" s="291"/>
    </row>
    <row r="40" spans="1:58" ht="17.25" customHeight="1" x14ac:dyDescent="0.15">
      <c r="A40" s="292">
        <v>10</v>
      </c>
      <c r="B40" s="323"/>
      <c r="C40" s="324"/>
      <c r="D40" s="327"/>
      <c r="E40" s="328"/>
      <c r="F40" s="327"/>
      <c r="G40" s="331"/>
      <c r="H40" s="331"/>
      <c r="I40" s="331"/>
      <c r="J40" s="328"/>
      <c r="K40" s="333"/>
      <c r="L40" s="334"/>
      <c r="M40" s="334"/>
      <c r="N40" s="335"/>
      <c r="O40" s="339" t="s">
        <v>88</v>
      </c>
      <c r="P40" s="340"/>
      <c r="Q40" s="341"/>
      <c r="R40" s="92"/>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282">
        <f t="shared" ref="AW40" si="9">SUM(R40:AS40)</f>
        <v>0</v>
      </c>
      <c r="AX40" s="283"/>
      <c r="AY40" s="342" t="str">
        <f>IF($BF$3="計画",AW40/4,IF($BF$3="実績",AW40/($BD$7/7),""))</f>
        <v/>
      </c>
      <c r="AZ40" s="343"/>
      <c r="BA40" s="286"/>
      <c r="BB40" s="287"/>
      <c r="BC40" s="287"/>
      <c r="BD40" s="287"/>
      <c r="BE40" s="287"/>
      <c r="BF40" s="288"/>
    </row>
    <row r="41" spans="1:58" ht="17.25" customHeight="1" x14ac:dyDescent="0.15">
      <c r="A41" s="293"/>
      <c r="B41" s="325"/>
      <c r="C41" s="326"/>
      <c r="D41" s="329"/>
      <c r="E41" s="330"/>
      <c r="F41" s="329"/>
      <c r="G41" s="332"/>
      <c r="H41" s="332"/>
      <c r="I41" s="332"/>
      <c r="J41" s="330"/>
      <c r="K41" s="336"/>
      <c r="L41" s="337"/>
      <c r="M41" s="337"/>
      <c r="N41" s="338"/>
      <c r="O41" s="347" t="s">
        <v>89</v>
      </c>
      <c r="P41" s="348"/>
      <c r="Q41" s="349"/>
      <c r="R41" s="95"/>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284"/>
      <c r="AX41" s="285"/>
      <c r="AY41" s="342"/>
      <c r="AZ41" s="343"/>
      <c r="BA41" s="289"/>
      <c r="BB41" s="290"/>
      <c r="BC41" s="290"/>
      <c r="BD41" s="290"/>
      <c r="BE41" s="290"/>
      <c r="BF41" s="291"/>
    </row>
    <row r="42" spans="1:58" ht="17.25" customHeight="1" x14ac:dyDescent="0.15">
      <c r="A42" s="292">
        <v>11</v>
      </c>
      <c r="B42" s="323"/>
      <c r="C42" s="324"/>
      <c r="D42" s="327"/>
      <c r="E42" s="328"/>
      <c r="F42" s="327"/>
      <c r="G42" s="331"/>
      <c r="H42" s="331"/>
      <c r="I42" s="331"/>
      <c r="J42" s="328"/>
      <c r="K42" s="333"/>
      <c r="L42" s="334"/>
      <c r="M42" s="334"/>
      <c r="N42" s="335"/>
      <c r="O42" s="339" t="s">
        <v>88</v>
      </c>
      <c r="P42" s="340"/>
      <c r="Q42" s="341"/>
      <c r="R42" s="92"/>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282">
        <f t="shared" ref="AW42" si="10">SUM(R42:AS42)</f>
        <v>0</v>
      </c>
      <c r="AX42" s="283"/>
      <c r="AY42" s="342" t="str">
        <f>IF($BF$3="計画",AW42/4,IF($BF$3="実績",AW42/($BD$7/7),""))</f>
        <v/>
      </c>
      <c r="AZ42" s="343"/>
      <c r="BA42" s="286"/>
      <c r="BB42" s="287"/>
      <c r="BC42" s="287"/>
      <c r="BD42" s="287"/>
      <c r="BE42" s="287"/>
      <c r="BF42" s="288"/>
    </row>
    <row r="43" spans="1:58" ht="17.25" customHeight="1" x14ac:dyDescent="0.15">
      <c r="A43" s="293"/>
      <c r="B43" s="325"/>
      <c r="C43" s="326"/>
      <c r="D43" s="329"/>
      <c r="E43" s="330"/>
      <c r="F43" s="329"/>
      <c r="G43" s="332"/>
      <c r="H43" s="332"/>
      <c r="I43" s="332"/>
      <c r="J43" s="330"/>
      <c r="K43" s="336"/>
      <c r="L43" s="337"/>
      <c r="M43" s="337"/>
      <c r="N43" s="338"/>
      <c r="O43" s="347" t="s">
        <v>89</v>
      </c>
      <c r="P43" s="348"/>
      <c r="Q43" s="349"/>
      <c r="R43" s="95"/>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284"/>
      <c r="AX43" s="285"/>
      <c r="AY43" s="342"/>
      <c r="AZ43" s="343"/>
      <c r="BA43" s="289"/>
      <c r="BB43" s="290"/>
      <c r="BC43" s="290"/>
      <c r="BD43" s="290"/>
      <c r="BE43" s="290"/>
      <c r="BF43" s="291"/>
    </row>
    <row r="44" spans="1:58" ht="17.25" customHeight="1" x14ac:dyDescent="0.15">
      <c r="A44" s="292">
        <v>12</v>
      </c>
      <c r="B44" s="323"/>
      <c r="C44" s="324"/>
      <c r="D44" s="327"/>
      <c r="E44" s="328"/>
      <c r="F44" s="327"/>
      <c r="G44" s="331"/>
      <c r="H44" s="331"/>
      <c r="I44" s="331"/>
      <c r="J44" s="328"/>
      <c r="K44" s="333"/>
      <c r="L44" s="334"/>
      <c r="M44" s="334"/>
      <c r="N44" s="335"/>
      <c r="O44" s="339" t="s">
        <v>88</v>
      </c>
      <c r="P44" s="340"/>
      <c r="Q44" s="341"/>
      <c r="R44" s="92"/>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282">
        <f t="shared" ref="AW44" si="11">SUM(R44:AS44)</f>
        <v>0</v>
      </c>
      <c r="AX44" s="283"/>
      <c r="AY44" s="342" t="str">
        <f>IF($BF$3="計画",AW44/4,IF($BF$3="実績",AW44/($BD$7/7),""))</f>
        <v/>
      </c>
      <c r="AZ44" s="343"/>
      <c r="BA44" s="286"/>
      <c r="BB44" s="287"/>
      <c r="BC44" s="287"/>
      <c r="BD44" s="287"/>
      <c r="BE44" s="287"/>
      <c r="BF44" s="288"/>
    </row>
    <row r="45" spans="1:58" ht="17.25" customHeight="1" x14ac:dyDescent="0.15">
      <c r="A45" s="293"/>
      <c r="B45" s="325"/>
      <c r="C45" s="326"/>
      <c r="D45" s="329"/>
      <c r="E45" s="330"/>
      <c r="F45" s="329"/>
      <c r="G45" s="332"/>
      <c r="H45" s="332"/>
      <c r="I45" s="332"/>
      <c r="J45" s="330"/>
      <c r="K45" s="336"/>
      <c r="L45" s="337"/>
      <c r="M45" s="337"/>
      <c r="N45" s="338"/>
      <c r="O45" s="347" t="s">
        <v>89</v>
      </c>
      <c r="P45" s="348"/>
      <c r="Q45" s="349"/>
      <c r="R45" s="95"/>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284"/>
      <c r="AX45" s="285"/>
      <c r="AY45" s="342"/>
      <c r="AZ45" s="343"/>
      <c r="BA45" s="289"/>
      <c r="BB45" s="290"/>
      <c r="BC45" s="290"/>
      <c r="BD45" s="290"/>
      <c r="BE45" s="290"/>
      <c r="BF45" s="291"/>
    </row>
    <row r="46" spans="1:58" ht="17.25" customHeight="1" x14ac:dyDescent="0.15">
      <c r="A46" s="292">
        <v>13</v>
      </c>
      <c r="B46" s="323"/>
      <c r="C46" s="324"/>
      <c r="D46" s="327"/>
      <c r="E46" s="328"/>
      <c r="F46" s="327"/>
      <c r="G46" s="331"/>
      <c r="H46" s="331"/>
      <c r="I46" s="331"/>
      <c r="J46" s="328"/>
      <c r="K46" s="333"/>
      <c r="L46" s="334"/>
      <c r="M46" s="334"/>
      <c r="N46" s="335"/>
      <c r="O46" s="339" t="s">
        <v>88</v>
      </c>
      <c r="P46" s="340"/>
      <c r="Q46" s="341"/>
      <c r="R46" s="92"/>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282">
        <f t="shared" ref="AW46" si="12">SUM(R46:AS46)</f>
        <v>0</v>
      </c>
      <c r="AX46" s="283"/>
      <c r="AY46" s="342" t="str">
        <f>IF($BF$3="計画",AW46/4,IF($BF$3="実績",AW46/($BD$7/7),""))</f>
        <v/>
      </c>
      <c r="AZ46" s="343"/>
      <c r="BA46" s="286"/>
      <c r="BB46" s="287"/>
      <c r="BC46" s="287"/>
      <c r="BD46" s="287"/>
      <c r="BE46" s="287"/>
      <c r="BF46" s="288"/>
    </row>
    <row r="47" spans="1:58" ht="17.25" customHeight="1" x14ac:dyDescent="0.15">
      <c r="A47" s="293"/>
      <c r="B47" s="325"/>
      <c r="C47" s="326"/>
      <c r="D47" s="329"/>
      <c r="E47" s="330"/>
      <c r="F47" s="329"/>
      <c r="G47" s="332"/>
      <c r="H47" s="332"/>
      <c r="I47" s="332"/>
      <c r="J47" s="330"/>
      <c r="K47" s="336"/>
      <c r="L47" s="337"/>
      <c r="M47" s="337"/>
      <c r="N47" s="338"/>
      <c r="O47" s="347" t="s">
        <v>89</v>
      </c>
      <c r="P47" s="348"/>
      <c r="Q47" s="349"/>
      <c r="R47" s="95"/>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284"/>
      <c r="AX47" s="285"/>
      <c r="AY47" s="342"/>
      <c r="AZ47" s="343"/>
      <c r="BA47" s="289"/>
      <c r="BB47" s="290"/>
      <c r="BC47" s="290"/>
      <c r="BD47" s="290"/>
      <c r="BE47" s="290"/>
      <c r="BF47" s="291"/>
    </row>
    <row r="48" spans="1:58" ht="17.25" customHeight="1" x14ac:dyDescent="0.15">
      <c r="A48" s="292">
        <v>14</v>
      </c>
      <c r="B48" s="323"/>
      <c r="C48" s="324"/>
      <c r="D48" s="327"/>
      <c r="E48" s="328"/>
      <c r="F48" s="327"/>
      <c r="G48" s="331"/>
      <c r="H48" s="331"/>
      <c r="I48" s="331"/>
      <c r="J48" s="328"/>
      <c r="K48" s="333"/>
      <c r="L48" s="334"/>
      <c r="M48" s="334"/>
      <c r="N48" s="335"/>
      <c r="O48" s="339" t="s">
        <v>88</v>
      </c>
      <c r="P48" s="340"/>
      <c r="Q48" s="341"/>
      <c r="R48" s="92"/>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282">
        <f t="shared" ref="AW48" si="13">SUM(R48:AS48)</f>
        <v>0</v>
      </c>
      <c r="AX48" s="283"/>
      <c r="AY48" s="342" t="str">
        <f>IF($BF$3="計画",AW48/4,IF($BF$3="実績",AW48/($BD$7/7),""))</f>
        <v/>
      </c>
      <c r="AZ48" s="343"/>
      <c r="BA48" s="286"/>
      <c r="BB48" s="287"/>
      <c r="BC48" s="287"/>
      <c r="BD48" s="287"/>
      <c r="BE48" s="287"/>
      <c r="BF48" s="288"/>
    </row>
    <row r="49" spans="1:58" ht="17.25" customHeight="1" x14ac:dyDescent="0.15">
      <c r="A49" s="293"/>
      <c r="B49" s="325"/>
      <c r="C49" s="326"/>
      <c r="D49" s="329"/>
      <c r="E49" s="330"/>
      <c r="F49" s="329"/>
      <c r="G49" s="332"/>
      <c r="H49" s="332"/>
      <c r="I49" s="332"/>
      <c r="J49" s="330"/>
      <c r="K49" s="336"/>
      <c r="L49" s="337"/>
      <c r="M49" s="337"/>
      <c r="N49" s="338"/>
      <c r="O49" s="347" t="s">
        <v>89</v>
      </c>
      <c r="P49" s="348"/>
      <c r="Q49" s="349"/>
      <c r="R49" s="95"/>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284"/>
      <c r="AX49" s="285"/>
      <c r="AY49" s="342"/>
      <c r="AZ49" s="343"/>
      <c r="BA49" s="289"/>
      <c r="BB49" s="290"/>
      <c r="BC49" s="290"/>
      <c r="BD49" s="290"/>
      <c r="BE49" s="290"/>
      <c r="BF49" s="291"/>
    </row>
    <row r="50" spans="1:58" ht="17.25" customHeight="1" x14ac:dyDescent="0.15">
      <c r="A50" s="292">
        <v>15</v>
      </c>
      <c r="B50" s="323"/>
      <c r="C50" s="324"/>
      <c r="D50" s="327"/>
      <c r="E50" s="328"/>
      <c r="F50" s="327"/>
      <c r="G50" s="331"/>
      <c r="H50" s="331"/>
      <c r="I50" s="331"/>
      <c r="J50" s="328"/>
      <c r="K50" s="333"/>
      <c r="L50" s="334"/>
      <c r="M50" s="334"/>
      <c r="N50" s="335"/>
      <c r="O50" s="339" t="s">
        <v>88</v>
      </c>
      <c r="P50" s="340"/>
      <c r="Q50" s="341"/>
      <c r="R50" s="92"/>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282">
        <f t="shared" ref="AW50" si="14">SUM(R50:AS50)</f>
        <v>0</v>
      </c>
      <c r="AX50" s="283"/>
      <c r="AY50" s="342" t="str">
        <f>IF($BF$3="計画",AW50/4,IF($BF$3="実績",AW50/($BD$7/7),""))</f>
        <v/>
      </c>
      <c r="AZ50" s="343"/>
      <c r="BA50" s="286"/>
      <c r="BB50" s="287"/>
      <c r="BC50" s="287"/>
      <c r="BD50" s="287"/>
      <c r="BE50" s="287"/>
      <c r="BF50" s="288"/>
    </row>
    <row r="51" spans="1:58" ht="17.25" customHeight="1" x14ac:dyDescent="0.15">
      <c r="A51" s="293"/>
      <c r="B51" s="325"/>
      <c r="C51" s="326"/>
      <c r="D51" s="329"/>
      <c r="E51" s="330"/>
      <c r="F51" s="329"/>
      <c r="G51" s="332"/>
      <c r="H51" s="332"/>
      <c r="I51" s="332"/>
      <c r="J51" s="330"/>
      <c r="K51" s="336"/>
      <c r="L51" s="337"/>
      <c r="M51" s="337"/>
      <c r="N51" s="338"/>
      <c r="O51" s="347" t="s">
        <v>89</v>
      </c>
      <c r="P51" s="348"/>
      <c r="Q51" s="349"/>
      <c r="R51" s="95"/>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284"/>
      <c r="AX51" s="285"/>
      <c r="AY51" s="342"/>
      <c r="AZ51" s="343"/>
      <c r="BA51" s="289"/>
      <c r="BB51" s="290"/>
      <c r="BC51" s="290"/>
      <c r="BD51" s="290"/>
      <c r="BE51" s="290"/>
      <c r="BF51" s="291"/>
    </row>
    <row r="52" spans="1:58" ht="17.25" customHeight="1" x14ac:dyDescent="0.15">
      <c r="A52" s="292">
        <v>16</v>
      </c>
      <c r="B52" s="323"/>
      <c r="C52" s="324"/>
      <c r="D52" s="327"/>
      <c r="E52" s="328"/>
      <c r="F52" s="327"/>
      <c r="G52" s="331"/>
      <c r="H52" s="331"/>
      <c r="I52" s="331"/>
      <c r="J52" s="328"/>
      <c r="K52" s="333"/>
      <c r="L52" s="334"/>
      <c r="M52" s="334"/>
      <c r="N52" s="335"/>
      <c r="O52" s="339" t="s">
        <v>88</v>
      </c>
      <c r="P52" s="340"/>
      <c r="Q52" s="341"/>
      <c r="R52" s="92"/>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282">
        <f t="shared" ref="AW52" si="15">SUM(R52:AS52)</f>
        <v>0</v>
      </c>
      <c r="AX52" s="283"/>
      <c r="AY52" s="342" t="str">
        <f>IF($BF$3="計画",AW52/4,IF($BF$3="実績",AW52/($BD$7/7),""))</f>
        <v/>
      </c>
      <c r="AZ52" s="343"/>
      <c r="BA52" s="286"/>
      <c r="BB52" s="287"/>
      <c r="BC52" s="287"/>
      <c r="BD52" s="287"/>
      <c r="BE52" s="287"/>
      <c r="BF52" s="288"/>
    </row>
    <row r="53" spans="1:58" ht="17.25" customHeight="1" x14ac:dyDescent="0.15">
      <c r="A53" s="293"/>
      <c r="B53" s="325"/>
      <c r="C53" s="326"/>
      <c r="D53" s="329"/>
      <c r="E53" s="330"/>
      <c r="F53" s="329"/>
      <c r="G53" s="332"/>
      <c r="H53" s="332"/>
      <c r="I53" s="332"/>
      <c r="J53" s="330"/>
      <c r="K53" s="336"/>
      <c r="L53" s="337"/>
      <c r="M53" s="337"/>
      <c r="N53" s="338"/>
      <c r="O53" s="347" t="s">
        <v>89</v>
      </c>
      <c r="P53" s="348"/>
      <c r="Q53" s="349"/>
      <c r="R53" s="95"/>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284"/>
      <c r="AX53" s="285"/>
      <c r="AY53" s="342"/>
      <c r="AZ53" s="343"/>
      <c r="BA53" s="289"/>
      <c r="BB53" s="290"/>
      <c r="BC53" s="290"/>
      <c r="BD53" s="290"/>
      <c r="BE53" s="290"/>
      <c r="BF53" s="291"/>
    </row>
    <row r="54" spans="1:58" ht="17.25" customHeight="1" x14ac:dyDescent="0.15">
      <c r="A54" s="292">
        <v>17</v>
      </c>
      <c r="B54" s="323"/>
      <c r="C54" s="324"/>
      <c r="D54" s="327"/>
      <c r="E54" s="328"/>
      <c r="F54" s="327"/>
      <c r="G54" s="331"/>
      <c r="H54" s="331"/>
      <c r="I54" s="331"/>
      <c r="J54" s="328"/>
      <c r="K54" s="333"/>
      <c r="L54" s="334"/>
      <c r="M54" s="334"/>
      <c r="N54" s="335"/>
      <c r="O54" s="339" t="s">
        <v>88</v>
      </c>
      <c r="P54" s="340"/>
      <c r="Q54" s="341"/>
      <c r="R54" s="92"/>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282">
        <f t="shared" ref="AW54" si="16">SUM(R54:AS54)</f>
        <v>0</v>
      </c>
      <c r="AX54" s="283"/>
      <c r="AY54" s="342" t="str">
        <f>IF($BF$3="計画",AW54/4,IF($BF$3="実績",AW54/($BD$7/7),""))</f>
        <v/>
      </c>
      <c r="AZ54" s="343"/>
      <c r="BA54" s="286"/>
      <c r="BB54" s="287"/>
      <c r="BC54" s="287"/>
      <c r="BD54" s="287"/>
      <c r="BE54" s="287"/>
      <c r="BF54" s="288"/>
    </row>
    <row r="55" spans="1:58" ht="17.25" customHeight="1" x14ac:dyDescent="0.15">
      <c r="A55" s="293"/>
      <c r="B55" s="325"/>
      <c r="C55" s="326"/>
      <c r="D55" s="329"/>
      <c r="E55" s="330"/>
      <c r="F55" s="329"/>
      <c r="G55" s="332"/>
      <c r="H55" s="332"/>
      <c r="I55" s="332"/>
      <c r="J55" s="330"/>
      <c r="K55" s="336"/>
      <c r="L55" s="337"/>
      <c r="M55" s="337"/>
      <c r="N55" s="338"/>
      <c r="O55" s="347" t="s">
        <v>89</v>
      </c>
      <c r="P55" s="348"/>
      <c r="Q55" s="349"/>
      <c r="R55" s="95"/>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284"/>
      <c r="AX55" s="285"/>
      <c r="AY55" s="342"/>
      <c r="AZ55" s="343"/>
      <c r="BA55" s="289"/>
      <c r="BB55" s="290"/>
      <c r="BC55" s="290"/>
      <c r="BD55" s="290"/>
      <c r="BE55" s="290"/>
      <c r="BF55" s="291"/>
    </row>
    <row r="56" spans="1:58" ht="17.25" customHeight="1" x14ac:dyDescent="0.15">
      <c r="A56" s="292">
        <v>18</v>
      </c>
      <c r="B56" s="323"/>
      <c r="C56" s="324"/>
      <c r="D56" s="327"/>
      <c r="E56" s="328"/>
      <c r="F56" s="327"/>
      <c r="G56" s="331"/>
      <c r="H56" s="331"/>
      <c r="I56" s="331"/>
      <c r="J56" s="328"/>
      <c r="K56" s="333"/>
      <c r="L56" s="334"/>
      <c r="M56" s="334"/>
      <c r="N56" s="335"/>
      <c r="O56" s="339" t="s">
        <v>88</v>
      </c>
      <c r="P56" s="340"/>
      <c r="Q56" s="341"/>
      <c r="R56" s="92"/>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282">
        <f t="shared" ref="AW56" si="17">SUM(R56:AS56)</f>
        <v>0</v>
      </c>
      <c r="AX56" s="283"/>
      <c r="AY56" s="342" t="str">
        <f>IF($BF$3="計画",AW56/4,IF($BF$3="実績",AW56/($BD$7/7),""))</f>
        <v/>
      </c>
      <c r="AZ56" s="343"/>
      <c r="BA56" s="286"/>
      <c r="BB56" s="287"/>
      <c r="BC56" s="287"/>
      <c r="BD56" s="287"/>
      <c r="BE56" s="287"/>
      <c r="BF56" s="288"/>
    </row>
    <row r="57" spans="1:58" ht="17.25" customHeight="1" x14ac:dyDescent="0.15">
      <c r="A57" s="293"/>
      <c r="B57" s="325"/>
      <c r="C57" s="326"/>
      <c r="D57" s="329"/>
      <c r="E57" s="330"/>
      <c r="F57" s="329"/>
      <c r="G57" s="332"/>
      <c r="H57" s="332"/>
      <c r="I57" s="332"/>
      <c r="J57" s="330"/>
      <c r="K57" s="336"/>
      <c r="L57" s="337"/>
      <c r="M57" s="337"/>
      <c r="N57" s="338"/>
      <c r="O57" s="347" t="s">
        <v>89</v>
      </c>
      <c r="P57" s="348"/>
      <c r="Q57" s="349"/>
      <c r="R57" s="95"/>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284"/>
      <c r="AX57" s="285"/>
      <c r="AY57" s="342"/>
      <c r="AZ57" s="343"/>
      <c r="BA57" s="289"/>
      <c r="BB57" s="290"/>
      <c r="BC57" s="290"/>
      <c r="BD57" s="290"/>
      <c r="BE57" s="290"/>
      <c r="BF57" s="291"/>
    </row>
    <row r="58" spans="1:58" ht="17.25" customHeight="1" x14ac:dyDescent="0.15">
      <c r="A58" s="292">
        <v>19</v>
      </c>
      <c r="B58" s="323"/>
      <c r="C58" s="324"/>
      <c r="D58" s="327"/>
      <c r="E58" s="328"/>
      <c r="F58" s="327"/>
      <c r="G58" s="331"/>
      <c r="H58" s="331"/>
      <c r="I58" s="331"/>
      <c r="J58" s="328"/>
      <c r="K58" s="333"/>
      <c r="L58" s="334"/>
      <c r="M58" s="334"/>
      <c r="N58" s="335"/>
      <c r="O58" s="339" t="s">
        <v>88</v>
      </c>
      <c r="P58" s="340"/>
      <c r="Q58" s="341"/>
      <c r="R58" s="92"/>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282">
        <f t="shared" ref="AW58" si="18">SUM(R58:AS58)</f>
        <v>0</v>
      </c>
      <c r="AX58" s="283"/>
      <c r="AY58" s="342" t="str">
        <f>IF($BF$3="計画",AW58/4,IF($BF$3="実績",AW58/($BD$7/7),""))</f>
        <v/>
      </c>
      <c r="AZ58" s="343"/>
      <c r="BA58" s="286"/>
      <c r="BB58" s="287"/>
      <c r="BC58" s="287"/>
      <c r="BD58" s="287"/>
      <c r="BE58" s="287"/>
      <c r="BF58" s="288"/>
    </row>
    <row r="59" spans="1:58" ht="17.25" customHeight="1" x14ac:dyDescent="0.15">
      <c r="A59" s="293"/>
      <c r="B59" s="325"/>
      <c r="C59" s="326"/>
      <c r="D59" s="329"/>
      <c r="E59" s="330"/>
      <c r="F59" s="329"/>
      <c r="G59" s="332"/>
      <c r="H59" s="332"/>
      <c r="I59" s="332"/>
      <c r="J59" s="330"/>
      <c r="K59" s="336"/>
      <c r="L59" s="337"/>
      <c r="M59" s="337"/>
      <c r="N59" s="338"/>
      <c r="O59" s="347" t="s">
        <v>89</v>
      </c>
      <c r="P59" s="348"/>
      <c r="Q59" s="349"/>
      <c r="R59" s="95"/>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284"/>
      <c r="AX59" s="285"/>
      <c r="AY59" s="342"/>
      <c r="AZ59" s="343"/>
      <c r="BA59" s="289"/>
      <c r="BB59" s="290"/>
      <c r="BC59" s="290"/>
      <c r="BD59" s="290"/>
      <c r="BE59" s="290"/>
      <c r="BF59" s="291"/>
    </row>
    <row r="60" spans="1:58" ht="17.25" customHeight="1" x14ac:dyDescent="0.15">
      <c r="A60" s="292">
        <v>20</v>
      </c>
      <c r="B60" s="323"/>
      <c r="C60" s="324"/>
      <c r="D60" s="327"/>
      <c r="E60" s="328"/>
      <c r="F60" s="327"/>
      <c r="G60" s="331"/>
      <c r="H60" s="331"/>
      <c r="I60" s="331"/>
      <c r="J60" s="328"/>
      <c r="K60" s="333"/>
      <c r="L60" s="334"/>
      <c r="M60" s="334"/>
      <c r="N60" s="335"/>
      <c r="O60" s="339" t="s">
        <v>88</v>
      </c>
      <c r="P60" s="340"/>
      <c r="Q60" s="341"/>
      <c r="R60" s="92"/>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282">
        <f t="shared" ref="AW60" si="19">SUM(R60:AS60)</f>
        <v>0</v>
      </c>
      <c r="AX60" s="283"/>
      <c r="AY60" s="342" t="str">
        <f>IF($BF$3="計画",AW60/4,IF($BF$3="実績",AW60/($BD$7/7),""))</f>
        <v/>
      </c>
      <c r="AZ60" s="343"/>
      <c r="BA60" s="286"/>
      <c r="BB60" s="287"/>
      <c r="BC60" s="287"/>
      <c r="BD60" s="287"/>
      <c r="BE60" s="287"/>
      <c r="BF60" s="288"/>
    </row>
    <row r="61" spans="1:58" ht="17.25" customHeight="1" x14ac:dyDescent="0.15">
      <c r="A61" s="293"/>
      <c r="B61" s="325"/>
      <c r="C61" s="326"/>
      <c r="D61" s="329"/>
      <c r="E61" s="330"/>
      <c r="F61" s="329"/>
      <c r="G61" s="332"/>
      <c r="H61" s="332"/>
      <c r="I61" s="332"/>
      <c r="J61" s="330"/>
      <c r="K61" s="336"/>
      <c r="L61" s="337"/>
      <c r="M61" s="337"/>
      <c r="N61" s="338"/>
      <c r="O61" s="347" t="s">
        <v>89</v>
      </c>
      <c r="P61" s="348"/>
      <c r="Q61" s="349"/>
      <c r="R61" s="95"/>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284"/>
      <c r="AX61" s="285"/>
      <c r="AY61" s="342"/>
      <c r="AZ61" s="343"/>
      <c r="BA61" s="289"/>
      <c r="BB61" s="290"/>
      <c r="BC61" s="290"/>
      <c r="BD61" s="290"/>
      <c r="BE61" s="290"/>
      <c r="BF61" s="291"/>
    </row>
    <row r="62" spans="1:58" ht="17.25" customHeight="1" x14ac:dyDescent="0.15">
      <c r="A62" s="292">
        <v>21</v>
      </c>
      <c r="B62" s="323"/>
      <c r="C62" s="324"/>
      <c r="D62" s="327"/>
      <c r="E62" s="328"/>
      <c r="F62" s="327"/>
      <c r="G62" s="331"/>
      <c r="H62" s="331"/>
      <c r="I62" s="331"/>
      <c r="J62" s="328"/>
      <c r="K62" s="333"/>
      <c r="L62" s="334"/>
      <c r="M62" s="334"/>
      <c r="N62" s="335"/>
      <c r="O62" s="339" t="s">
        <v>88</v>
      </c>
      <c r="P62" s="340"/>
      <c r="Q62" s="341"/>
      <c r="R62" s="92"/>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282">
        <f t="shared" ref="AW62" si="20">SUM(R62:AS62)</f>
        <v>0</v>
      </c>
      <c r="AX62" s="283"/>
      <c r="AY62" s="342" t="str">
        <f>IF($BF$3="計画",AW62/4,IF($BF$3="実績",AW62/($BD$7/7),""))</f>
        <v/>
      </c>
      <c r="AZ62" s="343"/>
      <c r="BA62" s="286"/>
      <c r="BB62" s="287"/>
      <c r="BC62" s="287"/>
      <c r="BD62" s="287"/>
      <c r="BE62" s="287"/>
      <c r="BF62" s="288"/>
    </row>
    <row r="63" spans="1:58" ht="17.25" customHeight="1" x14ac:dyDescent="0.15">
      <c r="A63" s="293"/>
      <c r="B63" s="325"/>
      <c r="C63" s="326"/>
      <c r="D63" s="329"/>
      <c r="E63" s="330"/>
      <c r="F63" s="329"/>
      <c r="G63" s="332"/>
      <c r="H63" s="332"/>
      <c r="I63" s="332"/>
      <c r="J63" s="330"/>
      <c r="K63" s="336"/>
      <c r="L63" s="337"/>
      <c r="M63" s="337"/>
      <c r="N63" s="338"/>
      <c r="O63" s="347" t="s">
        <v>89</v>
      </c>
      <c r="P63" s="348"/>
      <c r="Q63" s="349"/>
      <c r="R63" s="95"/>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284"/>
      <c r="AX63" s="285"/>
      <c r="AY63" s="342"/>
      <c r="AZ63" s="343"/>
      <c r="BA63" s="289"/>
      <c r="BB63" s="290"/>
      <c r="BC63" s="290"/>
      <c r="BD63" s="290"/>
      <c r="BE63" s="290"/>
      <c r="BF63" s="291"/>
    </row>
    <row r="64" spans="1:58" ht="17.25" customHeight="1" x14ac:dyDescent="0.15">
      <c r="A64" s="292">
        <v>22</v>
      </c>
      <c r="B64" s="323"/>
      <c r="C64" s="324"/>
      <c r="D64" s="327"/>
      <c r="E64" s="328"/>
      <c r="F64" s="327"/>
      <c r="G64" s="331"/>
      <c r="H64" s="331"/>
      <c r="I64" s="331"/>
      <c r="J64" s="328"/>
      <c r="K64" s="333"/>
      <c r="L64" s="334"/>
      <c r="M64" s="334"/>
      <c r="N64" s="335"/>
      <c r="O64" s="339" t="s">
        <v>88</v>
      </c>
      <c r="P64" s="340"/>
      <c r="Q64" s="341"/>
      <c r="R64" s="92"/>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282">
        <f t="shared" ref="AW64" si="21">SUM(R64:AS64)</f>
        <v>0</v>
      </c>
      <c r="AX64" s="283"/>
      <c r="AY64" s="342" t="str">
        <f>IF($BF$3="計画",AW64/4,IF($BF$3="実績",AW64/($BD$7/7),""))</f>
        <v/>
      </c>
      <c r="AZ64" s="343"/>
      <c r="BA64" s="286"/>
      <c r="BB64" s="287"/>
      <c r="BC64" s="287"/>
      <c r="BD64" s="287"/>
      <c r="BE64" s="287"/>
      <c r="BF64" s="288"/>
    </row>
    <row r="65" spans="1:58" ht="17.25" customHeight="1" x14ac:dyDescent="0.15">
      <c r="A65" s="293"/>
      <c r="B65" s="325"/>
      <c r="C65" s="326"/>
      <c r="D65" s="329"/>
      <c r="E65" s="330"/>
      <c r="F65" s="329"/>
      <c r="G65" s="332"/>
      <c r="H65" s="332"/>
      <c r="I65" s="332"/>
      <c r="J65" s="330"/>
      <c r="K65" s="336"/>
      <c r="L65" s="337"/>
      <c r="M65" s="337"/>
      <c r="N65" s="338"/>
      <c r="O65" s="347" t="s">
        <v>89</v>
      </c>
      <c r="P65" s="348"/>
      <c r="Q65" s="349"/>
      <c r="R65" s="95"/>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284"/>
      <c r="AX65" s="285"/>
      <c r="AY65" s="342"/>
      <c r="AZ65" s="343"/>
      <c r="BA65" s="289"/>
      <c r="BB65" s="290"/>
      <c r="BC65" s="290"/>
      <c r="BD65" s="290"/>
      <c r="BE65" s="290"/>
      <c r="BF65" s="291"/>
    </row>
    <row r="66" spans="1:58" ht="17.25" customHeight="1" x14ac:dyDescent="0.15">
      <c r="A66" s="292">
        <v>23</v>
      </c>
      <c r="B66" s="323"/>
      <c r="C66" s="324"/>
      <c r="D66" s="327"/>
      <c r="E66" s="328"/>
      <c r="F66" s="327"/>
      <c r="G66" s="331"/>
      <c r="H66" s="331"/>
      <c r="I66" s="331"/>
      <c r="J66" s="328"/>
      <c r="K66" s="333"/>
      <c r="L66" s="334"/>
      <c r="M66" s="334"/>
      <c r="N66" s="335"/>
      <c r="O66" s="339" t="s">
        <v>88</v>
      </c>
      <c r="P66" s="340"/>
      <c r="Q66" s="341"/>
      <c r="R66" s="92"/>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282">
        <f t="shared" ref="AW66" si="22">SUM(R66:AS66)</f>
        <v>0</v>
      </c>
      <c r="AX66" s="283"/>
      <c r="AY66" s="342" t="str">
        <f>IF($BF$3="計画",AW66/4,IF($BF$3="実績",AW66/($BD$7/7),""))</f>
        <v/>
      </c>
      <c r="AZ66" s="343"/>
      <c r="BA66" s="286"/>
      <c r="BB66" s="287"/>
      <c r="BC66" s="287"/>
      <c r="BD66" s="287"/>
      <c r="BE66" s="287"/>
      <c r="BF66" s="288"/>
    </row>
    <row r="67" spans="1:58" ht="17.25" customHeight="1" x14ac:dyDescent="0.15">
      <c r="A67" s="293"/>
      <c r="B67" s="325"/>
      <c r="C67" s="326"/>
      <c r="D67" s="329"/>
      <c r="E67" s="330"/>
      <c r="F67" s="329"/>
      <c r="G67" s="332"/>
      <c r="H67" s="332"/>
      <c r="I67" s="332"/>
      <c r="J67" s="330"/>
      <c r="K67" s="336"/>
      <c r="L67" s="337"/>
      <c r="M67" s="337"/>
      <c r="N67" s="338"/>
      <c r="O67" s="347" t="s">
        <v>89</v>
      </c>
      <c r="P67" s="348"/>
      <c r="Q67" s="349"/>
      <c r="R67" s="95"/>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284"/>
      <c r="AX67" s="285"/>
      <c r="AY67" s="342"/>
      <c r="AZ67" s="343"/>
      <c r="BA67" s="289"/>
      <c r="BB67" s="290"/>
      <c r="BC67" s="290"/>
      <c r="BD67" s="290"/>
      <c r="BE67" s="290"/>
      <c r="BF67" s="291"/>
    </row>
    <row r="68" spans="1:58" ht="17.25" customHeight="1" x14ac:dyDescent="0.15">
      <c r="A68" s="292">
        <v>24</v>
      </c>
      <c r="B68" s="323"/>
      <c r="C68" s="324"/>
      <c r="D68" s="327"/>
      <c r="E68" s="328"/>
      <c r="F68" s="327"/>
      <c r="G68" s="331"/>
      <c r="H68" s="331"/>
      <c r="I68" s="331"/>
      <c r="J68" s="328"/>
      <c r="K68" s="333"/>
      <c r="L68" s="334"/>
      <c r="M68" s="334"/>
      <c r="N68" s="335"/>
      <c r="O68" s="339" t="s">
        <v>88</v>
      </c>
      <c r="P68" s="340"/>
      <c r="Q68" s="341"/>
      <c r="R68" s="92"/>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282">
        <f t="shared" ref="AW68" si="23">SUM(R68:AS68)</f>
        <v>0</v>
      </c>
      <c r="AX68" s="283"/>
      <c r="AY68" s="342" t="str">
        <f>IF($BF$3="計画",AW68/4,IF($BF$3="実績",AW68/($BD$7/7),""))</f>
        <v/>
      </c>
      <c r="AZ68" s="343"/>
      <c r="BA68" s="286"/>
      <c r="BB68" s="287"/>
      <c r="BC68" s="287"/>
      <c r="BD68" s="287"/>
      <c r="BE68" s="287"/>
      <c r="BF68" s="288"/>
    </row>
    <row r="69" spans="1:58" ht="17.25" customHeight="1" x14ac:dyDescent="0.15">
      <c r="A69" s="293"/>
      <c r="B69" s="325"/>
      <c r="C69" s="326"/>
      <c r="D69" s="329"/>
      <c r="E69" s="330"/>
      <c r="F69" s="329"/>
      <c r="G69" s="332"/>
      <c r="H69" s="332"/>
      <c r="I69" s="332"/>
      <c r="J69" s="330"/>
      <c r="K69" s="336"/>
      <c r="L69" s="337"/>
      <c r="M69" s="337"/>
      <c r="N69" s="338"/>
      <c r="O69" s="347" t="s">
        <v>89</v>
      </c>
      <c r="P69" s="348"/>
      <c r="Q69" s="349"/>
      <c r="R69" s="95"/>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284"/>
      <c r="AX69" s="285"/>
      <c r="AY69" s="342"/>
      <c r="AZ69" s="343"/>
      <c r="BA69" s="289"/>
      <c r="BB69" s="290"/>
      <c r="BC69" s="290"/>
      <c r="BD69" s="290"/>
      <c r="BE69" s="290"/>
      <c r="BF69" s="291"/>
    </row>
    <row r="70" spans="1:58" ht="17.25" customHeight="1" x14ac:dyDescent="0.15">
      <c r="A70" s="292">
        <v>25</v>
      </c>
      <c r="B70" s="323"/>
      <c r="C70" s="324"/>
      <c r="D70" s="327"/>
      <c r="E70" s="328"/>
      <c r="F70" s="327"/>
      <c r="G70" s="331"/>
      <c r="H70" s="331"/>
      <c r="I70" s="331"/>
      <c r="J70" s="328"/>
      <c r="K70" s="333"/>
      <c r="L70" s="334"/>
      <c r="M70" s="334"/>
      <c r="N70" s="335"/>
      <c r="O70" s="339" t="s">
        <v>88</v>
      </c>
      <c r="P70" s="340"/>
      <c r="Q70" s="341"/>
      <c r="R70" s="92"/>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282">
        <f t="shared" ref="AW70" si="24">SUM(R70:AS70)</f>
        <v>0</v>
      </c>
      <c r="AX70" s="283"/>
      <c r="AY70" s="342" t="str">
        <f>IF($BF$3="計画",AW70/4,IF($BF$3="実績",AW70/($BD$7/7),""))</f>
        <v/>
      </c>
      <c r="AZ70" s="343"/>
      <c r="BA70" s="286"/>
      <c r="BB70" s="287"/>
      <c r="BC70" s="287"/>
      <c r="BD70" s="287"/>
      <c r="BE70" s="287"/>
      <c r="BF70" s="288"/>
    </row>
    <row r="71" spans="1:58" ht="17.25" customHeight="1" x14ac:dyDescent="0.15">
      <c r="A71" s="293"/>
      <c r="B71" s="325"/>
      <c r="C71" s="326"/>
      <c r="D71" s="329"/>
      <c r="E71" s="330"/>
      <c r="F71" s="329"/>
      <c r="G71" s="332"/>
      <c r="H71" s="332"/>
      <c r="I71" s="332"/>
      <c r="J71" s="330"/>
      <c r="K71" s="336"/>
      <c r="L71" s="337"/>
      <c r="M71" s="337"/>
      <c r="N71" s="338"/>
      <c r="O71" s="347" t="s">
        <v>89</v>
      </c>
      <c r="P71" s="348"/>
      <c r="Q71" s="349"/>
      <c r="R71" s="95"/>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284"/>
      <c r="AX71" s="285"/>
      <c r="AY71" s="342"/>
      <c r="AZ71" s="343"/>
      <c r="BA71" s="289"/>
      <c r="BB71" s="290"/>
      <c r="BC71" s="290"/>
      <c r="BD71" s="290"/>
      <c r="BE71" s="290"/>
      <c r="BF71" s="291"/>
    </row>
    <row r="72" spans="1:58" ht="17.25" customHeight="1" x14ac:dyDescent="0.15">
      <c r="A72" s="292">
        <v>26</v>
      </c>
      <c r="B72" s="323"/>
      <c r="C72" s="324"/>
      <c r="D72" s="327"/>
      <c r="E72" s="328"/>
      <c r="F72" s="327"/>
      <c r="G72" s="331"/>
      <c r="H72" s="331"/>
      <c r="I72" s="331"/>
      <c r="J72" s="328"/>
      <c r="K72" s="333"/>
      <c r="L72" s="334"/>
      <c r="M72" s="334"/>
      <c r="N72" s="335"/>
      <c r="O72" s="339" t="s">
        <v>88</v>
      </c>
      <c r="P72" s="340"/>
      <c r="Q72" s="341"/>
      <c r="R72" s="92"/>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282">
        <f t="shared" ref="AW72" si="25">SUM(R72:AS72)</f>
        <v>0</v>
      </c>
      <c r="AX72" s="283"/>
      <c r="AY72" s="342" t="str">
        <f>IF($BF$3="計画",AW72/4,IF($BF$3="実績",AW72/($BD$7/7),""))</f>
        <v/>
      </c>
      <c r="AZ72" s="343"/>
      <c r="BA72" s="286"/>
      <c r="BB72" s="287"/>
      <c r="BC72" s="287"/>
      <c r="BD72" s="287"/>
      <c r="BE72" s="287"/>
      <c r="BF72" s="288"/>
    </row>
    <row r="73" spans="1:58" ht="17.25" customHeight="1" x14ac:dyDescent="0.15">
      <c r="A73" s="293"/>
      <c r="B73" s="325"/>
      <c r="C73" s="326"/>
      <c r="D73" s="329"/>
      <c r="E73" s="330"/>
      <c r="F73" s="329"/>
      <c r="G73" s="332"/>
      <c r="H73" s="332"/>
      <c r="I73" s="332"/>
      <c r="J73" s="330"/>
      <c r="K73" s="336"/>
      <c r="L73" s="337"/>
      <c r="M73" s="337"/>
      <c r="N73" s="338"/>
      <c r="O73" s="347" t="s">
        <v>89</v>
      </c>
      <c r="P73" s="348"/>
      <c r="Q73" s="349"/>
      <c r="R73" s="95"/>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284"/>
      <c r="AX73" s="285"/>
      <c r="AY73" s="342"/>
      <c r="AZ73" s="343"/>
      <c r="BA73" s="289"/>
      <c r="BB73" s="290"/>
      <c r="BC73" s="290"/>
      <c r="BD73" s="290"/>
      <c r="BE73" s="290"/>
      <c r="BF73" s="291"/>
    </row>
    <row r="74" spans="1:58" ht="17.25" customHeight="1" x14ac:dyDescent="0.15">
      <c r="A74" s="292">
        <v>27</v>
      </c>
      <c r="B74" s="323"/>
      <c r="C74" s="324"/>
      <c r="D74" s="327"/>
      <c r="E74" s="328"/>
      <c r="F74" s="327"/>
      <c r="G74" s="331"/>
      <c r="H74" s="331"/>
      <c r="I74" s="331"/>
      <c r="J74" s="328"/>
      <c r="K74" s="333"/>
      <c r="L74" s="334"/>
      <c r="M74" s="334"/>
      <c r="N74" s="335"/>
      <c r="O74" s="339" t="s">
        <v>88</v>
      </c>
      <c r="P74" s="340"/>
      <c r="Q74" s="341"/>
      <c r="R74" s="92"/>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282">
        <f t="shared" ref="AW74" si="26">SUM(R74:AS74)</f>
        <v>0</v>
      </c>
      <c r="AX74" s="283"/>
      <c r="AY74" s="342" t="str">
        <f>IF($BF$3="計画",AW74/4,IF($BF$3="実績",AW74/($BD$7/7),""))</f>
        <v/>
      </c>
      <c r="AZ74" s="343"/>
      <c r="BA74" s="286"/>
      <c r="BB74" s="287"/>
      <c r="BC74" s="287"/>
      <c r="BD74" s="287"/>
      <c r="BE74" s="287"/>
      <c r="BF74" s="288"/>
    </row>
    <row r="75" spans="1:58" ht="17.25" customHeight="1" x14ac:dyDescent="0.15">
      <c r="A75" s="293"/>
      <c r="B75" s="325"/>
      <c r="C75" s="326"/>
      <c r="D75" s="329"/>
      <c r="E75" s="330"/>
      <c r="F75" s="329"/>
      <c r="G75" s="332"/>
      <c r="H75" s="332"/>
      <c r="I75" s="332"/>
      <c r="J75" s="330"/>
      <c r="K75" s="336"/>
      <c r="L75" s="337"/>
      <c r="M75" s="337"/>
      <c r="N75" s="338"/>
      <c r="O75" s="347" t="s">
        <v>89</v>
      </c>
      <c r="P75" s="348"/>
      <c r="Q75" s="349"/>
      <c r="R75" s="95"/>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284"/>
      <c r="AX75" s="285"/>
      <c r="AY75" s="342"/>
      <c r="AZ75" s="343"/>
      <c r="BA75" s="289"/>
      <c r="BB75" s="290"/>
      <c r="BC75" s="290"/>
      <c r="BD75" s="290"/>
      <c r="BE75" s="290"/>
      <c r="BF75" s="291"/>
    </row>
    <row r="76" spans="1:58" ht="17.25" customHeight="1" x14ac:dyDescent="0.15">
      <c r="A76" s="292">
        <v>28</v>
      </c>
      <c r="B76" s="323"/>
      <c r="C76" s="324"/>
      <c r="D76" s="327"/>
      <c r="E76" s="328"/>
      <c r="F76" s="327"/>
      <c r="G76" s="331"/>
      <c r="H76" s="331"/>
      <c r="I76" s="331"/>
      <c r="J76" s="328"/>
      <c r="K76" s="333"/>
      <c r="L76" s="334"/>
      <c r="M76" s="334"/>
      <c r="N76" s="335"/>
      <c r="O76" s="339" t="s">
        <v>88</v>
      </c>
      <c r="P76" s="340"/>
      <c r="Q76" s="341"/>
      <c r="R76" s="92"/>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282">
        <f t="shared" ref="AW76" si="27">SUM(R76:AS76)</f>
        <v>0</v>
      </c>
      <c r="AX76" s="283"/>
      <c r="AY76" s="342" t="str">
        <f>IF($BF$3="計画",AW76/4,IF($BF$3="実績",AW76/($BD$7/7),""))</f>
        <v/>
      </c>
      <c r="AZ76" s="343"/>
      <c r="BA76" s="286"/>
      <c r="BB76" s="287"/>
      <c r="BC76" s="287"/>
      <c r="BD76" s="287"/>
      <c r="BE76" s="287"/>
      <c r="BF76" s="288"/>
    </row>
    <row r="77" spans="1:58" ht="17.25" customHeight="1" x14ac:dyDescent="0.15">
      <c r="A77" s="293"/>
      <c r="B77" s="325"/>
      <c r="C77" s="326"/>
      <c r="D77" s="329"/>
      <c r="E77" s="330"/>
      <c r="F77" s="329"/>
      <c r="G77" s="332"/>
      <c r="H77" s="332"/>
      <c r="I77" s="332"/>
      <c r="J77" s="330"/>
      <c r="K77" s="336"/>
      <c r="L77" s="337"/>
      <c r="M77" s="337"/>
      <c r="N77" s="338"/>
      <c r="O77" s="347" t="s">
        <v>89</v>
      </c>
      <c r="P77" s="348"/>
      <c r="Q77" s="349"/>
      <c r="R77" s="95"/>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284"/>
      <c r="AX77" s="285"/>
      <c r="AY77" s="342"/>
      <c r="AZ77" s="343"/>
      <c r="BA77" s="289"/>
      <c r="BB77" s="290"/>
      <c r="BC77" s="290"/>
      <c r="BD77" s="290"/>
      <c r="BE77" s="290"/>
      <c r="BF77" s="291"/>
    </row>
    <row r="78" spans="1:58" ht="17.25" customHeight="1" x14ac:dyDescent="0.15">
      <c r="A78" s="292">
        <v>29</v>
      </c>
      <c r="B78" s="323"/>
      <c r="C78" s="324"/>
      <c r="D78" s="327"/>
      <c r="E78" s="328"/>
      <c r="F78" s="327"/>
      <c r="G78" s="331"/>
      <c r="H78" s="331"/>
      <c r="I78" s="331"/>
      <c r="J78" s="328"/>
      <c r="K78" s="333"/>
      <c r="L78" s="334"/>
      <c r="M78" s="334"/>
      <c r="N78" s="335"/>
      <c r="O78" s="339" t="s">
        <v>88</v>
      </c>
      <c r="P78" s="340"/>
      <c r="Q78" s="341"/>
      <c r="R78" s="92"/>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282">
        <f t="shared" ref="AW78" si="28">SUM(R78:AS78)</f>
        <v>0</v>
      </c>
      <c r="AX78" s="283"/>
      <c r="AY78" s="342" t="str">
        <f>IF($BF$3="計画",AW78/4,IF($BF$3="実績",AW78/($BD$7/7),""))</f>
        <v/>
      </c>
      <c r="AZ78" s="343"/>
      <c r="BA78" s="286"/>
      <c r="BB78" s="287"/>
      <c r="BC78" s="287"/>
      <c r="BD78" s="287"/>
      <c r="BE78" s="287"/>
      <c r="BF78" s="288"/>
    </row>
    <row r="79" spans="1:58" ht="17.25" customHeight="1" x14ac:dyDescent="0.15">
      <c r="A79" s="293"/>
      <c r="B79" s="325"/>
      <c r="C79" s="326"/>
      <c r="D79" s="329"/>
      <c r="E79" s="330"/>
      <c r="F79" s="329"/>
      <c r="G79" s="332"/>
      <c r="H79" s="332"/>
      <c r="I79" s="332"/>
      <c r="J79" s="330"/>
      <c r="K79" s="336"/>
      <c r="L79" s="337"/>
      <c r="M79" s="337"/>
      <c r="N79" s="338"/>
      <c r="O79" s="347" t="s">
        <v>89</v>
      </c>
      <c r="P79" s="348"/>
      <c r="Q79" s="349"/>
      <c r="R79" s="95"/>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284"/>
      <c r="AX79" s="285"/>
      <c r="AY79" s="342"/>
      <c r="AZ79" s="343"/>
      <c r="BA79" s="289"/>
      <c r="BB79" s="290"/>
      <c r="BC79" s="290"/>
      <c r="BD79" s="290"/>
      <c r="BE79" s="290"/>
      <c r="BF79" s="291"/>
    </row>
    <row r="80" spans="1:58" ht="17.25" customHeight="1" x14ac:dyDescent="0.15">
      <c r="A80" s="292">
        <v>30</v>
      </c>
      <c r="B80" s="323"/>
      <c r="C80" s="324"/>
      <c r="D80" s="327"/>
      <c r="E80" s="328"/>
      <c r="F80" s="327"/>
      <c r="G80" s="331"/>
      <c r="H80" s="331"/>
      <c r="I80" s="331"/>
      <c r="J80" s="328"/>
      <c r="K80" s="333"/>
      <c r="L80" s="334"/>
      <c r="M80" s="334"/>
      <c r="N80" s="335"/>
      <c r="O80" s="339" t="s">
        <v>88</v>
      </c>
      <c r="P80" s="340"/>
      <c r="Q80" s="341"/>
      <c r="R80" s="92"/>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282">
        <f t="shared" ref="AW80" si="29">SUM(R80:AS80)</f>
        <v>0</v>
      </c>
      <c r="AX80" s="283"/>
      <c r="AY80" s="342" t="str">
        <f>IF($BF$3="計画",AW80/4,IF($BF$3="実績",AW80/($BD$7/7),""))</f>
        <v/>
      </c>
      <c r="AZ80" s="343"/>
      <c r="BA80" s="286"/>
      <c r="BB80" s="287"/>
      <c r="BC80" s="287"/>
      <c r="BD80" s="287"/>
      <c r="BE80" s="287"/>
      <c r="BF80" s="288"/>
    </row>
    <row r="81" spans="1:58" ht="17.25" customHeight="1" x14ac:dyDescent="0.15">
      <c r="A81" s="293"/>
      <c r="B81" s="325"/>
      <c r="C81" s="326"/>
      <c r="D81" s="329"/>
      <c r="E81" s="330"/>
      <c r="F81" s="329"/>
      <c r="G81" s="332"/>
      <c r="H81" s="332"/>
      <c r="I81" s="332"/>
      <c r="J81" s="330"/>
      <c r="K81" s="336"/>
      <c r="L81" s="337"/>
      <c r="M81" s="337"/>
      <c r="N81" s="338"/>
      <c r="O81" s="347" t="s">
        <v>89</v>
      </c>
      <c r="P81" s="348"/>
      <c r="Q81" s="349"/>
      <c r="R81" s="95"/>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284"/>
      <c r="AX81" s="285"/>
      <c r="AY81" s="342"/>
      <c r="AZ81" s="343"/>
      <c r="BA81" s="289"/>
      <c r="BB81" s="290"/>
      <c r="BC81" s="290"/>
      <c r="BD81" s="290"/>
      <c r="BE81" s="290"/>
      <c r="BF81" s="291"/>
    </row>
    <row r="82" spans="1:58" ht="17.25" customHeight="1" x14ac:dyDescent="0.15">
      <c r="A82" s="292">
        <v>31</v>
      </c>
      <c r="B82" s="323"/>
      <c r="C82" s="324"/>
      <c r="D82" s="327"/>
      <c r="E82" s="328"/>
      <c r="F82" s="327"/>
      <c r="G82" s="331"/>
      <c r="H82" s="331"/>
      <c r="I82" s="331"/>
      <c r="J82" s="328"/>
      <c r="K82" s="333"/>
      <c r="L82" s="334"/>
      <c r="M82" s="334"/>
      <c r="N82" s="335"/>
      <c r="O82" s="339" t="s">
        <v>88</v>
      </c>
      <c r="P82" s="340"/>
      <c r="Q82" s="341"/>
      <c r="R82" s="92"/>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282">
        <f t="shared" ref="AW82" si="30">SUM(R82:AS82)</f>
        <v>0</v>
      </c>
      <c r="AX82" s="283"/>
      <c r="AY82" s="342" t="str">
        <f>IF($BF$3="計画",AW82/4,IF($BF$3="実績",AW82/($BD$7/7),""))</f>
        <v/>
      </c>
      <c r="AZ82" s="343"/>
      <c r="BA82" s="286"/>
      <c r="BB82" s="287"/>
      <c r="BC82" s="287"/>
      <c r="BD82" s="287"/>
      <c r="BE82" s="287"/>
      <c r="BF82" s="288"/>
    </row>
    <row r="83" spans="1:58" ht="17.25" customHeight="1" x14ac:dyDescent="0.15">
      <c r="A83" s="293"/>
      <c r="B83" s="325"/>
      <c r="C83" s="326"/>
      <c r="D83" s="329"/>
      <c r="E83" s="330"/>
      <c r="F83" s="329"/>
      <c r="G83" s="332"/>
      <c r="H83" s="332"/>
      <c r="I83" s="332"/>
      <c r="J83" s="330"/>
      <c r="K83" s="336"/>
      <c r="L83" s="337"/>
      <c r="M83" s="337"/>
      <c r="N83" s="338"/>
      <c r="O83" s="347" t="s">
        <v>89</v>
      </c>
      <c r="P83" s="348"/>
      <c r="Q83" s="349"/>
      <c r="R83" s="95"/>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284"/>
      <c r="AX83" s="285"/>
      <c r="AY83" s="342"/>
      <c r="AZ83" s="343"/>
      <c r="BA83" s="289"/>
      <c r="BB83" s="290"/>
      <c r="BC83" s="290"/>
      <c r="BD83" s="290"/>
      <c r="BE83" s="290"/>
      <c r="BF83" s="291"/>
    </row>
    <row r="84" spans="1:58" ht="17.25" customHeight="1" x14ac:dyDescent="0.15">
      <c r="A84" s="292">
        <v>32</v>
      </c>
      <c r="B84" s="323"/>
      <c r="C84" s="324"/>
      <c r="D84" s="327"/>
      <c r="E84" s="328"/>
      <c r="F84" s="327"/>
      <c r="G84" s="331"/>
      <c r="H84" s="331"/>
      <c r="I84" s="331"/>
      <c r="J84" s="328"/>
      <c r="K84" s="333"/>
      <c r="L84" s="334"/>
      <c r="M84" s="334"/>
      <c r="N84" s="335"/>
      <c r="O84" s="339" t="s">
        <v>88</v>
      </c>
      <c r="P84" s="340"/>
      <c r="Q84" s="341"/>
      <c r="R84" s="92"/>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282">
        <f t="shared" ref="AW84" si="31">SUM(R84:AS84)</f>
        <v>0</v>
      </c>
      <c r="AX84" s="283"/>
      <c r="AY84" s="342" t="str">
        <f>IF($BF$3="計画",AW84/4,IF($BF$3="実績",AW84/($BD$7/7),""))</f>
        <v/>
      </c>
      <c r="AZ84" s="343"/>
      <c r="BA84" s="286"/>
      <c r="BB84" s="287"/>
      <c r="BC84" s="287"/>
      <c r="BD84" s="287"/>
      <c r="BE84" s="287"/>
      <c r="BF84" s="288"/>
    </row>
    <row r="85" spans="1:58" ht="17.25" customHeight="1" x14ac:dyDescent="0.15">
      <c r="A85" s="293"/>
      <c r="B85" s="325"/>
      <c r="C85" s="326"/>
      <c r="D85" s="329"/>
      <c r="E85" s="330"/>
      <c r="F85" s="329"/>
      <c r="G85" s="332"/>
      <c r="H85" s="332"/>
      <c r="I85" s="332"/>
      <c r="J85" s="330"/>
      <c r="K85" s="336"/>
      <c r="L85" s="337"/>
      <c r="M85" s="337"/>
      <c r="N85" s="338"/>
      <c r="O85" s="347" t="s">
        <v>89</v>
      </c>
      <c r="P85" s="348"/>
      <c r="Q85" s="349"/>
      <c r="R85" s="95"/>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284"/>
      <c r="AX85" s="285"/>
      <c r="AY85" s="342"/>
      <c r="AZ85" s="343"/>
      <c r="BA85" s="289"/>
      <c r="BB85" s="290"/>
      <c r="BC85" s="290"/>
      <c r="BD85" s="290"/>
      <c r="BE85" s="290"/>
      <c r="BF85" s="291"/>
    </row>
    <row r="86" spans="1:58" ht="17.25" customHeight="1" x14ac:dyDescent="0.15">
      <c r="A86" s="292">
        <v>33</v>
      </c>
      <c r="B86" s="323"/>
      <c r="C86" s="324"/>
      <c r="D86" s="327"/>
      <c r="E86" s="328"/>
      <c r="F86" s="327"/>
      <c r="G86" s="331"/>
      <c r="H86" s="331"/>
      <c r="I86" s="331"/>
      <c r="J86" s="328"/>
      <c r="K86" s="333"/>
      <c r="L86" s="334"/>
      <c r="M86" s="334"/>
      <c r="N86" s="335"/>
      <c r="O86" s="339" t="s">
        <v>88</v>
      </c>
      <c r="P86" s="340"/>
      <c r="Q86" s="341"/>
      <c r="R86" s="92"/>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282">
        <f t="shared" ref="AW86" si="32">SUM(R86:AS86)</f>
        <v>0</v>
      </c>
      <c r="AX86" s="283"/>
      <c r="AY86" s="342" t="str">
        <f>IF($BF$3="計画",AW86/4,IF($BF$3="実績",AW86/($BD$7/7),""))</f>
        <v/>
      </c>
      <c r="AZ86" s="343"/>
      <c r="BA86" s="286"/>
      <c r="BB86" s="287"/>
      <c r="BC86" s="287"/>
      <c r="BD86" s="287"/>
      <c r="BE86" s="287"/>
      <c r="BF86" s="288"/>
    </row>
    <row r="87" spans="1:58" ht="17.25" customHeight="1" x14ac:dyDescent="0.15">
      <c r="A87" s="293"/>
      <c r="B87" s="325"/>
      <c r="C87" s="326"/>
      <c r="D87" s="329"/>
      <c r="E87" s="330"/>
      <c r="F87" s="329"/>
      <c r="G87" s="332"/>
      <c r="H87" s="332"/>
      <c r="I87" s="332"/>
      <c r="J87" s="330"/>
      <c r="K87" s="336"/>
      <c r="L87" s="337"/>
      <c r="M87" s="337"/>
      <c r="N87" s="338"/>
      <c r="O87" s="347" t="s">
        <v>89</v>
      </c>
      <c r="P87" s="348"/>
      <c r="Q87" s="349"/>
      <c r="R87" s="95"/>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284"/>
      <c r="AX87" s="285"/>
      <c r="AY87" s="342"/>
      <c r="AZ87" s="343"/>
      <c r="BA87" s="289"/>
      <c r="BB87" s="290"/>
      <c r="BC87" s="290"/>
      <c r="BD87" s="290"/>
      <c r="BE87" s="290"/>
      <c r="BF87" s="291"/>
    </row>
    <row r="88" spans="1:58" ht="17.25" customHeight="1" x14ac:dyDescent="0.15">
      <c r="A88" s="292">
        <v>34</v>
      </c>
      <c r="B88" s="323"/>
      <c r="C88" s="324"/>
      <c r="D88" s="327"/>
      <c r="E88" s="328"/>
      <c r="F88" s="327"/>
      <c r="G88" s="331"/>
      <c r="H88" s="331"/>
      <c r="I88" s="331"/>
      <c r="J88" s="328"/>
      <c r="K88" s="333"/>
      <c r="L88" s="334"/>
      <c r="M88" s="334"/>
      <c r="N88" s="335"/>
      <c r="O88" s="339" t="s">
        <v>88</v>
      </c>
      <c r="P88" s="340"/>
      <c r="Q88" s="341"/>
      <c r="R88" s="92"/>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282">
        <f t="shared" ref="AW88" si="33">SUM(R88:AS88)</f>
        <v>0</v>
      </c>
      <c r="AX88" s="283"/>
      <c r="AY88" s="342" t="str">
        <f>IF($BF$3="計画",AW88/4,IF($BF$3="実績",AW88/($BD$7/7),""))</f>
        <v/>
      </c>
      <c r="AZ88" s="343"/>
      <c r="BA88" s="286"/>
      <c r="BB88" s="287"/>
      <c r="BC88" s="287"/>
      <c r="BD88" s="287"/>
      <c r="BE88" s="287"/>
      <c r="BF88" s="288"/>
    </row>
    <row r="89" spans="1:58" ht="17.25" customHeight="1" x14ac:dyDescent="0.15">
      <c r="A89" s="293"/>
      <c r="B89" s="325"/>
      <c r="C89" s="326"/>
      <c r="D89" s="329"/>
      <c r="E89" s="330"/>
      <c r="F89" s="329"/>
      <c r="G89" s="332"/>
      <c r="H89" s="332"/>
      <c r="I89" s="332"/>
      <c r="J89" s="330"/>
      <c r="K89" s="336"/>
      <c r="L89" s="337"/>
      <c r="M89" s="337"/>
      <c r="N89" s="338"/>
      <c r="O89" s="347" t="s">
        <v>89</v>
      </c>
      <c r="P89" s="348"/>
      <c r="Q89" s="349"/>
      <c r="R89" s="95"/>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284"/>
      <c r="AX89" s="285"/>
      <c r="AY89" s="342"/>
      <c r="AZ89" s="343"/>
      <c r="BA89" s="289"/>
      <c r="BB89" s="290"/>
      <c r="BC89" s="290"/>
      <c r="BD89" s="290"/>
      <c r="BE89" s="290"/>
      <c r="BF89" s="291"/>
    </row>
    <row r="90" spans="1:58" ht="17.25" customHeight="1" x14ac:dyDescent="0.15">
      <c r="A90" s="292">
        <v>35</v>
      </c>
      <c r="B90" s="323"/>
      <c r="C90" s="324"/>
      <c r="D90" s="327"/>
      <c r="E90" s="328"/>
      <c r="F90" s="327"/>
      <c r="G90" s="331"/>
      <c r="H90" s="331"/>
      <c r="I90" s="331"/>
      <c r="J90" s="328"/>
      <c r="K90" s="333"/>
      <c r="L90" s="334"/>
      <c r="M90" s="334"/>
      <c r="N90" s="335"/>
      <c r="O90" s="339" t="s">
        <v>88</v>
      </c>
      <c r="P90" s="340"/>
      <c r="Q90" s="341"/>
      <c r="R90" s="92"/>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282">
        <f t="shared" ref="AW90" si="34">SUM(R90:AS90)</f>
        <v>0</v>
      </c>
      <c r="AX90" s="283"/>
      <c r="AY90" s="342" t="str">
        <f>IF($BF$3="計画",AW90/4,IF($BF$3="実績",AW90/($BD$7/7),""))</f>
        <v/>
      </c>
      <c r="AZ90" s="343"/>
      <c r="BA90" s="286"/>
      <c r="BB90" s="287"/>
      <c r="BC90" s="287"/>
      <c r="BD90" s="287"/>
      <c r="BE90" s="287"/>
      <c r="BF90" s="288"/>
    </row>
    <row r="91" spans="1:58" ht="17.25" customHeight="1" x14ac:dyDescent="0.15">
      <c r="A91" s="293"/>
      <c r="B91" s="325"/>
      <c r="C91" s="326"/>
      <c r="D91" s="329"/>
      <c r="E91" s="330"/>
      <c r="F91" s="329"/>
      <c r="G91" s="332"/>
      <c r="H91" s="332"/>
      <c r="I91" s="332"/>
      <c r="J91" s="330"/>
      <c r="K91" s="336"/>
      <c r="L91" s="337"/>
      <c r="M91" s="337"/>
      <c r="N91" s="338"/>
      <c r="O91" s="347" t="s">
        <v>89</v>
      </c>
      <c r="P91" s="348"/>
      <c r="Q91" s="349"/>
      <c r="R91" s="95"/>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284"/>
      <c r="AX91" s="285"/>
      <c r="AY91" s="342"/>
      <c r="AZ91" s="343"/>
      <c r="BA91" s="289"/>
      <c r="BB91" s="290"/>
      <c r="BC91" s="290"/>
      <c r="BD91" s="290"/>
      <c r="BE91" s="290"/>
      <c r="BF91" s="291"/>
    </row>
    <row r="92" spans="1:58" ht="17.25" customHeight="1" x14ac:dyDescent="0.15">
      <c r="A92" s="292">
        <v>36</v>
      </c>
      <c r="B92" s="323"/>
      <c r="C92" s="324"/>
      <c r="D92" s="327"/>
      <c r="E92" s="328"/>
      <c r="F92" s="327"/>
      <c r="G92" s="331"/>
      <c r="H92" s="331"/>
      <c r="I92" s="331"/>
      <c r="J92" s="328"/>
      <c r="K92" s="333"/>
      <c r="L92" s="334"/>
      <c r="M92" s="334"/>
      <c r="N92" s="335"/>
      <c r="O92" s="339" t="s">
        <v>88</v>
      </c>
      <c r="P92" s="340"/>
      <c r="Q92" s="341"/>
      <c r="R92" s="92"/>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282">
        <f t="shared" ref="AW92" si="35">SUM(R92:AS92)</f>
        <v>0</v>
      </c>
      <c r="AX92" s="283"/>
      <c r="AY92" s="342" t="str">
        <f>IF($BF$3="計画",AW92/4,IF($BF$3="実績",AW92/($BD$7/7),""))</f>
        <v/>
      </c>
      <c r="AZ92" s="343"/>
      <c r="BA92" s="286"/>
      <c r="BB92" s="287"/>
      <c r="BC92" s="287"/>
      <c r="BD92" s="287"/>
      <c r="BE92" s="287"/>
      <c r="BF92" s="288"/>
    </row>
    <row r="93" spans="1:58" ht="17.25" customHeight="1" x14ac:dyDescent="0.15">
      <c r="A93" s="293"/>
      <c r="B93" s="325"/>
      <c r="C93" s="326"/>
      <c r="D93" s="329"/>
      <c r="E93" s="330"/>
      <c r="F93" s="329"/>
      <c r="G93" s="332"/>
      <c r="H93" s="332"/>
      <c r="I93" s="332"/>
      <c r="J93" s="330"/>
      <c r="K93" s="336"/>
      <c r="L93" s="337"/>
      <c r="M93" s="337"/>
      <c r="N93" s="338"/>
      <c r="O93" s="347" t="s">
        <v>89</v>
      </c>
      <c r="P93" s="348"/>
      <c r="Q93" s="349"/>
      <c r="R93" s="95"/>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284"/>
      <c r="AX93" s="285"/>
      <c r="AY93" s="342"/>
      <c r="AZ93" s="343"/>
      <c r="BA93" s="289"/>
      <c r="BB93" s="290"/>
      <c r="BC93" s="290"/>
      <c r="BD93" s="290"/>
      <c r="BE93" s="290"/>
      <c r="BF93" s="291"/>
    </row>
    <row r="94" spans="1:58" ht="17.25" customHeight="1" x14ac:dyDescent="0.15">
      <c r="A94" s="292">
        <v>37</v>
      </c>
      <c r="B94" s="323"/>
      <c r="C94" s="324"/>
      <c r="D94" s="327"/>
      <c r="E94" s="328"/>
      <c r="F94" s="327"/>
      <c r="G94" s="331"/>
      <c r="H94" s="331"/>
      <c r="I94" s="331"/>
      <c r="J94" s="328"/>
      <c r="K94" s="333"/>
      <c r="L94" s="334"/>
      <c r="M94" s="334"/>
      <c r="N94" s="335"/>
      <c r="O94" s="339" t="s">
        <v>88</v>
      </c>
      <c r="P94" s="340"/>
      <c r="Q94" s="341"/>
      <c r="R94" s="92"/>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282">
        <f t="shared" ref="AW94" si="36">SUM(R94:AS94)</f>
        <v>0</v>
      </c>
      <c r="AX94" s="283"/>
      <c r="AY94" s="342" t="str">
        <f>IF($BF$3="計画",AW94/4,IF($BF$3="実績",AW94/($BD$7/7),""))</f>
        <v/>
      </c>
      <c r="AZ94" s="343"/>
      <c r="BA94" s="286"/>
      <c r="BB94" s="287"/>
      <c r="BC94" s="287"/>
      <c r="BD94" s="287"/>
      <c r="BE94" s="287"/>
      <c r="BF94" s="288"/>
    </row>
    <row r="95" spans="1:58" ht="17.25" customHeight="1" x14ac:dyDescent="0.15">
      <c r="A95" s="293"/>
      <c r="B95" s="325"/>
      <c r="C95" s="326"/>
      <c r="D95" s="329"/>
      <c r="E95" s="330"/>
      <c r="F95" s="329"/>
      <c r="G95" s="332"/>
      <c r="H95" s="332"/>
      <c r="I95" s="332"/>
      <c r="J95" s="330"/>
      <c r="K95" s="336"/>
      <c r="L95" s="337"/>
      <c r="M95" s="337"/>
      <c r="N95" s="338"/>
      <c r="O95" s="347" t="s">
        <v>89</v>
      </c>
      <c r="P95" s="348"/>
      <c r="Q95" s="349"/>
      <c r="R95" s="95"/>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284"/>
      <c r="AX95" s="285"/>
      <c r="AY95" s="342"/>
      <c r="AZ95" s="343"/>
      <c r="BA95" s="289"/>
      <c r="BB95" s="290"/>
      <c r="BC95" s="290"/>
      <c r="BD95" s="290"/>
      <c r="BE95" s="290"/>
      <c r="BF95" s="291"/>
    </row>
    <row r="96" spans="1:58" ht="17.25" customHeight="1" x14ac:dyDescent="0.15">
      <c r="A96" s="292">
        <v>38</v>
      </c>
      <c r="B96" s="323"/>
      <c r="C96" s="324"/>
      <c r="D96" s="327"/>
      <c r="E96" s="328"/>
      <c r="F96" s="327"/>
      <c r="G96" s="331"/>
      <c r="H96" s="331"/>
      <c r="I96" s="331"/>
      <c r="J96" s="328"/>
      <c r="K96" s="333"/>
      <c r="L96" s="334"/>
      <c r="M96" s="334"/>
      <c r="N96" s="335"/>
      <c r="O96" s="339" t="s">
        <v>88</v>
      </c>
      <c r="P96" s="340"/>
      <c r="Q96" s="341"/>
      <c r="R96" s="92"/>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282">
        <f t="shared" ref="AW96" si="37">SUM(R96:AS96)</f>
        <v>0</v>
      </c>
      <c r="AX96" s="283"/>
      <c r="AY96" s="342" t="str">
        <f>IF($BF$3="計画",AW96/4,IF($BF$3="実績",AW96/($BD$7/7),""))</f>
        <v/>
      </c>
      <c r="AZ96" s="343"/>
      <c r="BA96" s="286"/>
      <c r="BB96" s="287"/>
      <c r="BC96" s="287"/>
      <c r="BD96" s="287"/>
      <c r="BE96" s="287"/>
      <c r="BF96" s="288"/>
    </row>
    <row r="97" spans="1:58" ht="17.25" customHeight="1" x14ac:dyDescent="0.15">
      <c r="A97" s="293"/>
      <c r="B97" s="325"/>
      <c r="C97" s="326"/>
      <c r="D97" s="329"/>
      <c r="E97" s="330"/>
      <c r="F97" s="329"/>
      <c r="G97" s="332"/>
      <c r="H97" s="332"/>
      <c r="I97" s="332"/>
      <c r="J97" s="330"/>
      <c r="K97" s="336"/>
      <c r="L97" s="337"/>
      <c r="M97" s="337"/>
      <c r="N97" s="338"/>
      <c r="O97" s="347" t="s">
        <v>89</v>
      </c>
      <c r="P97" s="348"/>
      <c r="Q97" s="349"/>
      <c r="R97" s="95"/>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284"/>
      <c r="AX97" s="285"/>
      <c r="AY97" s="342"/>
      <c r="AZ97" s="343"/>
      <c r="BA97" s="289"/>
      <c r="BB97" s="290"/>
      <c r="BC97" s="290"/>
      <c r="BD97" s="290"/>
      <c r="BE97" s="290"/>
      <c r="BF97" s="291"/>
    </row>
    <row r="98" spans="1:58" ht="17.25" customHeight="1" x14ac:dyDescent="0.15">
      <c r="A98" s="292">
        <v>39</v>
      </c>
      <c r="B98" s="323"/>
      <c r="C98" s="324"/>
      <c r="D98" s="327"/>
      <c r="E98" s="328"/>
      <c r="F98" s="327"/>
      <c r="G98" s="331"/>
      <c r="H98" s="331"/>
      <c r="I98" s="331"/>
      <c r="J98" s="328"/>
      <c r="K98" s="333"/>
      <c r="L98" s="334"/>
      <c r="M98" s="334"/>
      <c r="N98" s="335"/>
      <c r="O98" s="339" t="s">
        <v>88</v>
      </c>
      <c r="P98" s="340"/>
      <c r="Q98" s="341"/>
      <c r="R98" s="92"/>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282">
        <f t="shared" ref="AW98" si="38">SUM(R98:AS98)</f>
        <v>0</v>
      </c>
      <c r="AX98" s="283"/>
      <c r="AY98" s="342" t="str">
        <f>IF($BF$3="計画",AW98/4,IF($BF$3="実績",AW98/($BD$7/7),""))</f>
        <v/>
      </c>
      <c r="AZ98" s="343"/>
      <c r="BA98" s="286"/>
      <c r="BB98" s="287"/>
      <c r="BC98" s="287"/>
      <c r="BD98" s="287"/>
      <c r="BE98" s="287"/>
      <c r="BF98" s="288"/>
    </row>
    <row r="99" spans="1:58" ht="17.25" customHeight="1" x14ac:dyDescent="0.15">
      <c r="A99" s="293"/>
      <c r="B99" s="325"/>
      <c r="C99" s="326"/>
      <c r="D99" s="329"/>
      <c r="E99" s="330"/>
      <c r="F99" s="329"/>
      <c r="G99" s="332"/>
      <c r="H99" s="332"/>
      <c r="I99" s="332"/>
      <c r="J99" s="330"/>
      <c r="K99" s="336"/>
      <c r="L99" s="337"/>
      <c r="M99" s="337"/>
      <c r="N99" s="338"/>
      <c r="O99" s="347" t="s">
        <v>89</v>
      </c>
      <c r="P99" s="348"/>
      <c r="Q99" s="349"/>
      <c r="R99" s="95"/>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284"/>
      <c r="AX99" s="285"/>
      <c r="AY99" s="342"/>
      <c r="AZ99" s="343"/>
      <c r="BA99" s="289"/>
      <c r="BB99" s="290"/>
      <c r="BC99" s="290"/>
      <c r="BD99" s="290"/>
      <c r="BE99" s="290"/>
      <c r="BF99" s="291"/>
    </row>
    <row r="100" spans="1:58" ht="17.25" customHeight="1" x14ac:dyDescent="0.15">
      <c r="A100" s="292">
        <v>40</v>
      </c>
      <c r="B100" s="323"/>
      <c r="C100" s="324"/>
      <c r="D100" s="327"/>
      <c r="E100" s="328"/>
      <c r="F100" s="327"/>
      <c r="G100" s="331"/>
      <c r="H100" s="331"/>
      <c r="I100" s="331"/>
      <c r="J100" s="328"/>
      <c r="K100" s="333"/>
      <c r="L100" s="334"/>
      <c r="M100" s="334"/>
      <c r="N100" s="335"/>
      <c r="O100" s="339" t="s">
        <v>88</v>
      </c>
      <c r="P100" s="340"/>
      <c r="Q100" s="341"/>
      <c r="R100" s="92"/>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282">
        <f t="shared" ref="AW100" si="39">SUM(R100:AS100)</f>
        <v>0</v>
      </c>
      <c r="AX100" s="283"/>
      <c r="AY100" s="342" t="str">
        <f>IF($BF$3="計画",AW100/4,IF($BF$3="実績",AW100/($BD$7/7),""))</f>
        <v/>
      </c>
      <c r="AZ100" s="343"/>
      <c r="BA100" s="286"/>
      <c r="BB100" s="287"/>
      <c r="BC100" s="287"/>
      <c r="BD100" s="287"/>
      <c r="BE100" s="287"/>
      <c r="BF100" s="288"/>
    </row>
    <row r="101" spans="1:58" ht="17.25" customHeight="1" x14ac:dyDescent="0.15">
      <c r="A101" s="293"/>
      <c r="B101" s="325"/>
      <c r="C101" s="326"/>
      <c r="D101" s="329"/>
      <c r="E101" s="330"/>
      <c r="F101" s="329"/>
      <c r="G101" s="332"/>
      <c r="H101" s="332"/>
      <c r="I101" s="332"/>
      <c r="J101" s="330"/>
      <c r="K101" s="336"/>
      <c r="L101" s="337"/>
      <c r="M101" s="337"/>
      <c r="N101" s="338"/>
      <c r="O101" s="347" t="s">
        <v>89</v>
      </c>
      <c r="P101" s="348"/>
      <c r="Q101" s="349"/>
      <c r="R101" s="95"/>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284"/>
      <c r="AX101" s="285"/>
      <c r="AY101" s="342"/>
      <c r="AZ101" s="343"/>
      <c r="BA101" s="289"/>
      <c r="BB101" s="290"/>
      <c r="BC101" s="290"/>
      <c r="BD101" s="290"/>
      <c r="BE101" s="290"/>
      <c r="BF101" s="291"/>
    </row>
    <row r="102" spans="1:58" ht="17.25" customHeight="1" x14ac:dyDescent="0.15">
      <c r="A102" s="292">
        <v>41</v>
      </c>
      <c r="B102" s="323"/>
      <c r="C102" s="324"/>
      <c r="D102" s="327"/>
      <c r="E102" s="328"/>
      <c r="F102" s="327"/>
      <c r="G102" s="331"/>
      <c r="H102" s="331"/>
      <c r="I102" s="331"/>
      <c r="J102" s="328"/>
      <c r="K102" s="333"/>
      <c r="L102" s="334"/>
      <c r="M102" s="334"/>
      <c r="N102" s="335"/>
      <c r="O102" s="339" t="s">
        <v>88</v>
      </c>
      <c r="P102" s="340"/>
      <c r="Q102" s="341"/>
      <c r="R102" s="92"/>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282">
        <f t="shared" ref="AW102" si="40">SUM(R102:AS102)</f>
        <v>0</v>
      </c>
      <c r="AX102" s="283"/>
      <c r="AY102" s="342" t="str">
        <f>IF($BF$3="計画",AW102/4,IF($BF$3="実績",AW102/($BD$7/7),""))</f>
        <v/>
      </c>
      <c r="AZ102" s="343"/>
      <c r="BA102" s="286"/>
      <c r="BB102" s="287"/>
      <c r="BC102" s="287"/>
      <c r="BD102" s="287"/>
      <c r="BE102" s="287"/>
      <c r="BF102" s="288"/>
    </row>
    <row r="103" spans="1:58" ht="17.25" customHeight="1" x14ac:dyDescent="0.15">
      <c r="A103" s="293"/>
      <c r="B103" s="325"/>
      <c r="C103" s="326"/>
      <c r="D103" s="329"/>
      <c r="E103" s="330"/>
      <c r="F103" s="329"/>
      <c r="G103" s="332"/>
      <c r="H103" s="332"/>
      <c r="I103" s="332"/>
      <c r="J103" s="330"/>
      <c r="K103" s="336"/>
      <c r="L103" s="337"/>
      <c r="M103" s="337"/>
      <c r="N103" s="338"/>
      <c r="O103" s="347" t="s">
        <v>89</v>
      </c>
      <c r="P103" s="348"/>
      <c r="Q103" s="349"/>
      <c r="R103" s="95"/>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284"/>
      <c r="AX103" s="285"/>
      <c r="AY103" s="342"/>
      <c r="AZ103" s="343"/>
      <c r="BA103" s="289"/>
      <c r="BB103" s="290"/>
      <c r="BC103" s="290"/>
      <c r="BD103" s="290"/>
      <c r="BE103" s="290"/>
      <c r="BF103" s="291"/>
    </row>
    <row r="104" spans="1:58" ht="17.25" customHeight="1" x14ac:dyDescent="0.15">
      <c r="A104" s="292">
        <v>42</v>
      </c>
      <c r="B104" s="323"/>
      <c r="C104" s="324"/>
      <c r="D104" s="327"/>
      <c r="E104" s="328"/>
      <c r="F104" s="327"/>
      <c r="G104" s="331"/>
      <c r="H104" s="331"/>
      <c r="I104" s="331"/>
      <c r="J104" s="328"/>
      <c r="K104" s="333"/>
      <c r="L104" s="334"/>
      <c r="M104" s="334"/>
      <c r="N104" s="335"/>
      <c r="O104" s="339" t="s">
        <v>88</v>
      </c>
      <c r="P104" s="340"/>
      <c r="Q104" s="341"/>
      <c r="R104" s="92"/>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282">
        <f t="shared" ref="AW104" si="41">SUM(R104:AS104)</f>
        <v>0</v>
      </c>
      <c r="AX104" s="283"/>
      <c r="AY104" s="342" t="str">
        <f>IF($BF$3="計画",AW104/4,IF($BF$3="実績",AW104/($BD$7/7),""))</f>
        <v/>
      </c>
      <c r="AZ104" s="343"/>
      <c r="BA104" s="286"/>
      <c r="BB104" s="287"/>
      <c r="BC104" s="287"/>
      <c r="BD104" s="287"/>
      <c r="BE104" s="287"/>
      <c r="BF104" s="288"/>
    </row>
    <row r="105" spans="1:58" ht="17.25" customHeight="1" x14ac:dyDescent="0.15">
      <c r="A105" s="293"/>
      <c r="B105" s="325"/>
      <c r="C105" s="326"/>
      <c r="D105" s="329"/>
      <c r="E105" s="330"/>
      <c r="F105" s="329"/>
      <c r="G105" s="332"/>
      <c r="H105" s="332"/>
      <c r="I105" s="332"/>
      <c r="J105" s="330"/>
      <c r="K105" s="336"/>
      <c r="L105" s="337"/>
      <c r="M105" s="337"/>
      <c r="N105" s="338"/>
      <c r="O105" s="347" t="s">
        <v>89</v>
      </c>
      <c r="P105" s="348"/>
      <c r="Q105" s="349"/>
      <c r="R105" s="95"/>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284"/>
      <c r="AX105" s="285"/>
      <c r="AY105" s="342"/>
      <c r="AZ105" s="343"/>
      <c r="BA105" s="289"/>
      <c r="BB105" s="290"/>
      <c r="BC105" s="290"/>
      <c r="BD105" s="290"/>
      <c r="BE105" s="290"/>
      <c r="BF105" s="291"/>
    </row>
    <row r="106" spans="1:58" ht="17.25" customHeight="1" x14ac:dyDescent="0.15">
      <c r="A106" s="292">
        <v>43</v>
      </c>
      <c r="B106" s="323"/>
      <c r="C106" s="324"/>
      <c r="D106" s="327"/>
      <c r="E106" s="328"/>
      <c r="F106" s="327"/>
      <c r="G106" s="331"/>
      <c r="H106" s="331"/>
      <c r="I106" s="331"/>
      <c r="J106" s="328"/>
      <c r="K106" s="333"/>
      <c r="L106" s="334"/>
      <c r="M106" s="334"/>
      <c r="N106" s="335"/>
      <c r="O106" s="339" t="s">
        <v>88</v>
      </c>
      <c r="P106" s="340"/>
      <c r="Q106" s="341"/>
      <c r="R106" s="92"/>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282">
        <f t="shared" ref="AW106" si="42">SUM(R106:AS106)</f>
        <v>0</v>
      </c>
      <c r="AX106" s="283"/>
      <c r="AY106" s="342" t="str">
        <f>IF($BF$3="計画",AW106/4,IF($BF$3="実績",AW106/($BD$7/7),""))</f>
        <v/>
      </c>
      <c r="AZ106" s="343"/>
      <c r="BA106" s="286"/>
      <c r="BB106" s="287"/>
      <c r="BC106" s="287"/>
      <c r="BD106" s="287"/>
      <c r="BE106" s="287"/>
      <c r="BF106" s="288"/>
    </row>
    <row r="107" spans="1:58" ht="17.25" customHeight="1" x14ac:dyDescent="0.15">
      <c r="A107" s="293"/>
      <c r="B107" s="325"/>
      <c r="C107" s="326"/>
      <c r="D107" s="329"/>
      <c r="E107" s="330"/>
      <c r="F107" s="329"/>
      <c r="G107" s="332"/>
      <c r="H107" s="332"/>
      <c r="I107" s="332"/>
      <c r="J107" s="330"/>
      <c r="K107" s="336"/>
      <c r="L107" s="337"/>
      <c r="M107" s="337"/>
      <c r="N107" s="338"/>
      <c r="O107" s="347" t="s">
        <v>89</v>
      </c>
      <c r="P107" s="348"/>
      <c r="Q107" s="349"/>
      <c r="R107" s="95"/>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284"/>
      <c r="AX107" s="285"/>
      <c r="AY107" s="342"/>
      <c r="AZ107" s="343"/>
      <c r="BA107" s="289"/>
      <c r="BB107" s="290"/>
      <c r="BC107" s="290"/>
      <c r="BD107" s="290"/>
      <c r="BE107" s="290"/>
      <c r="BF107" s="291"/>
    </row>
    <row r="108" spans="1:58" ht="17.25" customHeight="1" x14ac:dyDescent="0.15">
      <c r="A108" s="292">
        <v>44</v>
      </c>
      <c r="B108" s="323"/>
      <c r="C108" s="324"/>
      <c r="D108" s="327"/>
      <c r="E108" s="328"/>
      <c r="F108" s="327"/>
      <c r="G108" s="331"/>
      <c r="H108" s="331"/>
      <c r="I108" s="331"/>
      <c r="J108" s="328"/>
      <c r="K108" s="333"/>
      <c r="L108" s="334"/>
      <c r="M108" s="334"/>
      <c r="N108" s="335"/>
      <c r="O108" s="339" t="s">
        <v>88</v>
      </c>
      <c r="P108" s="340"/>
      <c r="Q108" s="341"/>
      <c r="R108" s="92"/>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282">
        <f t="shared" ref="AW108" si="43">SUM(R108:AS108)</f>
        <v>0</v>
      </c>
      <c r="AX108" s="283"/>
      <c r="AY108" s="342" t="str">
        <f>IF($BF$3="計画",AW108/4,IF($BF$3="実績",AW108/($BD$7/7),""))</f>
        <v/>
      </c>
      <c r="AZ108" s="343"/>
      <c r="BA108" s="286"/>
      <c r="BB108" s="287"/>
      <c r="BC108" s="287"/>
      <c r="BD108" s="287"/>
      <c r="BE108" s="287"/>
      <c r="BF108" s="288"/>
    </row>
    <row r="109" spans="1:58" ht="17.25" customHeight="1" x14ac:dyDescent="0.15">
      <c r="A109" s="293"/>
      <c r="B109" s="325"/>
      <c r="C109" s="326"/>
      <c r="D109" s="329"/>
      <c r="E109" s="330"/>
      <c r="F109" s="329"/>
      <c r="G109" s="332"/>
      <c r="H109" s="332"/>
      <c r="I109" s="332"/>
      <c r="J109" s="330"/>
      <c r="K109" s="336"/>
      <c r="L109" s="337"/>
      <c r="M109" s="337"/>
      <c r="N109" s="338"/>
      <c r="O109" s="347" t="s">
        <v>89</v>
      </c>
      <c r="P109" s="348"/>
      <c r="Q109" s="349"/>
      <c r="R109" s="95"/>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284"/>
      <c r="AX109" s="285"/>
      <c r="AY109" s="342"/>
      <c r="AZ109" s="343"/>
      <c r="BA109" s="289"/>
      <c r="BB109" s="290"/>
      <c r="BC109" s="290"/>
      <c r="BD109" s="290"/>
      <c r="BE109" s="290"/>
      <c r="BF109" s="291"/>
    </row>
    <row r="110" spans="1:58" ht="17.25" customHeight="1" x14ac:dyDescent="0.15">
      <c r="A110" s="292">
        <v>45</v>
      </c>
      <c r="B110" s="323"/>
      <c r="C110" s="324"/>
      <c r="D110" s="327"/>
      <c r="E110" s="328"/>
      <c r="F110" s="327"/>
      <c r="G110" s="331"/>
      <c r="H110" s="331"/>
      <c r="I110" s="331"/>
      <c r="J110" s="328"/>
      <c r="K110" s="333"/>
      <c r="L110" s="334"/>
      <c r="M110" s="334"/>
      <c r="N110" s="335"/>
      <c r="O110" s="339" t="s">
        <v>88</v>
      </c>
      <c r="P110" s="340"/>
      <c r="Q110" s="341"/>
      <c r="R110" s="92"/>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282">
        <f t="shared" ref="AW110" si="44">SUM(R110:AS110)</f>
        <v>0</v>
      </c>
      <c r="AX110" s="283"/>
      <c r="AY110" s="342" t="str">
        <f>IF($BF$3="計画",AW110/4,IF($BF$3="実績",AW110/($BD$7/7),""))</f>
        <v/>
      </c>
      <c r="AZ110" s="343"/>
      <c r="BA110" s="286"/>
      <c r="BB110" s="287"/>
      <c r="BC110" s="287"/>
      <c r="BD110" s="287"/>
      <c r="BE110" s="287"/>
      <c r="BF110" s="288"/>
    </row>
    <row r="111" spans="1:58" ht="17.25" customHeight="1" x14ac:dyDescent="0.15">
      <c r="A111" s="293"/>
      <c r="B111" s="325"/>
      <c r="C111" s="326"/>
      <c r="D111" s="329"/>
      <c r="E111" s="330"/>
      <c r="F111" s="329"/>
      <c r="G111" s="332"/>
      <c r="H111" s="332"/>
      <c r="I111" s="332"/>
      <c r="J111" s="330"/>
      <c r="K111" s="336"/>
      <c r="L111" s="337"/>
      <c r="M111" s="337"/>
      <c r="N111" s="338"/>
      <c r="O111" s="347" t="s">
        <v>89</v>
      </c>
      <c r="P111" s="348"/>
      <c r="Q111" s="349"/>
      <c r="R111" s="95"/>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284"/>
      <c r="AX111" s="285"/>
      <c r="AY111" s="342"/>
      <c r="AZ111" s="343"/>
      <c r="BA111" s="289"/>
      <c r="BB111" s="290"/>
      <c r="BC111" s="290"/>
      <c r="BD111" s="290"/>
      <c r="BE111" s="290"/>
      <c r="BF111" s="291"/>
    </row>
    <row r="112" spans="1:58" ht="17.25" customHeight="1" x14ac:dyDescent="0.15">
      <c r="A112" s="292">
        <v>46</v>
      </c>
      <c r="B112" s="323"/>
      <c r="C112" s="324"/>
      <c r="D112" s="327"/>
      <c r="E112" s="328"/>
      <c r="F112" s="327"/>
      <c r="G112" s="331"/>
      <c r="H112" s="331"/>
      <c r="I112" s="331"/>
      <c r="J112" s="328"/>
      <c r="K112" s="333"/>
      <c r="L112" s="334"/>
      <c r="M112" s="334"/>
      <c r="N112" s="335"/>
      <c r="O112" s="339" t="s">
        <v>88</v>
      </c>
      <c r="P112" s="340"/>
      <c r="Q112" s="341"/>
      <c r="R112" s="92"/>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282">
        <f t="shared" ref="AW112" si="45">SUM(R112:AS112)</f>
        <v>0</v>
      </c>
      <c r="AX112" s="283"/>
      <c r="AY112" s="342" t="str">
        <f>IF($BF$3="計画",AW112/4,IF($BF$3="実績",AW112/($BD$7/7),""))</f>
        <v/>
      </c>
      <c r="AZ112" s="343"/>
      <c r="BA112" s="286"/>
      <c r="BB112" s="287"/>
      <c r="BC112" s="287"/>
      <c r="BD112" s="287"/>
      <c r="BE112" s="287"/>
      <c r="BF112" s="288"/>
    </row>
    <row r="113" spans="1:58" ht="17.25" customHeight="1" x14ac:dyDescent="0.15">
      <c r="A113" s="293"/>
      <c r="B113" s="325"/>
      <c r="C113" s="326"/>
      <c r="D113" s="329"/>
      <c r="E113" s="330"/>
      <c r="F113" s="329"/>
      <c r="G113" s="332"/>
      <c r="H113" s="332"/>
      <c r="I113" s="332"/>
      <c r="J113" s="330"/>
      <c r="K113" s="336"/>
      <c r="L113" s="337"/>
      <c r="M113" s="337"/>
      <c r="N113" s="338"/>
      <c r="O113" s="347" t="s">
        <v>89</v>
      </c>
      <c r="P113" s="348"/>
      <c r="Q113" s="349"/>
      <c r="R113" s="95"/>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284"/>
      <c r="AX113" s="285"/>
      <c r="AY113" s="342"/>
      <c r="AZ113" s="343"/>
      <c r="BA113" s="289"/>
      <c r="BB113" s="290"/>
      <c r="BC113" s="290"/>
      <c r="BD113" s="290"/>
      <c r="BE113" s="290"/>
      <c r="BF113" s="291"/>
    </row>
    <row r="114" spans="1:58" ht="17.25" customHeight="1" x14ac:dyDescent="0.15">
      <c r="A114" s="292">
        <v>47</v>
      </c>
      <c r="B114" s="323"/>
      <c r="C114" s="324"/>
      <c r="D114" s="327"/>
      <c r="E114" s="328"/>
      <c r="F114" s="327"/>
      <c r="G114" s="331"/>
      <c r="H114" s="331"/>
      <c r="I114" s="331"/>
      <c r="J114" s="328"/>
      <c r="K114" s="333"/>
      <c r="L114" s="334"/>
      <c r="M114" s="334"/>
      <c r="N114" s="335"/>
      <c r="O114" s="339" t="s">
        <v>88</v>
      </c>
      <c r="P114" s="340"/>
      <c r="Q114" s="341"/>
      <c r="R114" s="92"/>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82">
        <f t="shared" ref="AW114" si="46">SUM(R114:AS114)</f>
        <v>0</v>
      </c>
      <c r="AX114" s="283"/>
      <c r="AY114" s="342" t="str">
        <f>IF($BF$3="計画",AW114/4,IF($BF$3="実績",AW114/($BD$7/7),""))</f>
        <v/>
      </c>
      <c r="AZ114" s="343"/>
      <c r="BA114" s="286"/>
      <c r="BB114" s="287"/>
      <c r="BC114" s="287"/>
      <c r="BD114" s="287"/>
      <c r="BE114" s="287"/>
      <c r="BF114" s="288"/>
    </row>
    <row r="115" spans="1:58" ht="17.25" customHeight="1" x14ac:dyDescent="0.15">
      <c r="A115" s="293"/>
      <c r="B115" s="325"/>
      <c r="C115" s="326"/>
      <c r="D115" s="329"/>
      <c r="E115" s="330"/>
      <c r="F115" s="329"/>
      <c r="G115" s="332"/>
      <c r="H115" s="332"/>
      <c r="I115" s="332"/>
      <c r="J115" s="330"/>
      <c r="K115" s="336"/>
      <c r="L115" s="337"/>
      <c r="M115" s="337"/>
      <c r="N115" s="338"/>
      <c r="O115" s="347" t="s">
        <v>89</v>
      </c>
      <c r="P115" s="348"/>
      <c r="Q115" s="349"/>
      <c r="R115" s="95"/>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284"/>
      <c r="AX115" s="285"/>
      <c r="AY115" s="342"/>
      <c r="AZ115" s="343"/>
      <c r="BA115" s="289"/>
      <c r="BB115" s="290"/>
      <c r="BC115" s="290"/>
      <c r="BD115" s="290"/>
      <c r="BE115" s="290"/>
      <c r="BF115" s="291"/>
    </row>
    <row r="116" spans="1:58" ht="17.25" customHeight="1" x14ac:dyDescent="0.15">
      <c r="A116" s="292">
        <v>48</v>
      </c>
      <c r="B116" s="323"/>
      <c r="C116" s="324"/>
      <c r="D116" s="327"/>
      <c r="E116" s="328"/>
      <c r="F116" s="327"/>
      <c r="G116" s="331"/>
      <c r="H116" s="331"/>
      <c r="I116" s="331"/>
      <c r="J116" s="328"/>
      <c r="K116" s="333"/>
      <c r="L116" s="334"/>
      <c r="M116" s="334"/>
      <c r="N116" s="335"/>
      <c r="O116" s="339" t="s">
        <v>88</v>
      </c>
      <c r="P116" s="340"/>
      <c r="Q116" s="341"/>
      <c r="R116" s="92"/>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282">
        <f t="shared" ref="AW116" si="47">SUM(R116:AS116)</f>
        <v>0</v>
      </c>
      <c r="AX116" s="283"/>
      <c r="AY116" s="342" t="str">
        <f>IF($BF$3="計画",AW116/4,IF($BF$3="実績",AW116/($BD$7/7),""))</f>
        <v/>
      </c>
      <c r="AZ116" s="343"/>
      <c r="BA116" s="286"/>
      <c r="BB116" s="287"/>
      <c r="BC116" s="287"/>
      <c r="BD116" s="287"/>
      <c r="BE116" s="287"/>
      <c r="BF116" s="288"/>
    </row>
    <row r="117" spans="1:58" ht="17.25" customHeight="1" x14ac:dyDescent="0.15">
      <c r="A117" s="293"/>
      <c r="B117" s="325"/>
      <c r="C117" s="326"/>
      <c r="D117" s="329"/>
      <c r="E117" s="330"/>
      <c r="F117" s="329"/>
      <c r="G117" s="332"/>
      <c r="H117" s="332"/>
      <c r="I117" s="332"/>
      <c r="J117" s="330"/>
      <c r="K117" s="336"/>
      <c r="L117" s="337"/>
      <c r="M117" s="337"/>
      <c r="N117" s="338"/>
      <c r="O117" s="347" t="s">
        <v>89</v>
      </c>
      <c r="P117" s="348"/>
      <c r="Q117" s="349"/>
      <c r="R117" s="95"/>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284"/>
      <c r="AX117" s="285"/>
      <c r="AY117" s="342"/>
      <c r="AZ117" s="343"/>
      <c r="BA117" s="289"/>
      <c r="BB117" s="290"/>
      <c r="BC117" s="290"/>
      <c r="BD117" s="290"/>
      <c r="BE117" s="290"/>
      <c r="BF117" s="291"/>
    </row>
    <row r="118" spans="1:58" ht="17.25" customHeight="1" x14ac:dyDescent="0.15">
      <c r="A118" s="292">
        <v>49</v>
      </c>
      <c r="B118" s="323"/>
      <c r="C118" s="324"/>
      <c r="D118" s="327"/>
      <c r="E118" s="328"/>
      <c r="F118" s="327"/>
      <c r="G118" s="331"/>
      <c r="H118" s="331"/>
      <c r="I118" s="331"/>
      <c r="J118" s="328"/>
      <c r="K118" s="333"/>
      <c r="L118" s="334"/>
      <c r="M118" s="334"/>
      <c r="N118" s="335"/>
      <c r="O118" s="339" t="s">
        <v>88</v>
      </c>
      <c r="P118" s="340"/>
      <c r="Q118" s="341"/>
      <c r="R118" s="92"/>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282">
        <f t="shared" ref="AW118" si="48">SUM(R118:AS118)</f>
        <v>0</v>
      </c>
      <c r="AX118" s="283"/>
      <c r="AY118" s="342" t="str">
        <f>IF($BF$3="計画",AW118/4,IF($BF$3="実績",AW118/($BD$7/7),""))</f>
        <v/>
      </c>
      <c r="AZ118" s="343"/>
      <c r="BA118" s="286"/>
      <c r="BB118" s="287"/>
      <c r="BC118" s="287"/>
      <c r="BD118" s="287"/>
      <c r="BE118" s="287"/>
      <c r="BF118" s="288"/>
    </row>
    <row r="119" spans="1:58" ht="17.25" customHeight="1" x14ac:dyDescent="0.15">
      <c r="A119" s="293"/>
      <c r="B119" s="325"/>
      <c r="C119" s="326"/>
      <c r="D119" s="329"/>
      <c r="E119" s="330"/>
      <c r="F119" s="329"/>
      <c r="G119" s="332"/>
      <c r="H119" s="332"/>
      <c r="I119" s="332"/>
      <c r="J119" s="330"/>
      <c r="K119" s="336"/>
      <c r="L119" s="337"/>
      <c r="M119" s="337"/>
      <c r="N119" s="338"/>
      <c r="O119" s="347" t="s">
        <v>89</v>
      </c>
      <c r="P119" s="348"/>
      <c r="Q119" s="349"/>
      <c r="R119" s="95"/>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284"/>
      <c r="AX119" s="285"/>
      <c r="AY119" s="342"/>
      <c r="AZ119" s="343"/>
      <c r="BA119" s="289"/>
      <c r="BB119" s="290"/>
      <c r="BC119" s="290"/>
      <c r="BD119" s="290"/>
      <c r="BE119" s="290"/>
      <c r="BF119" s="291"/>
    </row>
    <row r="120" spans="1:58" ht="17.25" customHeight="1" x14ac:dyDescent="0.15">
      <c r="A120" s="292">
        <v>50</v>
      </c>
      <c r="B120" s="323"/>
      <c r="C120" s="324"/>
      <c r="D120" s="327"/>
      <c r="E120" s="328"/>
      <c r="F120" s="327"/>
      <c r="G120" s="331"/>
      <c r="H120" s="331"/>
      <c r="I120" s="331"/>
      <c r="J120" s="328"/>
      <c r="K120" s="333"/>
      <c r="L120" s="334"/>
      <c r="M120" s="334"/>
      <c r="N120" s="335"/>
      <c r="O120" s="339" t="s">
        <v>88</v>
      </c>
      <c r="P120" s="340"/>
      <c r="Q120" s="341"/>
      <c r="R120" s="92"/>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282">
        <f t="shared" ref="AW120" si="49">SUM(R120:AS120)</f>
        <v>0</v>
      </c>
      <c r="AX120" s="283"/>
      <c r="AY120" s="342" t="str">
        <f>IF($BF$3="計画",AW120/4,IF($BF$3="実績",AW120/($BD$7/7),""))</f>
        <v/>
      </c>
      <c r="AZ120" s="343"/>
      <c r="BA120" s="286"/>
      <c r="BB120" s="287"/>
      <c r="BC120" s="287"/>
      <c r="BD120" s="287"/>
      <c r="BE120" s="287"/>
      <c r="BF120" s="288"/>
    </row>
    <row r="121" spans="1:58" ht="17.25" customHeight="1" x14ac:dyDescent="0.15">
      <c r="A121" s="293"/>
      <c r="B121" s="325"/>
      <c r="C121" s="326"/>
      <c r="D121" s="329"/>
      <c r="E121" s="330"/>
      <c r="F121" s="329"/>
      <c r="G121" s="332"/>
      <c r="H121" s="332"/>
      <c r="I121" s="332"/>
      <c r="J121" s="330"/>
      <c r="K121" s="336"/>
      <c r="L121" s="337"/>
      <c r="M121" s="337"/>
      <c r="N121" s="338"/>
      <c r="O121" s="347" t="s">
        <v>89</v>
      </c>
      <c r="P121" s="348"/>
      <c r="Q121" s="349"/>
      <c r="R121" s="95"/>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284"/>
      <c r="AX121" s="285"/>
      <c r="AY121" s="342"/>
      <c r="AZ121" s="343"/>
      <c r="BA121" s="289"/>
      <c r="BB121" s="290"/>
      <c r="BC121" s="290"/>
      <c r="BD121" s="290"/>
      <c r="BE121" s="290"/>
      <c r="BF121" s="291"/>
    </row>
    <row r="122" spans="1:58" ht="17.25" customHeight="1" x14ac:dyDescent="0.15">
      <c r="A122" s="292">
        <v>51</v>
      </c>
      <c r="B122" s="323"/>
      <c r="C122" s="324"/>
      <c r="D122" s="327"/>
      <c r="E122" s="328"/>
      <c r="F122" s="327"/>
      <c r="G122" s="331"/>
      <c r="H122" s="331"/>
      <c r="I122" s="331"/>
      <c r="J122" s="328"/>
      <c r="K122" s="333"/>
      <c r="L122" s="334"/>
      <c r="M122" s="334"/>
      <c r="N122" s="335"/>
      <c r="O122" s="339" t="s">
        <v>88</v>
      </c>
      <c r="P122" s="340"/>
      <c r="Q122" s="341"/>
      <c r="R122" s="92"/>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282">
        <f t="shared" ref="AW122" si="50">SUM(R122:AS122)</f>
        <v>0</v>
      </c>
      <c r="AX122" s="283"/>
      <c r="AY122" s="342" t="str">
        <f>IF($BF$3="計画",AW122/4,IF($BF$3="実績",AW122/($BD$7/7),""))</f>
        <v/>
      </c>
      <c r="AZ122" s="343"/>
      <c r="BA122" s="286"/>
      <c r="BB122" s="287"/>
      <c r="BC122" s="287"/>
      <c r="BD122" s="287"/>
      <c r="BE122" s="287"/>
      <c r="BF122" s="288"/>
    </row>
    <row r="123" spans="1:58" ht="17.25" customHeight="1" x14ac:dyDescent="0.15">
      <c r="A123" s="293"/>
      <c r="B123" s="325"/>
      <c r="C123" s="326"/>
      <c r="D123" s="329"/>
      <c r="E123" s="330"/>
      <c r="F123" s="329"/>
      <c r="G123" s="332"/>
      <c r="H123" s="332"/>
      <c r="I123" s="332"/>
      <c r="J123" s="330"/>
      <c r="K123" s="336"/>
      <c r="L123" s="337"/>
      <c r="M123" s="337"/>
      <c r="N123" s="338"/>
      <c r="O123" s="347" t="s">
        <v>89</v>
      </c>
      <c r="P123" s="348"/>
      <c r="Q123" s="349"/>
      <c r="R123" s="95"/>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284"/>
      <c r="AX123" s="285"/>
      <c r="AY123" s="342"/>
      <c r="AZ123" s="343"/>
      <c r="BA123" s="289"/>
      <c r="BB123" s="290"/>
      <c r="BC123" s="290"/>
      <c r="BD123" s="290"/>
      <c r="BE123" s="290"/>
      <c r="BF123" s="291"/>
    </row>
    <row r="124" spans="1:58" ht="17.25" customHeight="1" x14ac:dyDescent="0.15">
      <c r="A124" s="292">
        <v>52</v>
      </c>
      <c r="B124" s="323"/>
      <c r="C124" s="324"/>
      <c r="D124" s="327"/>
      <c r="E124" s="328"/>
      <c r="F124" s="327"/>
      <c r="G124" s="331"/>
      <c r="H124" s="331"/>
      <c r="I124" s="331"/>
      <c r="J124" s="328"/>
      <c r="K124" s="333"/>
      <c r="L124" s="334"/>
      <c r="M124" s="334"/>
      <c r="N124" s="335"/>
      <c r="O124" s="339" t="s">
        <v>88</v>
      </c>
      <c r="P124" s="340"/>
      <c r="Q124" s="341"/>
      <c r="R124" s="92"/>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282">
        <f t="shared" ref="AW124" si="51">SUM(R124:AS124)</f>
        <v>0</v>
      </c>
      <c r="AX124" s="283"/>
      <c r="AY124" s="342" t="str">
        <f>IF($BF$3="計画",AW124/4,IF($BF$3="実績",AW124/($BD$7/7),""))</f>
        <v/>
      </c>
      <c r="AZ124" s="343"/>
      <c r="BA124" s="286"/>
      <c r="BB124" s="287"/>
      <c r="BC124" s="287"/>
      <c r="BD124" s="287"/>
      <c r="BE124" s="287"/>
      <c r="BF124" s="288"/>
    </row>
    <row r="125" spans="1:58" ht="17.25" customHeight="1" x14ac:dyDescent="0.15">
      <c r="A125" s="293"/>
      <c r="B125" s="325"/>
      <c r="C125" s="326"/>
      <c r="D125" s="329"/>
      <c r="E125" s="330"/>
      <c r="F125" s="329"/>
      <c r="G125" s="332"/>
      <c r="H125" s="332"/>
      <c r="I125" s="332"/>
      <c r="J125" s="330"/>
      <c r="K125" s="336"/>
      <c r="L125" s="337"/>
      <c r="M125" s="337"/>
      <c r="N125" s="338"/>
      <c r="O125" s="347" t="s">
        <v>89</v>
      </c>
      <c r="P125" s="348"/>
      <c r="Q125" s="349"/>
      <c r="R125" s="95"/>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284"/>
      <c r="AX125" s="285"/>
      <c r="AY125" s="342"/>
      <c r="AZ125" s="343"/>
      <c r="BA125" s="289"/>
      <c r="BB125" s="290"/>
      <c r="BC125" s="290"/>
      <c r="BD125" s="290"/>
      <c r="BE125" s="290"/>
      <c r="BF125" s="291"/>
    </row>
    <row r="126" spans="1:58" ht="17.25" customHeight="1" x14ac:dyDescent="0.15">
      <c r="A126" s="292">
        <v>53</v>
      </c>
      <c r="B126" s="323"/>
      <c r="C126" s="324"/>
      <c r="D126" s="327"/>
      <c r="E126" s="328"/>
      <c r="F126" s="327"/>
      <c r="G126" s="331"/>
      <c r="H126" s="331"/>
      <c r="I126" s="331"/>
      <c r="J126" s="328"/>
      <c r="K126" s="333"/>
      <c r="L126" s="334"/>
      <c r="M126" s="334"/>
      <c r="N126" s="335"/>
      <c r="O126" s="339" t="s">
        <v>88</v>
      </c>
      <c r="P126" s="340"/>
      <c r="Q126" s="341"/>
      <c r="R126" s="92"/>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282">
        <f t="shared" ref="AW126" si="52">SUM(R126:AS126)</f>
        <v>0</v>
      </c>
      <c r="AX126" s="283"/>
      <c r="AY126" s="342" t="str">
        <f>IF($BF$3="計画",AW126/4,IF($BF$3="実績",AW126/($BD$7/7),""))</f>
        <v/>
      </c>
      <c r="AZ126" s="343"/>
      <c r="BA126" s="286"/>
      <c r="BB126" s="287"/>
      <c r="BC126" s="287"/>
      <c r="BD126" s="287"/>
      <c r="BE126" s="287"/>
      <c r="BF126" s="288"/>
    </row>
    <row r="127" spans="1:58" ht="17.25" customHeight="1" x14ac:dyDescent="0.15">
      <c r="A127" s="293"/>
      <c r="B127" s="325"/>
      <c r="C127" s="326"/>
      <c r="D127" s="329"/>
      <c r="E127" s="330"/>
      <c r="F127" s="329"/>
      <c r="G127" s="332"/>
      <c r="H127" s="332"/>
      <c r="I127" s="332"/>
      <c r="J127" s="330"/>
      <c r="K127" s="336"/>
      <c r="L127" s="337"/>
      <c r="M127" s="337"/>
      <c r="N127" s="338"/>
      <c r="O127" s="347" t="s">
        <v>89</v>
      </c>
      <c r="P127" s="348"/>
      <c r="Q127" s="349"/>
      <c r="R127" s="95"/>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284"/>
      <c r="AX127" s="285"/>
      <c r="AY127" s="342"/>
      <c r="AZ127" s="343"/>
      <c r="BA127" s="289"/>
      <c r="BB127" s="290"/>
      <c r="BC127" s="290"/>
      <c r="BD127" s="290"/>
      <c r="BE127" s="290"/>
      <c r="BF127" s="291"/>
    </row>
    <row r="128" spans="1:58" ht="17.25" customHeight="1" x14ac:dyDescent="0.15">
      <c r="A128" s="292">
        <v>54</v>
      </c>
      <c r="B128" s="323"/>
      <c r="C128" s="324"/>
      <c r="D128" s="327"/>
      <c r="E128" s="328"/>
      <c r="F128" s="327"/>
      <c r="G128" s="331"/>
      <c r="H128" s="331"/>
      <c r="I128" s="331"/>
      <c r="J128" s="328"/>
      <c r="K128" s="333"/>
      <c r="L128" s="334"/>
      <c r="M128" s="334"/>
      <c r="N128" s="335"/>
      <c r="O128" s="339" t="s">
        <v>88</v>
      </c>
      <c r="P128" s="340"/>
      <c r="Q128" s="341"/>
      <c r="R128" s="92"/>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282">
        <f t="shared" ref="AW128" si="53">SUM(R128:AS128)</f>
        <v>0</v>
      </c>
      <c r="AX128" s="283"/>
      <c r="AY128" s="342" t="str">
        <f>IF($BF$3="計画",AW128/4,IF($BF$3="実績",AW128/($BD$7/7),""))</f>
        <v/>
      </c>
      <c r="AZ128" s="343"/>
      <c r="BA128" s="286"/>
      <c r="BB128" s="287"/>
      <c r="BC128" s="287"/>
      <c r="BD128" s="287"/>
      <c r="BE128" s="287"/>
      <c r="BF128" s="288"/>
    </row>
    <row r="129" spans="1:58" ht="17.25" customHeight="1" x14ac:dyDescent="0.15">
      <c r="A129" s="293"/>
      <c r="B129" s="325"/>
      <c r="C129" s="326"/>
      <c r="D129" s="329"/>
      <c r="E129" s="330"/>
      <c r="F129" s="329"/>
      <c r="G129" s="332"/>
      <c r="H129" s="332"/>
      <c r="I129" s="332"/>
      <c r="J129" s="330"/>
      <c r="K129" s="336"/>
      <c r="L129" s="337"/>
      <c r="M129" s="337"/>
      <c r="N129" s="338"/>
      <c r="O129" s="347" t="s">
        <v>89</v>
      </c>
      <c r="P129" s="348"/>
      <c r="Q129" s="349"/>
      <c r="R129" s="95"/>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284"/>
      <c r="AX129" s="285"/>
      <c r="AY129" s="342"/>
      <c r="AZ129" s="343"/>
      <c r="BA129" s="289"/>
      <c r="BB129" s="290"/>
      <c r="BC129" s="290"/>
      <c r="BD129" s="290"/>
      <c r="BE129" s="290"/>
      <c r="BF129" s="291"/>
    </row>
    <row r="130" spans="1:58" ht="17.25" customHeight="1" x14ac:dyDescent="0.15">
      <c r="A130" s="292">
        <v>55</v>
      </c>
      <c r="B130" s="323"/>
      <c r="C130" s="324"/>
      <c r="D130" s="327"/>
      <c r="E130" s="328"/>
      <c r="F130" s="327"/>
      <c r="G130" s="331"/>
      <c r="H130" s="331"/>
      <c r="I130" s="331"/>
      <c r="J130" s="328"/>
      <c r="K130" s="333"/>
      <c r="L130" s="334"/>
      <c r="M130" s="334"/>
      <c r="N130" s="335"/>
      <c r="O130" s="339" t="s">
        <v>88</v>
      </c>
      <c r="P130" s="340"/>
      <c r="Q130" s="341"/>
      <c r="R130" s="92"/>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282">
        <f t="shared" ref="AW130" si="54">SUM(R130:AS130)</f>
        <v>0</v>
      </c>
      <c r="AX130" s="283"/>
      <c r="AY130" s="342" t="str">
        <f>IF($BF$3="計画",AW130/4,IF($BF$3="実績",AW130/($BD$7/7),""))</f>
        <v/>
      </c>
      <c r="AZ130" s="343"/>
      <c r="BA130" s="286"/>
      <c r="BB130" s="287"/>
      <c r="BC130" s="287"/>
      <c r="BD130" s="287"/>
      <c r="BE130" s="287"/>
      <c r="BF130" s="288"/>
    </row>
    <row r="131" spans="1:58" ht="17.25" customHeight="1" x14ac:dyDescent="0.15">
      <c r="A131" s="293"/>
      <c r="B131" s="325"/>
      <c r="C131" s="326"/>
      <c r="D131" s="329"/>
      <c r="E131" s="330"/>
      <c r="F131" s="329"/>
      <c r="G131" s="332"/>
      <c r="H131" s="332"/>
      <c r="I131" s="332"/>
      <c r="J131" s="330"/>
      <c r="K131" s="336"/>
      <c r="L131" s="337"/>
      <c r="M131" s="337"/>
      <c r="N131" s="338"/>
      <c r="O131" s="347" t="s">
        <v>89</v>
      </c>
      <c r="P131" s="348"/>
      <c r="Q131" s="349"/>
      <c r="R131" s="95"/>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284"/>
      <c r="AX131" s="285"/>
      <c r="AY131" s="342"/>
      <c r="AZ131" s="343"/>
      <c r="BA131" s="289"/>
      <c r="BB131" s="290"/>
      <c r="BC131" s="290"/>
      <c r="BD131" s="290"/>
      <c r="BE131" s="290"/>
      <c r="BF131" s="291"/>
    </row>
    <row r="132" spans="1:58" ht="17.25" customHeight="1" x14ac:dyDescent="0.15">
      <c r="A132" s="292">
        <v>56</v>
      </c>
      <c r="B132" s="323"/>
      <c r="C132" s="324"/>
      <c r="D132" s="327"/>
      <c r="E132" s="328"/>
      <c r="F132" s="327"/>
      <c r="G132" s="331"/>
      <c r="H132" s="331"/>
      <c r="I132" s="331"/>
      <c r="J132" s="328"/>
      <c r="K132" s="333"/>
      <c r="L132" s="334"/>
      <c r="M132" s="334"/>
      <c r="N132" s="335"/>
      <c r="O132" s="339" t="s">
        <v>88</v>
      </c>
      <c r="P132" s="340"/>
      <c r="Q132" s="341"/>
      <c r="R132" s="92"/>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282">
        <f t="shared" ref="AW132" si="55">SUM(R132:AS132)</f>
        <v>0</v>
      </c>
      <c r="AX132" s="283"/>
      <c r="AY132" s="342" t="str">
        <f>IF($BF$3="計画",AW132/4,IF($BF$3="実績",AW132/($BD$7/7),""))</f>
        <v/>
      </c>
      <c r="AZ132" s="343"/>
      <c r="BA132" s="286"/>
      <c r="BB132" s="287"/>
      <c r="BC132" s="287"/>
      <c r="BD132" s="287"/>
      <c r="BE132" s="287"/>
      <c r="BF132" s="288"/>
    </row>
    <row r="133" spans="1:58" ht="17.25" customHeight="1" x14ac:dyDescent="0.15">
      <c r="A133" s="293"/>
      <c r="B133" s="325"/>
      <c r="C133" s="326"/>
      <c r="D133" s="329"/>
      <c r="E133" s="330"/>
      <c r="F133" s="329"/>
      <c r="G133" s="332"/>
      <c r="H133" s="332"/>
      <c r="I133" s="332"/>
      <c r="J133" s="330"/>
      <c r="K133" s="336"/>
      <c r="L133" s="337"/>
      <c r="M133" s="337"/>
      <c r="N133" s="338"/>
      <c r="O133" s="347" t="s">
        <v>89</v>
      </c>
      <c r="P133" s="348"/>
      <c r="Q133" s="349"/>
      <c r="R133" s="95"/>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284"/>
      <c r="AX133" s="285"/>
      <c r="AY133" s="342"/>
      <c r="AZ133" s="343"/>
      <c r="BA133" s="289"/>
      <c r="BB133" s="290"/>
      <c r="BC133" s="290"/>
      <c r="BD133" s="290"/>
      <c r="BE133" s="290"/>
      <c r="BF133" s="291"/>
    </row>
    <row r="134" spans="1:58" ht="17.25" customHeight="1" x14ac:dyDescent="0.15">
      <c r="A134" s="292">
        <v>57</v>
      </c>
      <c r="B134" s="323"/>
      <c r="C134" s="324"/>
      <c r="D134" s="327"/>
      <c r="E134" s="328"/>
      <c r="F134" s="327"/>
      <c r="G134" s="331"/>
      <c r="H134" s="331"/>
      <c r="I134" s="331"/>
      <c r="J134" s="328"/>
      <c r="K134" s="333"/>
      <c r="L134" s="334"/>
      <c r="M134" s="334"/>
      <c r="N134" s="335"/>
      <c r="O134" s="339" t="s">
        <v>88</v>
      </c>
      <c r="P134" s="340"/>
      <c r="Q134" s="341"/>
      <c r="R134" s="92"/>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282">
        <f t="shared" ref="AW134" si="56">SUM(R134:AS134)</f>
        <v>0</v>
      </c>
      <c r="AX134" s="283"/>
      <c r="AY134" s="342" t="str">
        <f>IF($BF$3="計画",AW134/4,IF($BF$3="実績",AW134/($BD$7/7),""))</f>
        <v/>
      </c>
      <c r="AZ134" s="343"/>
      <c r="BA134" s="286"/>
      <c r="BB134" s="287"/>
      <c r="BC134" s="287"/>
      <c r="BD134" s="287"/>
      <c r="BE134" s="287"/>
      <c r="BF134" s="288"/>
    </row>
    <row r="135" spans="1:58" ht="17.25" customHeight="1" x14ac:dyDescent="0.15">
      <c r="A135" s="293"/>
      <c r="B135" s="325"/>
      <c r="C135" s="326"/>
      <c r="D135" s="329"/>
      <c r="E135" s="330"/>
      <c r="F135" s="329"/>
      <c r="G135" s="332"/>
      <c r="H135" s="332"/>
      <c r="I135" s="332"/>
      <c r="J135" s="330"/>
      <c r="K135" s="336"/>
      <c r="L135" s="337"/>
      <c r="M135" s="337"/>
      <c r="N135" s="338"/>
      <c r="O135" s="347" t="s">
        <v>89</v>
      </c>
      <c r="P135" s="348"/>
      <c r="Q135" s="349"/>
      <c r="R135" s="95"/>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284"/>
      <c r="AX135" s="285"/>
      <c r="AY135" s="342"/>
      <c r="AZ135" s="343"/>
      <c r="BA135" s="289"/>
      <c r="BB135" s="290"/>
      <c r="BC135" s="290"/>
      <c r="BD135" s="290"/>
      <c r="BE135" s="290"/>
      <c r="BF135" s="291"/>
    </row>
    <row r="136" spans="1:58" ht="17.25" customHeight="1" x14ac:dyDescent="0.15">
      <c r="A136" s="292">
        <v>58</v>
      </c>
      <c r="B136" s="323"/>
      <c r="C136" s="324"/>
      <c r="D136" s="327"/>
      <c r="E136" s="328"/>
      <c r="F136" s="327"/>
      <c r="G136" s="331"/>
      <c r="H136" s="331"/>
      <c r="I136" s="331"/>
      <c r="J136" s="328"/>
      <c r="K136" s="333"/>
      <c r="L136" s="334"/>
      <c r="M136" s="334"/>
      <c r="N136" s="335"/>
      <c r="O136" s="339" t="s">
        <v>88</v>
      </c>
      <c r="P136" s="340"/>
      <c r="Q136" s="341"/>
      <c r="R136" s="92"/>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282">
        <f t="shared" ref="AW136" si="57">SUM(R136:AS136)</f>
        <v>0</v>
      </c>
      <c r="AX136" s="283"/>
      <c r="AY136" s="342" t="str">
        <f>IF($BF$3="計画",AW136/4,IF($BF$3="実績",AW136/($BD$7/7),""))</f>
        <v/>
      </c>
      <c r="AZ136" s="343"/>
      <c r="BA136" s="286"/>
      <c r="BB136" s="287"/>
      <c r="BC136" s="287"/>
      <c r="BD136" s="287"/>
      <c r="BE136" s="287"/>
      <c r="BF136" s="288"/>
    </row>
    <row r="137" spans="1:58" ht="17.25" customHeight="1" x14ac:dyDescent="0.15">
      <c r="A137" s="293"/>
      <c r="B137" s="325"/>
      <c r="C137" s="326"/>
      <c r="D137" s="329"/>
      <c r="E137" s="330"/>
      <c r="F137" s="329"/>
      <c r="G137" s="332"/>
      <c r="H137" s="332"/>
      <c r="I137" s="332"/>
      <c r="J137" s="330"/>
      <c r="K137" s="336"/>
      <c r="L137" s="337"/>
      <c r="M137" s="337"/>
      <c r="N137" s="338"/>
      <c r="O137" s="347" t="s">
        <v>89</v>
      </c>
      <c r="P137" s="348"/>
      <c r="Q137" s="349"/>
      <c r="R137" s="95"/>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284"/>
      <c r="AX137" s="285"/>
      <c r="AY137" s="342"/>
      <c r="AZ137" s="343"/>
      <c r="BA137" s="289"/>
      <c r="BB137" s="290"/>
      <c r="BC137" s="290"/>
      <c r="BD137" s="290"/>
      <c r="BE137" s="290"/>
      <c r="BF137" s="291"/>
    </row>
    <row r="138" spans="1:58" ht="17.25" customHeight="1" x14ac:dyDescent="0.15">
      <c r="A138" s="292">
        <v>59</v>
      </c>
      <c r="B138" s="323"/>
      <c r="C138" s="324"/>
      <c r="D138" s="327"/>
      <c r="E138" s="328"/>
      <c r="F138" s="327"/>
      <c r="G138" s="331"/>
      <c r="H138" s="331"/>
      <c r="I138" s="331"/>
      <c r="J138" s="328"/>
      <c r="K138" s="333"/>
      <c r="L138" s="334"/>
      <c r="M138" s="334"/>
      <c r="N138" s="335"/>
      <c r="O138" s="339" t="s">
        <v>88</v>
      </c>
      <c r="P138" s="340"/>
      <c r="Q138" s="341"/>
      <c r="R138" s="92"/>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282">
        <f t="shared" ref="AW138" si="58">SUM(R138:AS138)</f>
        <v>0</v>
      </c>
      <c r="AX138" s="283"/>
      <c r="AY138" s="342" t="str">
        <f>IF($BF$3="計画",AW138/4,IF($BF$3="実績",AW138/($BD$7/7),""))</f>
        <v/>
      </c>
      <c r="AZ138" s="343"/>
      <c r="BA138" s="286"/>
      <c r="BB138" s="287"/>
      <c r="BC138" s="287"/>
      <c r="BD138" s="287"/>
      <c r="BE138" s="287"/>
      <c r="BF138" s="288"/>
    </row>
    <row r="139" spans="1:58" ht="17.25" customHeight="1" x14ac:dyDescent="0.15">
      <c r="A139" s="293"/>
      <c r="B139" s="325"/>
      <c r="C139" s="326"/>
      <c r="D139" s="329"/>
      <c r="E139" s="330"/>
      <c r="F139" s="329"/>
      <c r="G139" s="332"/>
      <c r="H139" s="332"/>
      <c r="I139" s="332"/>
      <c r="J139" s="330"/>
      <c r="K139" s="336"/>
      <c r="L139" s="337"/>
      <c r="M139" s="337"/>
      <c r="N139" s="338"/>
      <c r="O139" s="347" t="s">
        <v>89</v>
      </c>
      <c r="P139" s="348"/>
      <c r="Q139" s="349"/>
      <c r="R139" s="95"/>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284"/>
      <c r="AX139" s="285"/>
      <c r="AY139" s="342"/>
      <c r="AZ139" s="343"/>
      <c r="BA139" s="289"/>
      <c r="BB139" s="290"/>
      <c r="BC139" s="290"/>
      <c r="BD139" s="290"/>
      <c r="BE139" s="290"/>
      <c r="BF139" s="291"/>
    </row>
    <row r="140" spans="1:58" ht="17.25" customHeight="1" x14ac:dyDescent="0.15">
      <c r="A140" s="292">
        <v>60</v>
      </c>
      <c r="B140" s="323"/>
      <c r="C140" s="324"/>
      <c r="D140" s="327"/>
      <c r="E140" s="328"/>
      <c r="F140" s="327"/>
      <c r="G140" s="331"/>
      <c r="H140" s="331"/>
      <c r="I140" s="331"/>
      <c r="J140" s="328"/>
      <c r="K140" s="333"/>
      <c r="L140" s="334"/>
      <c r="M140" s="334"/>
      <c r="N140" s="335"/>
      <c r="O140" s="339" t="s">
        <v>88</v>
      </c>
      <c r="P140" s="340"/>
      <c r="Q140" s="341"/>
      <c r="R140" s="92"/>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282">
        <f t="shared" ref="AW140" si="59">SUM(R140:AS140)</f>
        <v>0</v>
      </c>
      <c r="AX140" s="283"/>
      <c r="AY140" s="342" t="str">
        <f>IF($BF$3="計画",AW140/4,IF($BF$3="実績",AW140/($BD$7/7),""))</f>
        <v/>
      </c>
      <c r="AZ140" s="343"/>
      <c r="BA140" s="286"/>
      <c r="BB140" s="287"/>
      <c r="BC140" s="287"/>
      <c r="BD140" s="287"/>
      <c r="BE140" s="287"/>
      <c r="BF140" s="288"/>
    </row>
    <row r="141" spans="1:58" ht="17.25" customHeight="1" x14ac:dyDescent="0.15">
      <c r="A141" s="293"/>
      <c r="B141" s="325"/>
      <c r="C141" s="326"/>
      <c r="D141" s="329"/>
      <c r="E141" s="330"/>
      <c r="F141" s="329"/>
      <c r="G141" s="332"/>
      <c r="H141" s="332"/>
      <c r="I141" s="332"/>
      <c r="J141" s="330"/>
      <c r="K141" s="336"/>
      <c r="L141" s="337"/>
      <c r="M141" s="337"/>
      <c r="N141" s="338"/>
      <c r="O141" s="347" t="s">
        <v>89</v>
      </c>
      <c r="P141" s="348"/>
      <c r="Q141" s="349"/>
      <c r="R141" s="95"/>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284"/>
      <c r="AX141" s="285"/>
      <c r="AY141" s="342"/>
      <c r="AZ141" s="343"/>
      <c r="BA141" s="289"/>
      <c r="BB141" s="290"/>
      <c r="BC141" s="290"/>
      <c r="BD141" s="290"/>
      <c r="BE141" s="290"/>
      <c r="BF141" s="291"/>
    </row>
    <row r="142" spans="1:58" ht="17.25" customHeight="1" x14ac:dyDescent="0.15">
      <c r="A142" s="292">
        <v>61</v>
      </c>
      <c r="B142" s="323"/>
      <c r="C142" s="324"/>
      <c r="D142" s="327"/>
      <c r="E142" s="328"/>
      <c r="F142" s="327"/>
      <c r="G142" s="331"/>
      <c r="H142" s="331"/>
      <c r="I142" s="331"/>
      <c r="J142" s="328"/>
      <c r="K142" s="333"/>
      <c r="L142" s="334"/>
      <c r="M142" s="334"/>
      <c r="N142" s="335"/>
      <c r="O142" s="339" t="s">
        <v>88</v>
      </c>
      <c r="P142" s="340"/>
      <c r="Q142" s="341"/>
      <c r="R142" s="92"/>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282">
        <f t="shared" ref="AW142" si="60">SUM(R142:AS142)</f>
        <v>0</v>
      </c>
      <c r="AX142" s="283"/>
      <c r="AY142" s="342" t="str">
        <f>IF($BF$3="計画",AW142/4,IF($BF$3="実績",AW142/($BD$7/7),""))</f>
        <v/>
      </c>
      <c r="AZ142" s="343"/>
      <c r="BA142" s="286"/>
      <c r="BB142" s="287"/>
      <c r="BC142" s="287"/>
      <c r="BD142" s="287"/>
      <c r="BE142" s="287"/>
      <c r="BF142" s="288"/>
    </row>
    <row r="143" spans="1:58" ht="17.25" customHeight="1" x14ac:dyDescent="0.15">
      <c r="A143" s="293"/>
      <c r="B143" s="325"/>
      <c r="C143" s="326"/>
      <c r="D143" s="329"/>
      <c r="E143" s="330"/>
      <c r="F143" s="329"/>
      <c r="G143" s="332"/>
      <c r="H143" s="332"/>
      <c r="I143" s="332"/>
      <c r="J143" s="330"/>
      <c r="K143" s="336"/>
      <c r="L143" s="337"/>
      <c r="M143" s="337"/>
      <c r="N143" s="338"/>
      <c r="O143" s="347" t="s">
        <v>89</v>
      </c>
      <c r="P143" s="348"/>
      <c r="Q143" s="349"/>
      <c r="R143" s="95"/>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284"/>
      <c r="AX143" s="285"/>
      <c r="AY143" s="342"/>
      <c r="AZ143" s="343"/>
      <c r="BA143" s="289"/>
      <c r="BB143" s="290"/>
      <c r="BC143" s="290"/>
      <c r="BD143" s="290"/>
      <c r="BE143" s="290"/>
      <c r="BF143" s="291"/>
    </row>
    <row r="144" spans="1:58" ht="17.25" customHeight="1" x14ac:dyDescent="0.15">
      <c r="A144" s="292">
        <v>62</v>
      </c>
      <c r="B144" s="323"/>
      <c r="C144" s="324"/>
      <c r="D144" s="327"/>
      <c r="E144" s="328"/>
      <c r="F144" s="327"/>
      <c r="G144" s="331"/>
      <c r="H144" s="331"/>
      <c r="I144" s="331"/>
      <c r="J144" s="328"/>
      <c r="K144" s="333"/>
      <c r="L144" s="334"/>
      <c r="M144" s="334"/>
      <c r="N144" s="335"/>
      <c r="O144" s="339" t="s">
        <v>88</v>
      </c>
      <c r="P144" s="340"/>
      <c r="Q144" s="341"/>
      <c r="R144" s="92"/>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282">
        <f t="shared" ref="AW144" si="61">SUM(R144:AS144)</f>
        <v>0</v>
      </c>
      <c r="AX144" s="283"/>
      <c r="AY144" s="342" t="str">
        <f>IF($BF$3="計画",AW144/4,IF($BF$3="実績",AW144/($BD$7/7),""))</f>
        <v/>
      </c>
      <c r="AZ144" s="343"/>
      <c r="BA144" s="286"/>
      <c r="BB144" s="287"/>
      <c r="BC144" s="287"/>
      <c r="BD144" s="287"/>
      <c r="BE144" s="287"/>
      <c r="BF144" s="288"/>
    </row>
    <row r="145" spans="1:58" ht="17.25" customHeight="1" x14ac:dyDescent="0.15">
      <c r="A145" s="293"/>
      <c r="B145" s="325"/>
      <c r="C145" s="326"/>
      <c r="D145" s="329"/>
      <c r="E145" s="330"/>
      <c r="F145" s="329"/>
      <c r="G145" s="332"/>
      <c r="H145" s="332"/>
      <c r="I145" s="332"/>
      <c r="J145" s="330"/>
      <c r="K145" s="336"/>
      <c r="L145" s="337"/>
      <c r="M145" s="337"/>
      <c r="N145" s="338"/>
      <c r="O145" s="347" t="s">
        <v>89</v>
      </c>
      <c r="P145" s="348"/>
      <c r="Q145" s="349"/>
      <c r="R145" s="95"/>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284"/>
      <c r="AX145" s="285"/>
      <c r="AY145" s="342"/>
      <c r="AZ145" s="343"/>
      <c r="BA145" s="289"/>
      <c r="BB145" s="290"/>
      <c r="BC145" s="290"/>
      <c r="BD145" s="290"/>
      <c r="BE145" s="290"/>
      <c r="BF145" s="291"/>
    </row>
    <row r="146" spans="1:58" ht="17.25" customHeight="1" x14ac:dyDescent="0.15">
      <c r="A146" s="292">
        <v>63</v>
      </c>
      <c r="B146" s="323"/>
      <c r="C146" s="324"/>
      <c r="D146" s="327"/>
      <c r="E146" s="328"/>
      <c r="F146" s="327"/>
      <c r="G146" s="331"/>
      <c r="H146" s="331"/>
      <c r="I146" s="331"/>
      <c r="J146" s="328"/>
      <c r="K146" s="333"/>
      <c r="L146" s="334"/>
      <c r="M146" s="334"/>
      <c r="N146" s="335"/>
      <c r="O146" s="339" t="s">
        <v>88</v>
      </c>
      <c r="P146" s="340"/>
      <c r="Q146" s="341"/>
      <c r="R146" s="92"/>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282">
        <f t="shared" ref="AW146" si="62">SUM(R146:AS146)</f>
        <v>0</v>
      </c>
      <c r="AX146" s="283"/>
      <c r="AY146" s="342" t="str">
        <f>IF($BF$3="計画",AW146/4,IF($BF$3="実績",AW146/($BD$7/7),""))</f>
        <v/>
      </c>
      <c r="AZ146" s="343"/>
      <c r="BA146" s="286"/>
      <c r="BB146" s="287"/>
      <c r="BC146" s="287"/>
      <c r="BD146" s="287"/>
      <c r="BE146" s="287"/>
      <c r="BF146" s="288"/>
    </row>
    <row r="147" spans="1:58" ht="17.25" customHeight="1" x14ac:dyDescent="0.15">
      <c r="A147" s="293"/>
      <c r="B147" s="325"/>
      <c r="C147" s="326"/>
      <c r="D147" s="329"/>
      <c r="E147" s="330"/>
      <c r="F147" s="329"/>
      <c r="G147" s="332"/>
      <c r="H147" s="332"/>
      <c r="I147" s="332"/>
      <c r="J147" s="330"/>
      <c r="K147" s="336"/>
      <c r="L147" s="337"/>
      <c r="M147" s="337"/>
      <c r="N147" s="338"/>
      <c r="O147" s="347" t="s">
        <v>89</v>
      </c>
      <c r="P147" s="348"/>
      <c r="Q147" s="349"/>
      <c r="R147" s="95"/>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284"/>
      <c r="AX147" s="285"/>
      <c r="AY147" s="342"/>
      <c r="AZ147" s="343"/>
      <c r="BA147" s="289"/>
      <c r="BB147" s="290"/>
      <c r="BC147" s="290"/>
      <c r="BD147" s="290"/>
      <c r="BE147" s="290"/>
      <c r="BF147" s="291"/>
    </row>
    <row r="148" spans="1:58" ht="17.25" customHeight="1" x14ac:dyDescent="0.15">
      <c r="A148" s="292">
        <v>64</v>
      </c>
      <c r="B148" s="323"/>
      <c r="C148" s="324"/>
      <c r="D148" s="327"/>
      <c r="E148" s="328"/>
      <c r="F148" s="327"/>
      <c r="G148" s="331"/>
      <c r="H148" s="331"/>
      <c r="I148" s="331"/>
      <c r="J148" s="328"/>
      <c r="K148" s="333"/>
      <c r="L148" s="334"/>
      <c r="M148" s="334"/>
      <c r="N148" s="335"/>
      <c r="O148" s="339" t="s">
        <v>88</v>
      </c>
      <c r="P148" s="340"/>
      <c r="Q148" s="341"/>
      <c r="R148" s="92"/>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282">
        <f t="shared" ref="AW148" si="63">SUM(R148:AS148)</f>
        <v>0</v>
      </c>
      <c r="AX148" s="283"/>
      <c r="AY148" s="342" t="str">
        <f>IF($BF$3="計画",AW148/4,IF($BF$3="実績",AW148/($BD$7/7),""))</f>
        <v/>
      </c>
      <c r="AZ148" s="343"/>
      <c r="BA148" s="286"/>
      <c r="BB148" s="287"/>
      <c r="BC148" s="287"/>
      <c r="BD148" s="287"/>
      <c r="BE148" s="287"/>
      <c r="BF148" s="288"/>
    </row>
    <row r="149" spans="1:58" ht="17.25" customHeight="1" x14ac:dyDescent="0.15">
      <c r="A149" s="293"/>
      <c r="B149" s="325"/>
      <c r="C149" s="326"/>
      <c r="D149" s="329"/>
      <c r="E149" s="330"/>
      <c r="F149" s="329"/>
      <c r="G149" s="332"/>
      <c r="H149" s="332"/>
      <c r="I149" s="332"/>
      <c r="J149" s="330"/>
      <c r="K149" s="336"/>
      <c r="L149" s="337"/>
      <c r="M149" s="337"/>
      <c r="N149" s="338"/>
      <c r="O149" s="347" t="s">
        <v>89</v>
      </c>
      <c r="P149" s="348"/>
      <c r="Q149" s="349"/>
      <c r="R149" s="95"/>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284"/>
      <c r="AX149" s="285"/>
      <c r="AY149" s="342"/>
      <c r="AZ149" s="343"/>
      <c r="BA149" s="289"/>
      <c r="BB149" s="290"/>
      <c r="BC149" s="290"/>
      <c r="BD149" s="290"/>
      <c r="BE149" s="290"/>
      <c r="BF149" s="291"/>
    </row>
    <row r="150" spans="1:58" ht="17.25" customHeight="1" x14ac:dyDescent="0.15">
      <c r="A150" s="292">
        <v>65</v>
      </c>
      <c r="B150" s="323"/>
      <c r="C150" s="324"/>
      <c r="D150" s="327"/>
      <c r="E150" s="328"/>
      <c r="F150" s="327"/>
      <c r="G150" s="331"/>
      <c r="H150" s="331"/>
      <c r="I150" s="331"/>
      <c r="J150" s="328"/>
      <c r="K150" s="333"/>
      <c r="L150" s="334"/>
      <c r="M150" s="334"/>
      <c r="N150" s="335"/>
      <c r="O150" s="339" t="s">
        <v>88</v>
      </c>
      <c r="P150" s="340"/>
      <c r="Q150" s="341"/>
      <c r="R150" s="92"/>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282">
        <f t="shared" ref="AW150" si="64">SUM(R150:AS150)</f>
        <v>0</v>
      </c>
      <c r="AX150" s="283"/>
      <c r="AY150" s="342" t="str">
        <f>IF($BF$3="計画",AW150/4,IF($BF$3="実績",AW150/($BD$7/7),""))</f>
        <v/>
      </c>
      <c r="AZ150" s="343"/>
      <c r="BA150" s="286"/>
      <c r="BB150" s="287"/>
      <c r="BC150" s="287"/>
      <c r="BD150" s="287"/>
      <c r="BE150" s="287"/>
      <c r="BF150" s="288"/>
    </row>
    <row r="151" spans="1:58" ht="17.25" customHeight="1" x14ac:dyDescent="0.15">
      <c r="A151" s="293"/>
      <c r="B151" s="325"/>
      <c r="C151" s="326"/>
      <c r="D151" s="329"/>
      <c r="E151" s="330"/>
      <c r="F151" s="329"/>
      <c r="G151" s="332"/>
      <c r="H151" s="332"/>
      <c r="I151" s="332"/>
      <c r="J151" s="330"/>
      <c r="K151" s="336"/>
      <c r="L151" s="337"/>
      <c r="M151" s="337"/>
      <c r="N151" s="338"/>
      <c r="O151" s="347" t="s">
        <v>89</v>
      </c>
      <c r="P151" s="348"/>
      <c r="Q151" s="349"/>
      <c r="R151" s="95"/>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284"/>
      <c r="AX151" s="285"/>
      <c r="AY151" s="342"/>
      <c r="AZ151" s="343"/>
      <c r="BA151" s="289"/>
      <c r="BB151" s="290"/>
      <c r="BC151" s="290"/>
      <c r="BD151" s="290"/>
      <c r="BE151" s="290"/>
      <c r="BF151" s="291"/>
    </row>
    <row r="152" spans="1:58" ht="17.25" customHeight="1" x14ac:dyDescent="0.15">
      <c r="A152" s="292">
        <v>66</v>
      </c>
      <c r="B152" s="323"/>
      <c r="C152" s="324"/>
      <c r="D152" s="327"/>
      <c r="E152" s="328"/>
      <c r="F152" s="327"/>
      <c r="G152" s="331"/>
      <c r="H152" s="331"/>
      <c r="I152" s="331"/>
      <c r="J152" s="328"/>
      <c r="K152" s="333"/>
      <c r="L152" s="334"/>
      <c r="M152" s="334"/>
      <c r="N152" s="335"/>
      <c r="O152" s="339" t="s">
        <v>88</v>
      </c>
      <c r="P152" s="340"/>
      <c r="Q152" s="341"/>
      <c r="R152" s="92"/>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282">
        <f t="shared" ref="AW152" si="65">SUM(R152:AS152)</f>
        <v>0</v>
      </c>
      <c r="AX152" s="283"/>
      <c r="AY152" s="342" t="str">
        <f>IF($BF$3="計画",AW152/4,IF($BF$3="実績",AW152/($BD$7/7),""))</f>
        <v/>
      </c>
      <c r="AZ152" s="343"/>
      <c r="BA152" s="286"/>
      <c r="BB152" s="287"/>
      <c r="BC152" s="287"/>
      <c r="BD152" s="287"/>
      <c r="BE152" s="287"/>
      <c r="BF152" s="288"/>
    </row>
    <row r="153" spans="1:58" ht="17.25" customHeight="1" x14ac:dyDescent="0.15">
      <c r="A153" s="293"/>
      <c r="B153" s="325"/>
      <c r="C153" s="326"/>
      <c r="D153" s="329"/>
      <c r="E153" s="330"/>
      <c r="F153" s="329"/>
      <c r="G153" s="332"/>
      <c r="H153" s="332"/>
      <c r="I153" s="332"/>
      <c r="J153" s="330"/>
      <c r="K153" s="336"/>
      <c r="L153" s="337"/>
      <c r="M153" s="337"/>
      <c r="N153" s="338"/>
      <c r="O153" s="347" t="s">
        <v>89</v>
      </c>
      <c r="P153" s="348"/>
      <c r="Q153" s="349"/>
      <c r="R153" s="95"/>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284"/>
      <c r="AX153" s="285"/>
      <c r="AY153" s="342"/>
      <c r="AZ153" s="343"/>
      <c r="BA153" s="289"/>
      <c r="BB153" s="290"/>
      <c r="BC153" s="290"/>
      <c r="BD153" s="290"/>
      <c r="BE153" s="290"/>
      <c r="BF153" s="291"/>
    </row>
    <row r="154" spans="1:58" ht="17.25" customHeight="1" x14ac:dyDescent="0.15">
      <c r="A154" s="292">
        <v>67</v>
      </c>
      <c r="B154" s="323"/>
      <c r="C154" s="324"/>
      <c r="D154" s="327"/>
      <c r="E154" s="328"/>
      <c r="F154" s="327"/>
      <c r="G154" s="331"/>
      <c r="H154" s="331"/>
      <c r="I154" s="331"/>
      <c r="J154" s="328"/>
      <c r="K154" s="333"/>
      <c r="L154" s="334"/>
      <c r="M154" s="334"/>
      <c r="N154" s="335"/>
      <c r="O154" s="339" t="s">
        <v>88</v>
      </c>
      <c r="P154" s="340"/>
      <c r="Q154" s="341"/>
      <c r="R154" s="92"/>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282">
        <f t="shared" ref="AW154" si="66">SUM(R154:AS154)</f>
        <v>0</v>
      </c>
      <c r="AX154" s="283"/>
      <c r="AY154" s="342" t="str">
        <f>IF($BF$3="計画",AW154/4,IF($BF$3="実績",AW154/($BD$7/7),""))</f>
        <v/>
      </c>
      <c r="AZ154" s="343"/>
      <c r="BA154" s="286"/>
      <c r="BB154" s="287"/>
      <c r="BC154" s="287"/>
      <c r="BD154" s="287"/>
      <c r="BE154" s="287"/>
      <c r="BF154" s="288"/>
    </row>
    <row r="155" spans="1:58" ht="17.25" customHeight="1" x14ac:dyDescent="0.15">
      <c r="A155" s="293"/>
      <c r="B155" s="325"/>
      <c r="C155" s="326"/>
      <c r="D155" s="329"/>
      <c r="E155" s="330"/>
      <c r="F155" s="329"/>
      <c r="G155" s="332"/>
      <c r="H155" s="332"/>
      <c r="I155" s="332"/>
      <c r="J155" s="330"/>
      <c r="K155" s="336"/>
      <c r="L155" s="337"/>
      <c r="M155" s="337"/>
      <c r="N155" s="338"/>
      <c r="O155" s="347" t="s">
        <v>89</v>
      </c>
      <c r="P155" s="348"/>
      <c r="Q155" s="349"/>
      <c r="R155" s="95"/>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284"/>
      <c r="AX155" s="285"/>
      <c r="AY155" s="342"/>
      <c r="AZ155" s="343"/>
      <c r="BA155" s="289"/>
      <c r="BB155" s="290"/>
      <c r="BC155" s="290"/>
      <c r="BD155" s="290"/>
      <c r="BE155" s="290"/>
      <c r="BF155" s="291"/>
    </row>
    <row r="156" spans="1:58" ht="17.25" customHeight="1" x14ac:dyDescent="0.15">
      <c r="A156" s="292">
        <v>68</v>
      </c>
      <c r="B156" s="323"/>
      <c r="C156" s="324"/>
      <c r="D156" s="327"/>
      <c r="E156" s="328"/>
      <c r="F156" s="327"/>
      <c r="G156" s="331"/>
      <c r="H156" s="331"/>
      <c r="I156" s="331"/>
      <c r="J156" s="328"/>
      <c r="K156" s="333"/>
      <c r="L156" s="334"/>
      <c r="M156" s="334"/>
      <c r="N156" s="335"/>
      <c r="O156" s="339" t="s">
        <v>88</v>
      </c>
      <c r="P156" s="340"/>
      <c r="Q156" s="341"/>
      <c r="R156" s="92"/>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282">
        <f t="shared" ref="AW156" si="67">SUM(R156:AS156)</f>
        <v>0</v>
      </c>
      <c r="AX156" s="283"/>
      <c r="AY156" s="342" t="str">
        <f>IF($BF$3="計画",AW156/4,IF($BF$3="実績",AW156/($BD$7/7),""))</f>
        <v/>
      </c>
      <c r="AZ156" s="343"/>
      <c r="BA156" s="286"/>
      <c r="BB156" s="287"/>
      <c r="BC156" s="287"/>
      <c r="BD156" s="287"/>
      <c r="BE156" s="287"/>
      <c r="BF156" s="288"/>
    </row>
    <row r="157" spans="1:58" ht="17.25" customHeight="1" x14ac:dyDescent="0.15">
      <c r="A157" s="293"/>
      <c r="B157" s="325"/>
      <c r="C157" s="326"/>
      <c r="D157" s="329"/>
      <c r="E157" s="330"/>
      <c r="F157" s="329"/>
      <c r="G157" s="332"/>
      <c r="H157" s="332"/>
      <c r="I157" s="332"/>
      <c r="J157" s="330"/>
      <c r="K157" s="336"/>
      <c r="L157" s="337"/>
      <c r="M157" s="337"/>
      <c r="N157" s="338"/>
      <c r="O157" s="347" t="s">
        <v>89</v>
      </c>
      <c r="P157" s="348"/>
      <c r="Q157" s="349"/>
      <c r="R157" s="95"/>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284"/>
      <c r="AX157" s="285"/>
      <c r="AY157" s="342"/>
      <c r="AZ157" s="343"/>
      <c r="BA157" s="289"/>
      <c r="BB157" s="290"/>
      <c r="BC157" s="290"/>
      <c r="BD157" s="290"/>
      <c r="BE157" s="290"/>
      <c r="BF157" s="291"/>
    </row>
    <row r="158" spans="1:58" ht="17.25" customHeight="1" x14ac:dyDescent="0.15">
      <c r="A158" s="292">
        <v>69</v>
      </c>
      <c r="B158" s="323"/>
      <c r="C158" s="324"/>
      <c r="D158" s="327"/>
      <c r="E158" s="328"/>
      <c r="F158" s="327"/>
      <c r="G158" s="331"/>
      <c r="H158" s="331"/>
      <c r="I158" s="331"/>
      <c r="J158" s="328"/>
      <c r="K158" s="333"/>
      <c r="L158" s="334"/>
      <c r="M158" s="334"/>
      <c r="N158" s="335"/>
      <c r="O158" s="339" t="s">
        <v>88</v>
      </c>
      <c r="P158" s="340"/>
      <c r="Q158" s="341"/>
      <c r="R158" s="92"/>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282">
        <f t="shared" ref="AW158" si="68">SUM(R158:AS158)</f>
        <v>0</v>
      </c>
      <c r="AX158" s="283"/>
      <c r="AY158" s="342" t="str">
        <f>IF($BF$3="計画",AW158/4,IF($BF$3="実績",AW158/($BD$7/7),""))</f>
        <v/>
      </c>
      <c r="AZ158" s="343"/>
      <c r="BA158" s="286"/>
      <c r="BB158" s="287"/>
      <c r="BC158" s="287"/>
      <c r="BD158" s="287"/>
      <c r="BE158" s="287"/>
      <c r="BF158" s="288"/>
    </row>
    <row r="159" spans="1:58" ht="17.25" customHeight="1" x14ac:dyDescent="0.15">
      <c r="A159" s="293"/>
      <c r="B159" s="325"/>
      <c r="C159" s="326"/>
      <c r="D159" s="329"/>
      <c r="E159" s="330"/>
      <c r="F159" s="329"/>
      <c r="G159" s="332"/>
      <c r="H159" s="332"/>
      <c r="I159" s="332"/>
      <c r="J159" s="330"/>
      <c r="K159" s="336"/>
      <c r="L159" s="337"/>
      <c r="M159" s="337"/>
      <c r="N159" s="338"/>
      <c r="O159" s="347" t="s">
        <v>89</v>
      </c>
      <c r="P159" s="348"/>
      <c r="Q159" s="349"/>
      <c r="R159" s="95"/>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284"/>
      <c r="AX159" s="285"/>
      <c r="AY159" s="342"/>
      <c r="AZ159" s="343"/>
      <c r="BA159" s="289"/>
      <c r="BB159" s="290"/>
      <c r="BC159" s="290"/>
      <c r="BD159" s="290"/>
      <c r="BE159" s="290"/>
      <c r="BF159" s="291"/>
    </row>
    <row r="160" spans="1:58" ht="17.25" customHeight="1" x14ac:dyDescent="0.15">
      <c r="A160" s="292">
        <v>70</v>
      </c>
      <c r="B160" s="323"/>
      <c r="C160" s="324"/>
      <c r="D160" s="327"/>
      <c r="E160" s="328"/>
      <c r="F160" s="327"/>
      <c r="G160" s="331"/>
      <c r="H160" s="331"/>
      <c r="I160" s="331"/>
      <c r="J160" s="328"/>
      <c r="K160" s="333"/>
      <c r="L160" s="334"/>
      <c r="M160" s="334"/>
      <c r="N160" s="335"/>
      <c r="O160" s="339" t="s">
        <v>88</v>
      </c>
      <c r="P160" s="340"/>
      <c r="Q160" s="341"/>
      <c r="R160" s="92"/>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282">
        <f t="shared" ref="AW160" si="69">SUM(R160:AS160)</f>
        <v>0</v>
      </c>
      <c r="AX160" s="283"/>
      <c r="AY160" s="342" t="str">
        <f>IF($BF$3="計画",AW160/4,IF($BF$3="実績",AW160/($BD$7/7),""))</f>
        <v/>
      </c>
      <c r="AZ160" s="343"/>
      <c r="BA160" s="286"/>
      <c r="BB160" s="287"/>
      <c r="BC160" s="287"/>
      <c r="BD160" s="287"/>
      <c r="BE160" s="287"/>
      <c r="BF160" s="288"/>
    </row>
    <row r="161" spans="1:58" ht="17.25" customHeight="1" x14ac:dyDescent="0.15">
      <c r="A161" s="293"/>
      <c r="B161" s="325"/>
      <c r="C161" s="326"/>
      <c r="D161" s="329"/>
      <c r="E161" s="330"/>
      <c r="F161" s="329"/>
      <c r="G161" s="332"/>
      <c r="H161" s="332"/>
      <c r="I161" s="332"/>
      <c r="J161" s="330"/>
      <c r="K161" s="336"/>
      <c r="L161" s="337"/>
      <c r="M161" s="337"/>
      <c r="N161" s="338"/>
      <c r="O161" s="347" t="s">
        <v>89</v>
      </c>
      <c r="P161" s="348"/>
      <c r="Q161" s="349"/>
      <c r="R161" s="95"/>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284"/>
      <c r="AX161" s="285"/>
      <c r="AY161" s="342"/>
      <c r="AZ161" s="343"/>
      <c r="BA161" s="289"/>
      <c r="BB161" s="290"/>
      <c r="BC161" s="290"/>
      <c r="BD161" s="290"/>
      <c r="BE161" s="290"/>
      <c r="BF161" s="291"/>
    </row>
    <row r="162" spans="1:58" ht="17.25" customHeight="1" x14ac:dyDescent="0.15">
      <c r="A162" s="292">
        <v>71</v>
      </c>
      <c r="B162" s="323"/>
      <c r="C162" s="324"/>
      <c r="D162" s="327"/>
      <c r="E162" s="328"/>
      <c r="F162" s="327"/>
      <c r="G162" s="331"/>
      <c r="H162" s="331"/>
      <c r="I162" s="331"/>
      <c r="J162" s="328"/>
      <c r="K162" s="333"/>
      <c r="L162" s="334"/>
      <c r="M162" s="334"/>
      <c r="N162" s="335"/>
      <c r="O162" s="339" t="s">
        <v>88</v>
      </c>
      <c r="P162" s="340"/>
      <c r="Q162" s="341"/>
      <c r="R162" s="92"/>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282">
        <f t="shared" ref="AW162" si="70">SUM(R162:AS162)</f>
        <v>0</v>
      </c>
      <c r="AX162" s="283"/>
      <c r="AY162" s="342" t="str">
        <f>IF($BF$3="計画",AW162/4,IF($BF$3="実績",AW162/($BD$7/7),""))</f>
        <v/>
      </c>
      <c r="AZ162" s="343"/>
      <c r="BA162" s="286"/>
      <c r="BB162" s="287"/>
      <c r="BC162" s="287"/>
      <c r="BD162" s="287"/>
      <c r="BE162" s="287"/>
      <c r="BF162" s="288"/>
    </row>
    <row r="163" spans="1:58" ht="17.25" customHeight="1" x14ac:dyDescent="0.15">
      <c r="A163" s="293"/>
      <c r="B163" s="325"/>
      <c r="C163" s="326"/>
      <c r="D163" s="329"/>
      <c r="E163" s="330"/>
      <c r="F163" s="329"/>
      <c r="G163" s="332"/>
      <c r="H163" s="332"/>
      <c r="I163" s="332"/>
      <c r="J163" s="330"/>
      <c r="K163" s="336"/>
      <c r="L163" s="337"/>
      <c r="M163" s="337"/>
      <c r="N163" s="338"/>
      <c r="O163" s="347" t="s">
        <v>89</v>
      </c>
      <c r="P163" s="348"/>
      <c r="Q163" s="349"/>
      <c r="R163" s="95"/>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284"/>
      <c r="AX163" s="285"/>
      <c r="AY163" s="342"/>
      <c r="AZ163" s="343"/>
      <c r="BA163" s="289"/>
      <c r="BB163" s="290"/>
      <c r="BC163" s="290"/>
      <c r="BD163" s="290"/>
      <c r="BE163" s="290"/>
      <c r="BF163" s="291"/>
    </row>
    <row r="164" spans="1:58" ht="17.25" customHeight="1" x14ac:dyDescent="0.15">
      <c r="A164" s="292">
        <v>72</v>
      </c>
      <c r="B164" s="323"/>
      <c r="C164" s="324"/>
      <c r="D164" s="327"/>
      <c r="E164" s="328"/>
      <c r="F164" s="327"/>
      <c r="G164" s="331"/>
      <c r="H164" s="331"/>
      <c r="I164" s="331"/>
      <c r="J164" s="328"/>
      <c r="K164" s="333"/>
      <c r="L164" s="334"/>
      <c r="M164" s="334"/>
      <c r="N164" s="335"/>
      <c r="O164" s="339" t="s">
        <v>88</v>
      </c>
      <c r="P164" s="340"/>
      <c r="Q164" s="341"/>
      <c r="R164" s="92"/>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282">
        <f t="shared" ref="AW164" si="71">SUM(R164:AS164)</f>
        <v>0</v>
      </c>
      <c r="AX164" s="283"/>
      <c r="AY164" s="342" t="str">
        <f>IF($BF$3="計画",AW164/4,IF($BF$3="実績",AW164/($BD$7/7),""))</f>
        <v/>
      </c>
      <c r="AZ164" s="343"/>
      <c r="BA164" s="286"/>
      <c r="BB164" s="287"/>
      <c r="BC164" s="287"/>
      <c r="BD164" s="287"/>
      <c r="BE164" s="287"/>
      <c r="BF164" s="288"/>
    </row>
    <row r="165" spans="1:58" ht="17.25" customHeight="1" x14ac:dyDescent="0.15">
      <c r="A165" s="293"/>
      <c r="B165" s="325"/>
      <c r="C165" s="326"/>
      <c r="D165" s="329"/>
      <c r="E165" s="330"/>
      <c r="F165" s="329"/>
      <c r="G165" s="332"/>
      <c r="H165" s="332"/>
      <c r="I165" s="332"/>
      <c r="J165" s="330"/>
      <c r="K165" s="336"/>
      <c r="L165" s="337"/>
      <c r="M165" s="337"/>
      <c r="N165" s="338"/>
      <c r="O165" s="347" t="s">
        <v>89</v>
      </c>
      <c r="P165" s="348"/>
      <c r="Q165" s="349"/>
      <c r="R165" s="95"/>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284"/>
      <c r="AX165" s="285"/>
      <c r="AY165" s="342"/>
      <c r="AZ165" s="343"/>
      <c r="BA165" s="289"/>
      <c r="BB165" s="290"/>
      <c r="BC165" s="290"/>
      <c r="BD165" s="290"/>
      <c r="BE165" s="290"/>
      <c r="BF165" s="291"/>
    </row>
    <row r="166" spans="1:58" ht="17.25" customHeight="1" x14ac:dyDescent="0.15">
      <c r="A166" s="292">
        <v>73</v>
      </c>
      <c r="B166" s="323"/>
      <c r="C166" s="324"/>
      <c r="D166" s="327"/>
      <c r="E166" s="328"/>
      <c r="F166" s="327"/>
      <c r="G166" s="331"/>
      <c r="H166" s="331"/>
      <c r="I166" s="331"/>
      <c r="J166" s="328"/>
      <c r="K166" s="333"/>
      <c r="L166" s="334"/>
      <c r="M166" s="334"/>
      <c r="N166" s="335"/>
      <c r="O166" s="339" t="s">
        <v>88</v>
      </c>
      <c r="P166" s="340"/>
      <c r="Q166" s="341"/>
      <c r="R166" s="92"/>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282">
        <f t="shared" ref="AW166" si="72">SUM(R166:AS166)</f>
        <v>0</v>
      </c>
      <c r="AX166" s="283"/>
      <c r="AY166" s="342" t="str">
        <f>IF($BF$3="計画",AW166/4,IF($BF$3="実績",AW166/($BD$7/7),""))</f>
        <v/>
      </c>
      <c r="AZ166" s="343"/>
      <c r="BA166" s="286"/>
      <c r="BB166" s="287"/>
      <c r="BC166" s="287"/>
      <c r="BD166" s="287"/>
      <c r="BE166" s="287"/>
      <c r="BF166" s="288"/>
    </row>
    <row r="167" spans="1:58" ht="17.25" customHeight="1" x14ac:dyDescent="0.15">
      <c r="A167" s="293"/>
      <c r="B167" s="325"/>
      <c r="C167" s="326"/>
      <c r="D167" s="329"/>
      <c r="E167" s="330"/>
      <c r="F167" s="329"/>
      <c r="G167" s="332"/>
      <c r="H167" s="332"/>
      <c r="I167" s="332"/>
      <c r="J167" s="330"/>
      <c r="K167" s="336"/>
      <c r="L167" s="337"/>
      <c r="M167" s="337"/>
      <c r="N167" s="338"/>
      <c r="O167" s="347" t="s">
        <v>89</v>
      </c>
      <c r="P167" s="348"/>
      <c r="Q167" s="349"/>
      <c r="R167" s="95"/>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284"/>
      <c r="AX167" s="285"/>
      <c r="AY167" s="342"/>
      <c r="AZ167" s="343"/>
      <c r="BA167" s="289"/>
      <c r="BB167" s="290"/>
      <c r="BC167" s="290"/>
      <c r="BD167" s="290"/>
      <c r="BE167" s="290"/>
      <c r="BF167" s="291"/>
    </row>
    <row r="168" spans="1:58" ht="17.25" customHeight="1" x14ac:dyDescent="0.15">
      <c r="A168" s="292">
        <v>74</v>
      </c>
      <c r="B168" s="323"/>
      <c r="C168" s="324"/>
      <c r="D168" s="327"/>
      <c r="E168" s="328"/>
      <c r="F168" s="327"/>
      <c r="G168" s="331"/>
      <c r="H168" s="331"/>
      <c r="I168" s="331"/>
      <c r="J168" s="328"/>
      <c r="K168" s="333"/>
      <c r="L168" s="334"/>
      <c r="M168" s="334"/>
      <c r="N168" s="335"/>
      <c r="O168" s="339" t="s">
        <v>88</v>
      </c>
      <c r="P168" s="340"/>
      <c r="Q168" s="341"/>
      <c r="R168" s="92"/>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282">
        <f t="shared" ref="AW168" si="73">SUM(R168:AS168)</f>
        <v>0</v>
      </c>
      <c r="AX168" s="283"/>
      <c r="AY168" s="342" t="str">
        <f>IF($BF$3="計画",AW168/4,IF($BF$3="実績",AW168/($BD$7/7),""))</f>
        <v/>
      </c>
      <c r="AZ168" s="343"/>
      <c r="BA168" s="286"/>
      <c r="BB168" s="287"/>
      <c r="BC168" s="287"/>
      <c r="BD168" s="287"/>
      <c r="BE168" s="287"/>
      <c r="BF168" s="288"/>
    </row>
    <row r="169" spans="1:58" ht="17.25" customHeight="1" x14ac:dyDescent="0.15">
      <c r="A169" s="293"/>
      <c r="B169" s="325"/>
      <c r="C169" s="326"/>
      <c r="D169" s="329"/>
      <c r="E169" s="330"/>
      <c r="F169" s="329"/>
      <c r="G169" s="332"/>
      <c r="H169" s="332"/>
      <c r="I169" s="332"/>
      <c r="J169" s="330"/>
      <c r="K169" s="336"/>
      <c r="L169" s="337"/>
      <c r="M169" s="337"/>
      <c r="N169" s="338"/>
      <c r="O169" s="347" t="s">
        <v>89</v>
      </c>
      <c r="P169" s="348"/>
      <c r="Q169" s="349"/>
      <c r="R169" s="95"/>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284"/>
      <c r="AX169" s="285"/>
      <c r="AY169" s="342"/>
      <c r="AZ169" s="343"/>
      <c r="BA169" s="289"/>
      <c r="BB169" s="290"/>
      <c r="BC169" s="290"/>
      <c r="BD169" s="290"/>
      <c r="BE169" s="290"/>
      <c r="BF169" s="291"/>
    </row>
    <row r="170" spans="1:58" ht="17.25" customHeight="1" x14ac:dyDescent="0.15">
      <c r="A170" s="292">
        <v>75</v>
      </c>
      <c r="B170" s="323"/>
      <c r="C170" s="324"/>
      <c r="D170" s="327"/>
      <c r="E170" s="328"/>
      <c r="F170" s="327"/>
      <c r="G170" s="331"/>
      <c r="H170" s="331"/>
      <c r="I170" s="331"/>
      <c r="J170" s="328"/>
      <c r="K170" s="333"/>
      <c r="L170" s="334"/>
      <c r="M170" s="334"/>
      <c r="N170" s="335"/>
      <c r="O170" s="339" t="s">
        <v>88</v>
      </c>
      <c r="P170" s="340"/>
      <c r="Q170" s="341"/>
      <c r="R170" s="92"/>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282">
        <f t="shared" ref="AW170" si="74">SUM(R170:AS170)</f>
        <v>0</v>
      </c>
      <c r="AX170" s="283"/>
      <c r="AY170" s="342" t="str">
        <f>IF($BF$3="計画",AW170/4,IF($BF$3="実績",AW170/($BD$7/7),""))</f>
        <v/>
      </c>
      <c r="AZ170" s="343"/>
      <c r="BA170" s="286"/>
      <c r="BB170" s="287"/>
      <c r="BC170" s="287"/>
      <c r="BD170" s="287"/>
      <c r="BE170" s="287"/>
      <c r="BF170" s="288"/>
    </row>
    <row r="171" spans="1:58" ht="17.25" customHeight="1" x14ac:dyDescent="0.15">
      <c r="A171" s="293"/>
      <c r="B171" s="325"/>
      <c r="C171" s="326"/>
      <c r="D171" s="329"/>
      <c r="E171" s="330"/>
      <c r="F171" s="329"/>
      <c r="G171" s="332"/>
      <c r="H171" s="332"/>
      <c r="I171" s="332"/>
      <c r="J171" s="330"/>
      <c r="K171" s="336"/>
      <c r="L171" s="337"/>
      <c r="M171" s="337"/>
      <c r="N171" s="338"/>
      <c r="O171" s="347" t="s">
        <v>89</v>
      </c>
      <c r="P171" s="348"/>
      <c r="Q171" s="349"/>
      <c r="R171" s="95"/>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284"/>
      <c r="AX171" s="285"/>
      <c r="AY171" s="342"/>
      <c r="AZ171" s="343"/>
      <c r="BA171" s="289"/>
      <c r="BB171" s="290"/>
      <c r="BC171" s="290"/>
      <c r="BD171" s="290"/>
      <c r="BE171" s="290"/>
      <c r="BF171" s="291"/>
    </row>
    <row r="172" spans="1:58" ht="17.25" customHeight="1" x14ac:dyDescent="0.15">
      <c r="A172" s="292">
        <v>76</v>
      </c>
      <c r="B172" s="323"/>
      <c r="C172" s="324"/>
      <c r="D172" s="327"/>
      <c r="E172" s="328"/>
      <c r="F172" s="327"/>
      <c r="G172" s="331"/>
      <c r="H172" s="331"/>
      <c r="I172" s="331"/>
      <c r="J172" s="328"/>
      <c r="K172" s="333"/>
      <c r="L172" s="334"/>
      <c r="M172" s="334"/>
      <c r="N172" s="335"/>
      <c r="O172" s="339" t="s">
        <v>88</v>
      </c>
      <c r="P172" s="340"/>
      <c r="Q172" s="341"/>
      <c r="R172" s="92"/>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282">
        <f t="shared" ref="AW172" si="75">SUM(R172:AS172)</f>
        <v>0</v>
      </c>
      <c r="AX172" s="283"/>
      <c r="AY172" s="342" t="str">
        <f>IF($BF$3="計画",AW172/4,IF($BF$3="実績",AW172/($BD$7/7),""))</f>
        <v/>
      </c>
      <c r="AZ172" s="343"/>
      <c r="BA172" s="286"/>
      <c r="BB172" s="287"/>
      <c r="BC172" s="287"/>
      <c r="BD172" s="287"/>
      <c r="BE172" s="287"/>
      <c r="BF172" s="288"/>
    </row>
    <row r="173" spans="1:58" ht="17.25" customHeight="1" x14ac:dyDescent="0.15">
      <c r="A173" s="293"/>
      <c r="B173" s="325"/>
      <c r="C173" s="326"/>
      <c r="D173" s="329"/>
      <c r="E173" s="330"/>
      <c r="F173" s="329"/>
      <c r="G173" s="332"/>
      <c r="H173" s="332"/>
      <c r="I173" s="332"/>
      <c r="J173" s="330"/>
      <c r="K173" s="336"/>
      <c r="L173" s="337"/>
      <c r="M173" s="337"/>
      <c r="N173" s="338"/>
      <c r="O173" s="347" t="s">
        <v>89</v>
      </c>
      <c r="P173" s="348"/>
      <c r="Q173" s="349"/>
      <c r="R173" s="95"/>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284"/>
      <c r="AX173" s="285"/>
      <c r="AY173" s="342"/>
      <c r="AZ173" s="343"/>
      <c r="BA173" s="289"/>
      <c r="BB173" s="290"/>
      <c r="BC173" s="290"/>
      <c r="BD173" s="290"/>
      <c r="BE173" s="290"/>
      <c r="BF173" s="291"/>
    </row>
    <row r="174" spans="1:58" ht="17.25" customHeight="1" x14ac:dyDescent="0.15">
      <c r="A174" s="292">
        <v>77</v>
      </c>
      <c r="B174" s="323"/>
      <c r="C174" s="324"/>
      <c r="D174" s="327"/>
      <c r="E174" s="328"/>
      <c r="F174" s="327"/>
      <c r="G174" s="331"/>
      <c r="H174" s="331"/>
      <c r="I174" s="331"/>
      <c r="J174" s="328"/>
      <c r="K174" s="333"/>
      <c r="L174" s="334"/>
      <c r="M174" s="334"/>
      <c r="N174" s="335"/>
      <c r="O174" s="339" t="s">
        <v>88</v>
      </c>
      <c r="P174" s="340"/>
      <c r="Q174" s="341"/>
      <c r="R174" s="92"/>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282">
        <f t="shared" ref="AW174" si="76">SUM(R174:AS174)</f>
        <v>0</v>
      </c>
      <c r="AX174" s="283"/>
      <c r="AY174" s="342" t="str">
        <f>IF($BF$3="計画",AW174/4,IF($BF$3="実績",AW174/($BD$7/7),""))</f>
        <v/>
      </c>
      <c r="AZ174" s="343"/>
      <c r="BA174" s="286"/>
      <c r="BB174" s="287"/>
      <c r="BC174" s="287"/>
      <c r="BD174" s="287"/>
      <c r="BE174" s="287"/>
      <c r="BF174" s="288"/>
    </row>
    <row r="175" spans="1:58" ht="17.25" customHeight="1" x14ac:dyDescent="0.15">
      <c r="A175" s="293"/>
      <c r="B175" s="325"/>
      <c r="C175" s="326"/>
      <c r="D175" s="329"/>
      <c r="E175" s="330"/>
      <c r="F175" s="329"/>
      <c r="G175" s="332"/>
      <c r="H175" s="332"/>
      <c r="I175" s="332"/>
      <c r="J175" s="330"/>
      <c r="K175" s="336"/>
      <c r="L175" s="337"/>
      <c r="M175" s="337"/>
      <c r="N175" s="338"/>
      <c r="O175" s="347" t="s">
        <v>89</v>
      </c>
      <c r="P175" s="348"/>
      <c r="Q175" s="349"/>
      <c r="R175" s="95"/>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284"/>
      <c r="AX175" s="285"/>
      <c r="AY175" s="342"/>
      <c r="AZ175" s="343"/>
      <c r="BA175" s="289"/>
      <c r="BB175" s="290"/>
      <c r="BC175" s="290"/>
      <c r="BD175" s="290"/>
      <c r="BE175" s="290"/>
      <c r="BF175" s="291"/>
    </row>
    <row r="176" spans="1:58" ht="17.25" customHeight="1" x14ac:dyDescent="0.15">
      <c r="A176" s="292">
        <v>78</v>
      </c>
      <c r="B176" s="323"/>
      <c r="C176" s="324"/>
      <c r="D176" s="327"/>
      <c r="E176" s="328"/>
      <c r="F176" s="327"/>
      <c r="G176" s="331"/>
      <c r="H176" s="331"/>
      <c r="I176" s="331"/>
      <c r="J176" s="328"/>
      <c r="K176" s="333"/>
      <c r="L176" s="334"/>
      <c r="M176" s="334"/>
      <c r="N176" s="335"/>
      <c r="O176" s="339" t="s">
        <v>88</v>
      </c>
      <c r="P176" s="340"/>
      <c r="Q176" s="341"/>
      <c r="R176" s="92"/>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282">
        <f t="shared" ref="AW176" si="77">SUM(R176:AS176)</f>
        <v>0</v>
      </c>
      <c r="AX176" s="283"/>
      <c r="AY176" s="342" t="str">
        <f>IF($BF$3="計画",AW176/4,IF($BF$3="実績",AW176/($BD$7/7),""))</f>
        <v/>
      </c>
      <c r="AZ176" s="343"/>
      <c r="BA176" s="286"/>
      <c r="BB176" s="287"/>
      <c r="BC176" s="287"/>
      <c r="BD176" s="287"/>
      <c r="BE176" s="287"/>
      <c r="BF176" s="288"/>
    </row>
    <row r="177" spans="1:58" ht="17.25" customHeight="1" x14ac:dyDescent="0.15">
      <c r="A177" s="293"/>
      <c r="B177" s="325"/>
      <c r="C177" s="326"/>
      <c r="D177" s="329"/>
      <c r="E177" s="330"/>
      <c r="F177" s="329"/>
      <c r="G177" s="332"/>
      <c r="H177" s="332"/>
      <c r="I177" s="332"/>
      <c r="J177" s="330"/>
      <c r="K177" s="336"/>
      <c r="L177" s="337"/>
      <c r="M177" s="337"/>
      <c r="N177" s="338"/>
      <c r="O177" s="347" t="s">
        <v>89</v>
      </c>
      <c r="P177" s="348"/>
      <c r="Q177" s="349"/>
      <c r="R177" s="95"/>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284"/>
      <c r="AX177" s="285"/>
      <c r="AY177" s="342"/>
      <c r="AZ177" s="343"/>
      <c r="BA177" s="289"/>
      <c r="BB177" s="290"/>
      <c r="BC177" s="290"/>
      <c r="BD177" s="290"/>
      <c r="BE177" s="290"/>
      <c r="BF177" s="291"/>
    </row>
    <row r="178" spans="1:58" ht="17.25" customHeight="1" x14ac:dyDescent="0.15">
      <c r="A178" s="292">
        <v>79</v>
      </c>
      <c r="B178" s="323"/>
      <c r="C178" s="324"/>
      <c r="D178" s="327"/>
      <c r="E178" s="328"/>
      <c r="F178" s="327"/>
      <c r="G178" s="331"/>
      <c r="H178" s="331"/>
      <c r="I178" s="331"/>
      <c r="J178" s="328"/>
      <c r="K178" s="333"/>
      <c r="L178" s="334"/>
      <c r="M178" s="334"/>
      <c r="N178" s="335"/>
      <c r="O178" s="339" t="s">
        <v>88</v>
      </c>
      <c r="P178" s="340"/>
      <c r="Q178" s="341"/>
      <c r="R178" s="92"/>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282">
        <f t="shared" ref="AW178" si="78">SUM(R178:AS178)</f>
        <v>0</v>
      </c>
      <c r="AX178" s="283"/>
      <c r="AY178" s="342" t="str">
        <f>IF($BF$3="計画",AW178/4,IF($BF$3="実績",AW178/($BD$7/7),""))</f>
        <v/>
      </c>
      <c r="AZ178" s="343"/>
      <c r="BA178" s="286"/>
      <c r="BB178" s="287"/>
      <c r="BC178" s="287"/>
      <c r="BD178" s="287"/>
      <c r="BE178" s="287"/>
      <c r="BF178" s="288"/>
    </row>
    <row r="179" spans="1:58" ht="17.25" customHeight="1" x14ac:dyDescent="0.15">
      <c r="A179" s="293"/>
      <c r="B179" s="325"/>
      <c r="C179" s="326"/>
      <c r="D179" s="329"/>
      <c r="E179" s="330"/>
      <c r="F179" s="329"/>
      <c r="G179" s="332"/>
      <c r="H179" s="332"/>
      <c r="I179" s="332"/>
      <c r="J179" s="330"/>
      <c r="K179" s="336"/>
      <c r="L179" s="337"/>
      <c r="M179" s="337"/>
      <c r="N179" s="338"/>
      <c r="O179" s="347" t="s">
        <v>89</v>
      </c>
      <c r="P179" s="348"/>
      <c r="Q179" s="349"/>
      <c r="R179" s="95"/>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284"/>
      <c r="AX179" s="285"/>
      <c r="AY179" s="342"/>
      <c r="AZ179" s="343"/>
      <c r="BA179" s="289"/>
      <c r="BB179" s="290"/>
      <c r="BC179" s="290"/>
      <c r="BD179" s="290"/>
      <c r="BE179" s="290"/>
      <c r="BF179" s="291"/>
    </row>
    <row r="180" spans="1:58" ht="17.25" customHeight="1" x14ac:dyDescent="0.15">
      <c r="A180" s="292">
        <v>80</v>
      </c>
      <c r="B180" s="323"/>
      <c r="C180" s="324"/>
      <c r="D180" s="327"/>
      <c r="E180" s="328"/>
      <c r="F180" s="327"/>
      <c r="G180" s="331"/>
      <c r="H180" s="331"/>
      <c r="I180" s="331"/>
      <c r="J180" s="328"/>
      <c r="K180" s="333"/>
      <c r="L180" s="334"/>
      <c r="M180" s="334"/>
      <c r="N180" s="335"/>
      <c r="O180" s="339" t="s">
        <v>88</v>
      </c>
      <c r="P180" s="340"/>
      <c r="Q180" s="341"/>
      <c r="R180" s="92"/>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282">
        <f t="shared" ref="AW180" si="79">SUM(R180:AS180)</f>
        <v>0</v>
      </c>
      <c r="AX180" s="283"/>
      <c r="AY180" s="342" t="str">
        <f>IF($BF$3="計画",AW180/4,IF($BF$3="実績",AW180/($BD$7/7),""))</f>
        <v/>
      </c>
      <c r="AZ180" s="343"/>
      <c r="BA180" s="286"/>
      <c r="BB180" s="287"/>
      <c r="BC180" s="287"/>
      <c r="BD180" s="287"/>
      <c r="BE180" s="287"/>
      <c r="BF180" s="288"/>
    </row>
    <row r="181" spans="1:58" ht="17.25" customHeight="1" x14ac:dyDescent="0.15">
      <c r="A181" s="293"/>
      <c r="B181" s="325"/>
      <c r="C181" s="326"/>
      <c r="D181" s="329"/>
      <c r="E181" s="330"/>
      <c r="F181" s="329"/>
      <c r="G181" s="332"/>
      <c r="H181" s="332"/>
      <c r="I181" s="332"/>
      <c r="J181" s="330"/>
      <c r="K181" s="336"/>
      <c r="L181" s="337"/>
      <c r="M181" s="337"/>
      <c r="N181" s="338"/>
      <c r="O181" s="347" t="s">
        <v>89</v>
      </c>
      <c r="P181" s="348"/>
      <c r="Q181" s="349"/>
      <c r="R181" s="95"/>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284"/>
      <c r="AX181" s="285"/>
      <c r="AY181" s="342"/>
      <c r="AZ181" s="343"/>
      <c r="BA181" s="289"/>
      <c r="BB181" s="290"/>
      <c r="BC181" s="290"/>
      <c r="BD181" s="290"/>
      <c r="BE181" s="290"/>
      <c r="BF181" s="291"/>
    </row>
    <row r="182" spans="1:58" ht="17.25" customHeight="1" x14ac:dyDescent="0.15">
      <c r="A182" s="292">
        <v>81</v>
      </c>
      <c r="B182" s="323"/>
      <c r="C182" s="324"/>
      <c r="D182" s="327"/>
      <c r="E182" s="328"/>
      <c r="F182" s="327"/>
      <c r="G182" s="331"/>
      <c r="H182" s="331"/>
      <c r="I182" s="331"/>
      <c r="J182" s="328"/>
      <c r="K182" s="333"/>
      <c r="L182" s="334"/>
      <c r="M182" s="334"/>
      <c r="N182" s="335"/>
      <c r="O182" s="339" t="s">
        <v>88</v>
      </c>
      <c r="P182" s="340"/>
      <c r="Q182" s="341"/>
      <c r="R182" s="92"/>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282">
        <f t="shared" ref="AW182" si="80">SUM(R182:AS182)</f>
        <v>0</v>
      </c>
      <c r="AX182" s="283"/>
      <c r="AY182" s="342" t="str">
        <f>IF($BF$3="計画",AW182/4,IF($BF$3="実績",AW182/($BD$7/7),""))</f>
        <v/>
      </c>
      <c r="AZ182" s="343"/>
      <c r="BA182" s="286"/>
      <c r="BB182" s="287"/>
      <c r="BC182" s="287"/>
      <c r="BD182" s="287"/>
      <c r="BE182" s="287"/>
      <c r="BF182" s="288"/>
    </row>
    <row r="183" spans="1:58" ht="17.25" customHeight="1" x14ac:dyDescent="0.15">
      <c r="A183" s="293"/>
      <c r="B183" s="325"/>
      <c r="C183" s="326"/>
      <c r="D183" s="329"/>
      <c r="E183" s="330"/>
      <c r="F183" s="329"/>
      <c r="G183" s="332"/>
      <c r="H183" s="332"/>
      <c r="I183" s="332"/>
      <c r="J183" s="330"/>
      <c r="K183" s="336"/>
      <c r="L183" s="337"/>
      <c r="M183" s="337"/>
      <c r="N183" s="338"/>
      <c r="O183" s="347" t="s">
        <v>89</v>
      </c>
      <c r="P183" s="348"/>
      <c r="Q183" s="349"/>
      <c r="R183" s="95"/>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284"/>
      <c r="AX183" s="285"/>
      <c r="AY183" s="342"/>
      <c r="AZ183" s="343"/>
      <c r="BA183" s="289"/>
      <c r="BB183" s="290"/>
      <c r="BC183" s="290"/>
      <c r="BD183" s="290"/>
      <c r="BE183" s="290"/>
      <c r="BF183" s="291"/>
    </row>
    <row r="184" spans="1:58" ht="17.25" customHeight="1" x14ac:dyDescent="0.15">
      <c r="A184" s="292">
        <v>82</v>
      </c>
      <c r="B184" s="323"/>
      <c r="C184" s="324"/>
      <c r="D184" s="327"/>
      <c r="E184" s="328"/>
      <c r="F184" s="327"/>
      <c r="G184" s="331"/>
      <c r="H184" s="331"/>
      <c r="I184" s="331"/>
      <c r="J184" s="328"/>
      <c r="K184" s="333"/>
      <c r="L184" s="334"/>
      <c r="M184" s="334"/>
      <c r="N184" s="335"/>
      <c r="O184" s="339" t="s">
        <v>88</v>
      </c>
      <c r="P184" s="340"/>
      <c r="Q184" s="341"/>
      <c r="R184" s="92"/>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282">
        <f t="shared" ref="AW184" si="81">SUM(R184:AS184)</f>
        <v>0</v>
      </c>
      <c r="AX184" s="283"/>
      <c r="AY184" s="342" t="str">
        <f>IF($BF$3="計画",AW184/4,IF($BF$3="実績",AW184/($BD$7/7),""))</f>
        <v/>
      </c>
      <c r="AZ184" s="343"/>
      <c r="BA184" s="286"/>
      <c r="BB184" s="287"/>
      <c r="BC184" s="287"/>
      <c r="BD184" s="287"/>
      <c r="BE184" s="287"/>
      <c r="BF184" s="288"/>
    </row>
    <row r="185" spans="1:58" ht="17.25" customHeight="1" x14ac:dyDescent="0.15">
      <c r="A185" s="293"/>
      <c r="B185" s="325"/>
      <c r="C185" s="326"/>
      <c r="D185" s="329"/>
      <c r="E185" s="330"/>
      <c r="F185" s="329"/>
      <c r="G185" s="332"/>
      <c r="H185" s="332"/>
      <c r="I185" s="332"/>
      <c r="J185" s="330"/>
      <c r="K185" s="336"/>
      <c r="L185" s="337"/>
      <c r="M185" s="337"/>
      <c r="N185" s="338"/>
      <c r="O185" s="347" t="s">
        <v>89</v>
      </c>
      <c r="P185" s="348"/>
      <c r="Q185" s="349"/>
      <c r="R185" s="95"/>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284"/>
      <c r="AX185" s="285"/>
      <c r="AY185" s="342"/>
      <c r="AZ185" s="343"/>
      <c r="BA185" s="289"/>
      <c r="BB185" s="290"/>
      <c r="BC185" s="290"/>
      <c r="BD185" s="290"/>
      <c r="BE185" s="290"/>
      <c r="BF185" s="291"/>
    </row>
    <row r="186" spans="1:58" ht="17.25" customHeight="1" x14ac:dyDescent="0.15">
      <c r="A186" s="292">
        <v>83</v>
      </c>
      <c r="B186" s="323"/>
      <c r="C186" s="324"/>
      <c r="D186" s="327"/>
      <c r="E186" s="328"/>
      <c r="F186" s="327"/>
      <c r="G186" s="331"/>
      <c r="H186" s="331"/>
      <c r="I186" s="331"/>
      <c r="J186" s="328"/>
      <c r="K186" s="333"/>
      <c r="L186" s="334"/>
      <c r="M186" s="334"/>
      <c r="N186" s="335"/>
      <c r="O186" s="339" t="s">
        <v>88</v>
      </c>
      <c r="P186" s="340"/>
      <c r="Q186" s="341"/>
      <c r="R186" s="92"/>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282">
        <f t="shared" ref="AW186" si="82">SUM(R186:AS186)</f>
        <v>0</v>
      </c>
      <c r="AX186" s="283"/>
      <c r="AY186" s="342" t="str">
        <f>IF($BF$3="計画",AW186/4,IF($BF$3="実績",AW186/($BD$7/7),""))</f>
        <v/>
      </c>
      <c r="AZ186" s="343"/>
      <c r="BA186" s="286"/>
      <c r="BB186" s="287"/>
      <c r="BC186" s="287"/>
      <c r="BD186" s="287"/>
      <c r="BE186" s="287"/>
      <c r="BF186" s="288"/>
    </row>
    <row r="187" spans="1:58" ht="17.25" customHeight="1" x14ac:dyDescent="0.15">
      <c r="A187" s="293"/>
      <c r="B187" s="325"/>
      <c r="C187" s="326"/>
      <c r="D187" s="329"/>
      <c r="E187" s="330"/>
      <c r="F187" s="329"/>
      <c r="G187" s="332"/>
      <c r="H187" s="332"/>
      <c r="I187" s="332"/>
      <c r="J187" s="330"/>
      <c r="K187" s="336"/>
      <c r="L187" s="337"/>
      <c r="M187" s="337"/>
      <c r="N187" s="338"/>
      <c r="O187" s="347" t="s">
        <v>89</v>
      </c>
      <c r="P187" s="348"/>
      <c r="Q187" s="349"/>
      <c r="R187" s="95"/>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284"/>
      <c r="AX187" s="285"/>
      <c r="AY187" s="342"/>
      <c r="AZ187" s="343"/>
      <c r="BA187" s="289"/>
      <c r="BB187" s="290"/>
      <c r="BC187" s="290"/>
      <c r="BD187" s="290"/>
      <c r="BE187" s="290"/>
      <c r="BF187" s="291"/>
    </row>
    <row r="188" spans="1:58" ht="17.25" customHeight="1" x14ac:dyDescent="0.15">
      <c r="A188" s="292">
        <v>84</v>
      </c>
      <c r="B188" s="323"/>
      <c r="C188" s="324"/>
      <c r="D188" s="327"/>
      <c r="E188" s="328"/>
      <c r="F188" s="327"/>
      <c r="G188" s="331"/>
      <c r="H188" s="331"/>
      <c r="I188" s="331"/>
      <c r="J188" s="328"/>
      <c r="K188" s="333"/>
      <c r="L188" s="334"/>
      <c r="M188" s="334"/>
      <c r="N188" s="335"/>
      <c r="O188" s="339" t="s">
        <v>88</v>
      </c>
      <c r="P188" s="340"/>
      <c r="Q188" s="341"/>
      <c r="R188" s="92"/>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282">
        <f t="shared" ref="AW188" si="83">SUM(R188:AS188)</f>
        <v>0</v>
      </c>
      <c r="AX188" s="283"/>
      <c r="AY188" s="342" t="str">
        <f>IF($BF$3="計画",AW188/4,IF($BF$3="実績",AW188/($BD$7/7),""))</f>
        <v/>
      </c>
      <c r="AZ188" s="343"/>
      <c r="BA188" s="286"/>
      <c r="BB188" s="287"/>
      <c r="BC188" s="287"/>
      <c r="BD188" s="287"/>
      <c r="BE188" s="287"/>
      <c r="BF188" s="288"/>
    </row>
    <row r="189" spans="1:58" ht="17.25" customHeight="1" x14ac:dyDescent="0.15">
      <c r="A189" s="293"/>
      <c r="B189" s="325"/>
      <c r="C189" s="326"/>
      <c r="D189" s="329"/>
      <c r="E189" s="330"/>
      <c r="F189" s="329"/>
      <c r="G189" s="332"/>
      <c r="H189" s="332"/>
      <c r="I189" s="332"/>
      <c r="J189" s="330"/>
      <c r="K189" s="336"/>
      <c r="L189" s="337"/>
      <c r="M189" s="337"/>
      <c r="N189" s="338"/>
      <c r="O189" s="347" t="s">
        <v>89</v>
      </c>
      <c r="P189" s="348"/>
      <c r="Q189" s="349"/>
      <c r="R189" s="95"/>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284"/>
      <c r="AX189" s="285"/>
      <c r="AY189" s="342"/>
      <c r="AZ189" s="343"/>
      <c r="BA189" s="289"/>
      <c r="BB189" s="290"/>
      <c r="BC189" s="290"/>
      <c r="BD189" s="290"/>
      <c r="BE189" s="290"/>
      <c r="BF189" s="291"/>
    </row>
    <row r="190" spans="1:58" ht="17.25" customHeight="1" x14ac:dyDescent="0.15">
      <c r="A190" s="292">
        <v>85</v>
      </c>
      <c r="B190" s="323"/>
      <c r="C190" s="324"/>
      <c r="D190" s="327"/>
      <c r="E190" s="328"/>
      <c r="F190" s="327"/>
      <c r="G190" s="331"/>
      <c r="H190" s="331"/>
      <c r="I190" s="331"/>
      <c r="J190" s="328"/>
      <c r="K190" s="333"/>
      <c r="L190" s="334"/>
      <c r="M190" s="334"/>
      <c r="N190" s="335"/>
      <c r="O190" s="339" t="s">
        <v>88</v>
      </c>
      <c r="P190" s="340"/>
      <c r="Q190" s="341"/>
      <c r="R190" s="92"/>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282">
        <f t="shared" ref="AW190" si="84">SUM(R190:AS190)</f>
        <v>0</v>
      </c>
      <c r="AX190" s="283"/>
      <c r="AY190" s="342" t="str">
        <f>IF($BF$3="計画",AW190/4,IF($BF$3="実績",AW190/($BD$7/7),""))</f>
        <v/>
      </c>
      <c r="AZ190" s="343"/>
      <c r="BA190" s="286"/>
      <c r="BB190" s="287"/>
      <c r="BC190" s="287"/>
      <c r="BD190" s="287"/>
      <c r="BE190" s="287"/>
      <c r="BF190" s="288"/>
    </row>
    <row r="191" spans="1:58" ht="17.25" customHeight="1" x14ac:dyDescent="0.15">
      <c r="A191" s="293"/>
      <c r="B191" s="325"/>
      <c r="C191" s="326"/>
      <c r="D191" s="329"/>
      <c r="E191" s="330"/>
      <c r="F191" s="329"/>
      <c r="G191" s="332"/>
      <c r="H191" s="332"/>
      <c r="I191" s="332"/>
      <c r="J191" s="330"/>
      <c r="K191" s="336"/>
      <c r="L191" s="337"/>
      <c r="M191" s="337"/>
      <c r="N191" s="338"/>
      <c r="O191" s="347" t="s">
        <v>89</v>
      </c>
      <c r="P191" s="348"/>
      <c r="Q191" s="349"/>
      <c r="R191" s="95"/>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284"/>
      <c r="AX191" s="285"/>
      <c r="AY191" s="342"/>
      <c r="AZ191" s="343"/>
      <c r="BA191" s="289"/>
      <c r="BB191" s="290"/>
      <c r="BC191" s="290"/>
      <c r="BD191" s="290"/>
      <c r="BE191" s="290"/>
      <c r="BF191" s="291"/>
    </row>
    <row r="192" spans="1:58" ht="17.25" customHeight="1" x14ac:dyDescent="0.15">
      <c r="A192" s="292">
        <v>86</v>
      </c>
      <c r="B192" s="323"/>
      <c r="C192" s="324"/>
      <c r="D192" s="327"/>
      <c r="E192" s="328"/>
      <c r="F192" s="327"/>
      <c r="G192" s="331"/>
      <c r="H192" s="331"/>
      <c r="I192" s="331"/>
      <c r="J192" s="328"/>
      <c r="K192" s="333"/>
      <c r="L192" s="334"/>
      <c r="M192" s="334"/>
      <c r="N192" s="335"/>
      <c r="O192" s="339" t="s">
        <v>88</v>
      </c>
      <c r="P192" s="340"/>
      <c r="Q192" s="341"/>
      <c r="R192" s="92"/>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282">
        <f t="shared" ref="AW192" si="85">SUM(R192:AS192)</f>
        <v>0</v>
      </c>
      <c r="AX192" s="283"/>
      <c r="AY192" s="342" t="str">
        <f>IF($BF$3="計画",AW192/4,IF($BF$3="実績",AW192/($BD$7/7),""))</f>
        <v/>
      </c>
      <c r="AZ192" s="343"/>
      <c r="BA192" s="286"/>
      <c r="BB192" s="287"/>
      <c r="BC192" s="287"/>
      <c r="BD192" s="287"/>
      <c r="BE192" s="287"/>
      <c r="BF192" s="288"/>
    </row>
    <row r="193" spans="1:58" ht="17.25" customHeight="1" x14ac:dyDescent="0.15">
      <c r="A193" s="293"/>
      <c r="B193" s="325"/>
      <c r="C193" s="326"/>
      <c r="D193" s="329"/>
      <c r="E193" s="330"/>
      <c r="F193" s="329"/>
      <c r="G193" s="332"/>
      <c r="H193" s="332"/>
      <c r="I193" s="332"/>
      <c r="J193" s="330"/>
      <c r="K193" s="336"/>
      <c r="L193" s="337"/>
      <c r="M193" s="337"/>
      <c r="N193" s="338"/>
      <c r="O193" s="347" t="s">
        <v>89</v>
      </c>
      <c r="P193" s="348"/>
      <c r="Q193" s="349"/>
      <c r="R193" s="95"/>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284"/>
      <c r="AX193" s="285"/>
      <c r="AY193" s="342"/>
      <c r="AZ193" s="343"/>
      <c r="BA193" s="289"/>
      <c r="BB193" s="290"/>
      <c r="BC193" s="290"/>
      <c r="BD193" s="290"/>
      <c r="BE193" s="290"/>
      <c r="BF193" s="291"/>
    </row>
    <row r="194" spans="1:58" ht="17.25" customHeight="1" x14ac:dyDescent="0.15">
      <c r="A194" s="292">
        <v>87</v>
      </c>
      <c r="B194" s="323"/>
      <c r="C194" s="324"/>
      <c r="D194" s="327"/>
      <c r="E194" s="328"/>
      <c r="F194" s="327"/>
      <c r="G194" s="331"/>
      <c r="H194" s="331"/>
      <c r="I194" s="331"/>
      <c r="J194" s="328"/>
      <c r="K194" s="333"/>
      <c r="L194" s="334"/>
      <c r="M194" s="334"/>
      <c r="N194" s="335"/>
      <c r="O194" s="339" t="s">
        <v>88</v>
      </c>
      <c r="P194" s="340"/>
      <c r="Q194" s="341"/>
      <c r="R194" s="92"/>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282">
        <f t="shared" ref="AW194" si="86">SUM(R194:AS194)</f>
        <v>0</v>
      </c>
      <c r="AX194" s="283"/>
      <c r="AY194" s="342" t="str">
        <f>IF($BF$3="計画",AW194/4,IF($BF$3="実績",AW194/($BD$7/7),""))</f>
        <v/>
      </c>
      <c r="AZ194" s="343"/>
      <c r="BA194" s="286"/>
      <c r="BB194" s="287"/>
      <c r="BC194" s="287"/>
      <c r="BD194" s="287"/>
      <c r="BE194" s="287"/>
      <c r="BF194" s="288"/>
    </row>
    <row r="195" spans="1:58" ht="17.25" customHeight="1" x14ac:dyDescent="0.15">
      <c r="A195" s="293"/>
      <c r="B195" s="325"/>
      <c r="C195" s="326"/>
      <c r="D195" s="329"/>
      <c r="E195" s="330"/>
      <c r="F195" s="329"/>
      <c r="G195" s="332"/>
      <c r="H195" s="332"/>
      <c r="I195" s="332"/>
      <c r="J195" s="330"/>
      <c r="K195" s="336"/>
      <c r="L195" s="337"/>
      <c r="M195" s="337"/>
      <c r="N195" s="338"/>
      <c r="O195" s="347" t="s">
        <v>89</v>
      </c>
      <c r="P195" s="348"/>
      <c r="Q195" s="349"/>
      <c r="R195" s="95"/>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284"/>
      <c r="AX195" s="285"/>
      <c r="AY195" s="342"/>
      <c r="AZ195" s="343"/>
      <c r="BA195" s="289"/>
      <c r="BB195" s="290"/>
      <c r="BC195" s="290"/>
      <c r="BD195" s="290"/>
      <c r="BE195" s="290"/>
      <c r="BF195" s="291"/>
    </row>
    <row r="196" spans="1:58" ht="17.25" customHeight="1" x14ac:dyDescent="0.15">
      <c r="A196" s="292">
        <v>88</v>
      </c>
      <c r="B196" s="323"/>
      <c r="C196" s="324"/>
      <c r="D196" s="327"/>
      <c r="E196" s="328"/>
      <c r="F196" s="327"/>
      <c r="G196" s="331"/>
      <c r="H196" s="331"/>
      <c r="I196" s="331"/>
      <c r="J196" s="328"/>
      <c r="K196" s="333"/>
      <c r="L196" s="334"/>
      <c r="M196" s="334"/>
      <c r="N196" s="335"/>
      <c r="O196" s="339" t="s">
        <v>88</v>
      </c>
      <c r="P196" s="340"/>
      <c r="Q196" s="341"/>
      <c r="R196" s="92"/>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282">
        <f t="shared" ref="AW196" si="87">SUM(R196:AS196)</f>
        <v>0</v>
      </c>
      <c r="AX196" s="283"/>
      <c r="AY196" s="342" t="str">
        <f>IF($BF$3="計画",AW196/4,IF($BF$3="実績",AW196/($BD$7/7),""))</f>
        <v/>
      </c>
      <c r="AZ196" s="343"/>
      <c r="BA196" s="286"/>
      <c r="BB196" s="287"/>
      <c r="BC196" s="287"/>
      <c r="BD196" s="287"/>
      <c r="BE196" s="287"/>
      <c r="BF196" s="288"/>
    </row>
    <row r="197" spans="1:58" ht="17.25" customHeight="1" x14ac:dyDescent="0.15">
      <c r="A197" s="293"/>
      <c r="B197" s="325"/>
      <c r="C197" s="326"/>
      <c r="D197" s="329"/>
      <c r="E197" s="330"/>
      <c r="F197" s="329"/>
      <c r="G197" s="332"/>
      <c r="H197" s="332"/>
      <c r="I197" s="332"/>
      <c r="J197" s="330"/>
      <c r="K197" s="336"/>
      <c r="L197" s="337"/>
      <c r="M197" s="337"/>
      <c r="N197" s="338"/>
      <c r="O197" s="347" t="s">
        <v>89</v>
      </c>
      <c r="P197" s="348"/>
      <c r="Q197" s="349"/>
      <c r="R197" s="95"/>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284"/>
      <c r="AX197" s="285"/>
      <c r="AY197" s="342"/>
      <c r="AZ197" s="343"/>
      <c r="BA197" s="289"/>
      <c r="BB197" s="290"/>
      <c r="BC197" s="290"/>
      <c r="BD197" s="290"/>
      <c r="BE197" s="290"/>
      <c r="BF197" s="291"/>
    </row>
    <row r="198" spans="1:58" ht="17.25" customHeight="1" x14ac:dyDescent="0.15">
      <c r="A198" s="292">
        <v>89</v>
      </c>
      <c r="B198" s="323"/>
      <c r="C198" s="324"/>
      <c r="D198" s="327"/>
      <c r="E198" s="328"/>
      <c r="F198" s="327"/>
      <c r="G198" s="331"/>
      <c r="H198" s="331"/>
      <c r="I198" s="331"/>
      <c r="J198" s="328"/>
      <c r="K198" s="333"/>
      <c r="L198" s="334"/>
      <c r="M198" s="334"/>
      <c r="N198" s="335"/>
      <c r="O198" s="339" t="s">
        <v>88</v>
      </c>
      <c r="P198" s="340"/>
      <c r="Q198" s="341"/>
      <c r="R198" s="92"/>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282">
        <f t="shared" ref="AW198" si="88">SUM(R198:AS198)</f>
        <v>0</v>
      </c>
      <c r="AX198" s="283"/>
      <c r="AY198" s="342" t="str">
        <f>IF($BF$3="計画",AW198/4,IF($BF$3="実績",AW198/($BD$7/7),""))</f>
        <v/>
      </c>
      <c r="AZ198" s="343"/>
      <c r="BA198" s="286"/>
      <c r="BB198" s="287"/>
      <c r="BC198" s="287"/>
      <c r="BD198" s="287"/>
      <c r="BE198" s="287"/>
      <c r="BF198" s="288"/>
    </row>
    <row r="199" spans="1:58" ht="17.25" customHeight="1" x14ac:dyDescent="0.15">
      <c r="A199" s="293"/>
      <c r="B199" s="325"/>
      <c r="C199" s="326"/>
      <c r="D199" s="329"/>
      <c r="E199" s="330"/>
      <c r="F199" s="329"/>
      <c r="G199" s="332"/>
      <c r="H199" s="332"/>
      <c r="I199" s="332"/>
      <c r="J199" s="330"/>
      <c r="K199" s="336"/>
      <c r="L199" s="337"/>
      <c r="M199" s="337"/>
      <c r="N199" s="338"/>
      <c r="O199" s="347" t="s">
        <v>89</v>
      </c>
      <c r="P199" s="348"/>
      <c r="Q199" s="349"/>
      <c r="R199" s="95"/>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284"/>
      <c r="AX199" s="285"/>
      <c r="AY199" s="342"/>
      <c r="AZ199" s="343"/>
      <c r="BA199" s="289"/>
      <c r="BB199" s="290"/>
      <c r="BC199" s="290"/>
      <c r="BD199" s="290"/>
      <c r="BE199" s="290"/>
      <c r="BF199" s="291"/>
    </row>
    <row r="200" spans="1:58" ht="17.25" customHeight="1" x14ac:dyDescent="0.15">
      <c r="A200" s="292">
        <v>90</v>
      </c>
      <c r="B200" s="323"/>
      <c r="C200" s="324"/>
      <c r="D200" s="327"/>
      <c r="E200" s="328"/>
      <c r="F200" s="327"/>
      <c r="G200" s="331"/>
      <c r="H200" s="331"/>
      <c r="I200" s="331"/>
      <c r="J200" s="328"/>
      <c r="K200" s="333"/>
      <c r="L200" s="334"/>
      <c r="M200" s="334"/>
      <c r="N200" s="335"/>
      <c r="O200" s="339" t="s">
        <v>88</v>
      </c>
      <c r="P200" s="340"/>
      <c r="Q200" s="341"/>
      <c r="R200" s="92"/>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282">
        <f t="shared" ref="AW200" si="89">SUM(R200:AS200)</f>
        <v>0</v>
      </c>
      <c r="AX200" s="283"/>
      <c r="AY200" s="342" t="str">
        <f>IF($BF$3="計画",AW200/4,IF($BF$3="実績",AW200/($BD$7/7),""))</f>
        <v/>
      </c>
      <c r="AZ200" s="343"/>
      <c r="BA200" s="286"/>
      <c r="BB200" s="287"/>
      <c r="BC200" s="287"/>
      <c r="BD200" s="287"/>
      <c r="BE200" s="287"/>
      <c r="BF200" s="288"/>
    </row>
    <row r="201" spans="1:58" ht="17.25" customHeight="1" x14ac:dyDescent="0.15">
      <c r="A201" s="293"/>
      <c r="B201" s="325"/>
      <c r="C201" s="326"/>
      <c r="D201" s="329"/>
      <c r="E201" s="330"/>
      <c r="F201" s="329"/>
      <c r="G201" s="332"/>
      <c r="H201" s="332"/>
      <c r="I201" s="332"/>
      <c r="J201" s="330"/>
      <c r="K201" s="336"/>
      <c r="L201" s="337"/>
      <c r="M201" s="337"/>
      <c r="N201" s="338"/>
      <c r="O201" s="347" t="s">
        <v>89</v>
      </c>
      <c r="P201" s="348"/>
      <c r="Q201" s="349"/>
      <c r="R201" s="95"/>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284"/>
      <c r="AX201" s="285"/>
      <c r="AY201" s="342"/>
      <c r="AZ201" s="343"/>
      <c r="BA201" s="289"/>
      <c r="BB201" s="290"/>
      <c r="BC201" s="290"/>
      <c r="BD201" s="290"/>
      <c r="BE201" s="290"/>
      <c r="BF201" s="291"/>
    </row>
    <row r="202" spans="1:58" ht="17.25" customHeight="1" x14ac:dyDescent="0.15">
      <c r="A202" s="292">
        <v>91</v>
      </c>
      <c r="B202" s="323"/>
      <c r="C202" s="324"/>
      <c r="D202" s="327"/>
      <c r="E202" s="328"/>
      <c r="F202" s="327"/>
      <c r="G202" s="331"/>
      <c r="H202" s="331"/>
      <c r="I202" s="331"/>
      <c r="J202" s="328"/>
      <c r="K202" s="333"/>
      <c r="L202" s="334"/>
      <c r="M202" s="334"/>
      <c r="N202" s="335"/>
      <c r="O202" s="339" t="s">
        <v>88</v>
      </c>
      <c r="P202" s="340"/>
      <c r="Q202" s="341"/>
      <c r="R202" s="92"/>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282">
        <f t="shared" ref="AW202" si="90">SUM(R202:AS202)</f>
        <v>0</v>
      </c>
      <c r="AX202" s="283"/>
      <c r="AY202" s="342" t="str">
        <f>IF($BF$3="計画",AW202/4,IF($BF$3="実績",AW202/($BD$7/7),""))</f>
        <v/>
      </c>
      <c r="AZ202" s="343"/>
      <c r="BA202" s="286"/>
      <c r="BB202" s="287"/>
      <c r="BC202" s="287"/>
      <c r="BD202" s="287"/>
      <c r="BE202" s="287"/>
      <c r="BF202" s="288"/>
    </row>
    <row r="203" spans="1:58" ht="17.25" customHeight="1" x14ac:dyDescent="0.15">
      <c r="A203" s="293"/>
      <c r="B203" s="325"/>
      <c r="C203" s="326"/>
      <c r="D203" s="329"/>
      <c r="E203" s="330"/>
      <c r="F203" s="329"/>
      <c r="G203" s="332"/>
      <c r="H203" s="332"/>
      <c r="I203" s="332"/>
      <c r="J203" s="330"/>
      <c r="K203" s="336"/>
      <c r="L203" s="337"/>
      <c r="M203" s="337"/>
      <c r="N203" s="338"/>
      <c r="O203" s="347" t="s">
        <v>89</v>
      </c>
      <c r="P203" s="348"/>
      <c r="Q203" s="349"/>
      <c r="R203" s="95"/>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284"/>
      <c r="AX203" s="285"/>
      <c r="AY203" s="342"/>
      <c r="AZ203" s="343"/>
      <c r="BA203" s="289"/>
      <c r="BB203" s="290"/>
      <c r="BC203" s="290"/>
      <c r="BD203" s="290"/>
      <c r="BE203" s="290"/>
      <c r="BF203" s="291"/>
    </row>
    <row r="204" spans="1:58" ht="17.25" customHeight="1" x14ac:dyDescent="0.15">
      <c r="A204" s="292">
        <v>92</v>
      </c>
      <c r="B204" s="323"/>
      <c r="C204" s="324"/>
      <c r="D204" s="327"/>
      <c r="E204" s="328"/>
      <c r="F204" s="327"/>
      <c r="G204" s="331"/>
      <c r="H204" s="331"/>
      <c r="I204" s="331"/>
      <c r="J204" s="328"/>
      <c r="K204" s="333"/>
      <c r="L204" s="334"/>
      <c r="M204" s="334"/>
      <c r="N204" s="335"/>
      <c r="O204" s="339" t="s">
        <v>88</v>
      </c>
      <c r="P204" s="340"/>
      <c r="Q204" s="341"/>
      <c r="R204" s="92"/>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282">
        <f t="shared" ref="AW204" si="91">SUM(R204:AS204)</f>
        <v>0</v>
      </c>
      <c r="AX204" s="283"/>
      <c r="AY204" s="342" t="str">
        <f>IF($BF$3="計画",AW204/4,IF($BF$3="実績",AW204/($BD$7/7),""))</f>
        <v/>
      </c>
      <c r="AZ204" s="343"/>
      <c r="BA204" s="286"/>
      <c r="BB204" s="287"/>
      <c r="BC204" s="287"/>
      <c r="BD204" s="287"/>
      <c r="BE204" s="287"/>
      <c r="BF204" s="288"/>
    </row>
    <row r="205" spans="1:58" ht="17.25" customHeight="1" x14ac:dyDescent="0.15">
      <c r="A205" s="293"/>
      <c r="B205" s="325"/>
      <c r="C205" s="326"/>
      <c r="D205" s="329"/>
      <c r="E205" s="330"/>
      <c r="F205" s="329"/>
      <c r="G205" s="332"/>
      <c r="H205" s="332"/>
      <c r="I205" s="332"/>
      <c r="J205" s="330"/>
      <c r="K205" s="336"/>
      <c r="L205" s="337"/>
      <c r="M205" s="337"/>
      <c r="N205" s="338"/>
      <c r="O205" s="347" t="s">
        <v>89</v>
      </c>
      <c r="P205" s="348"/>
      <c r="Q205" s="349"/>
      <c r="R205" s="95"/>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284"/>
      <c r="AX205" s="285"/>
      <c r="AY205" s="342"/>
      <c r="AZ205" s="343"/>
      <c r="BA205" s="289"/>
      <c r="BB205" s="290"/>
      <c r="BC205" s="290"/>
      <c r="BD205" s="290"/>
      <c r="BE205" s="290"/>
      <c r="BF205" s="291"/>
    </row>
    <row r="206" spans="1:58" ht="17.25" customHeight="1" x14ac:dyDescent="0.15">
      <c r="A206" s="292">
        <v>93</v>
      </c>
      <c r="B206" s="323"/>
      <c r="C206" s="324"/>
      <c r="D206" s="327"/>
      <c r="E206" s="328"/>
      <c r="F206" s="327"/>
      <c r="G206" s="331"/>
      <c r="H206" s="331"/>
      <c r="I206" s="331"/>
      <c r="J206" s="328"/>
      <c r="K206" s="333"/>
      <c r="L206" s="334"/>
      <c r="M206" s="334"/>
      <c r="N206" s="335"/>
      <c r="O206" s="339" t="s">
        <v>88</v>
      </c>
      <c r="P206" s="340"/>
      <c r="Q206" s="341"/>
      <c r="R206" s="92"/>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282">
        <f t="shared" ref="AW206" si="92">SUM(R206:AS206)</f>
        <v>0</v>
      </c>
      <c r="AX206" s="283"/>
      <c r="AY206" s="342" t="str">
        <f>IF($BF$3="計画",AW206/4,IF($BF$3="実績",AW206/($BD$7/7),""))</f>
        <v/>
      </c>
      <c r="AZ206" s="343"/>
      <c r="BA206" s="286"/>
      <c r="BB206" s="287"/>
      <c r="BC206" s="287"/>
      <c r="BD206" s="287"/>
      <c r="BE206" s="287"/>
      <c r="BF206" s="288"/>
    </row>
    <row r="207" spans="1:58" ht="17.25" customHeight="1" x14ac:dyDescent="0.15">
      <c r="A207" s="293"/>
      <c r="B207" s="325"/>
      <c r="C207" s="326"/>
      <c r="D207" s="329"/>
      <c r="E207" s="330"/>
      <c r="F207" s="329"/>
      <c r="G207" s="332"/>
      <c r="H207" s="332"/>
      <c r="I207" s="332"/>
      <c r="J207" s="330"/>
      <c r="K207" s="336"/>
      <c r="L207" s="337"/>
      <c r="M207" s="337"/>
      <c r="N207" s="338"/>
      <c r="O207" s="347" t="s">
        <v>89</v>
      </c>
      <c r="P207" s="348"/>
      <c r="Q207" s="349"/>
      <c r="R207" s="95"/>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284"/>
      <c r="AX207" s="285"/>
      <c r="AY207" s="342"/>
      <c r="AZ207" s="343"/>
      <c r="BA207" s="289"/>
      <c r="BB207" s="290"/>
      <c r="BC207" s="290"/>
      <c r="BD207" s="290"/>
      <c r="BE207" s="290"/>
      <c r="BF207" s="291"/>
    </row>
    <row r="208" spans="1:58" ht="17.25" customHeight="1" x14ac:dyDescent="0.15">
      <c r="A208" s="292">
        <v>94</v>
      </c>
      <c r="B208" s="323"/>
      <c r="C208" s="324"/>
      <c r="D208" s="327"/>
      <c r="E208" s="328"/>
      <c r="F208" s="327"/>
      <c r="G208" s="331"/>
      <c r="H208" s="331"/>
      <c r="I208" s="331"/>
      <c r="J208" s="328"/>
      <c r="K208" s="333"/>
      <c r="L208" s="334"/>
      <c r="M208" s="334"/>
      <c r="N208" s="335"/>
      <c r="O208" s="339" t="s">
        <v>88</v>
      </c>
      <c r="P208" s="340"/>
      <c r="Q208" s="341"/>
      <c r="R208" s="92"/>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282">
        <f t="shared" ref="AW208" si="93">SUM(R208:AS208)</f>
        <v>0</v>
      </c>
      <c r="AX208" s="283"/>
      <c r="AY208" s="342" t="str">
        <f>IF($BF$3="計画",AW208/4,IF($BF$3="実績",AW208/($BD$7/7),""))</f>
        <v/>
      </c>
      <c r="AZ208" s="343"/>
      <c r="BA208" s="286"/>
      <c r="BB208" s="287"/>
      <c r="BC208" s="287"/>
      <c r="BD208" s="287"/>
      <c r="BE208" s="287"/>
      <c r="BF208" s="288"/>
    </row>
    <row r="209" spans="1:58" ht="17.25" customHeight="1" x14ac:dyDescent="0.15">
      <c r="A209" s="293"/>
      <c r="B209" s="325"/>
      <c r="C209" s="326"/>
      <c r="D209" s="329"/>
      <c r="E209" s="330"/>
      <c r="F209" s="329"/>
      <c r="G209" s="332"/>
      <c r="H209" s="332"/>
      <c r="I209" s="332"/>
      <c r="J209" s="330"/>
      <c r="K209" s="336"/>
      <c r="L209" s="337"/>
      <c r="M209" s="337"/>
      <c r="N209" s="338"/>
      <c r="O209" s="347" t="s">
        <v>89</v>
      </c>
      <c r="P209" s="348"/>
      <c r="Q209" s="349"/>
      <c r="R209" s="95"/>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284"/>
      <c r="AX209" s="285"/>
      <c r="AY209" s="342"/>
      <c r="AZ209" s="343"/>
      <c r="BA209" s="289"/>
      <c r="BB209" s="290"/>
      <c r="BC209" s="290"/>
      <c r="BD209" s="290"/>
      <c r="BE209" s="290"/>
      <c r="BF209" s="291"/>
    </row>
    <row r="210" spans="1:58" ht="17.25" customHeight="1" x14ac:dyDescent="0.15">
      <c r="A210" s="292">
        <v>95</v>
      </c>
      <c r="B210" s="323"/>
      <c r="C210" s="324"/>
      <c r="D210" s="327"/>
      <c r="E210" s="328"/>
      <c r="F210" s="327"/>
      <c r="G210" s="331"/>
      <c r="H210" s="331"/>
      <c r="I210" s="331"/>
      <c r="J210" s="328"/>
      <c r="K210" s="333"/>
      <c r="L210" s="334"/>
      <c r="M210" s="334"/>
      <c r="N210" s="335"/>
      <c r="O210" s="339" t="s">
        <v>88</v>
      </c>
      <c r="P210" s="340"/>
      <c r="Q210" s="341"/>
      <c r="R210" s="92"/>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282">
        <f t="shared" ref="AW210" si="94">SUM(R210:AS210)</f>
        <v>0</v>
      </c>
      <c r="AX210" s="283"/>
      <c r="AY210" s="342" t="str">
        <f>IF($BF$3="計画",AW210/4,IF($BF$3="実績",AW210/($BD$7/7),""))</f>
        <v/>
      </c>
      <c r="AZ210" s="343"/>
      <c r="BA210" s="286"/>
      <c r="BB210" s="287"/>
      <c r="BC210" s="287"/>
      <c r="BD210" s="287"/>
      <c r="BE210" s="287"/>
      <c r="BF210" s="288"/>
    </row>
    <row r="211" spans="1:58" ht="17.25" customHeight="1" x14ac:dyDescent="0.15">
      <c r="A211" s="293"/>
      <c r="B211" s="325"/>
      <c r="C211" s="326"/>
      <c r="D211" s="329"/>
      <c r="E211" s="330"/>
      <c r="F211" s="329"/>
      <c r="G211" s="332"/>
      <c r="H211" s="332"/>
      <c r="I211" s="332"/>
      <c r="J211" s="330"/>
      <c r="K211" s="336"/>
      <c r="L211" s="337"/>
      <c r="M211" s="337"/>
      <c r="N211" s="338"/>
      <c r="O211" s="347" t="s">
        <v>89</v>
      </c>
      <c r="P211" s="348"/>
      <c r="Q211" s="349"/>
      <c r="R211" s="95"/>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284"/>
      <c r="AX211" s="285"/>
      <c r="AY211" s="342"/>
      <c r="AZ211" s="343"/>
      <c r="BA211" s="289"/>
      <c r="BB211" s="290"/>
      <c r="BC211" s="290"/>
      <c r="BD211" s="290"/>
      <c r="BE211" s="290"/>
      <c r="BF211" s="291"/>
    </row>
    <row r="212" spans="1:58" ht="17.25" customHeight="1" x14ac:dyDescent="0.15">
      <c r="A212" s="292">
        <v>96</v>
      </c>
      <c r="B212" s="323"/>
      <c r="C212" s="324"/>
      <c r="D212" s="327"/>
      <c r="E212" s="328"/>
      <c r="F212" s="327"/>
      <c r="G212" s="331"/>
      <c r="H212" s="331"/>
      <c r="I212" s="331"/>
      <c r="J212" s="328"/>
      <c r="K212" s="333"/>
      <c r="L212" s="334"/>
      <c r="M212" s="334"/>
      <c r="N212" s="335"/>
      <c r="O212" s="339" t="s">
        <v>88</v>
      </c>
      <c r="P212" s="340"/>
      <c r="Q212" s="341"/>
      <c r="R212" s="92"/>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282">
        <f t="shared" ref="AW212" si="95">SUM(R212:AS212)</f>
        <v>0</v>
      </c>
      <c r="AX212" s="283"/>
      <c r="AY212" s="342" t="str">
        <f>IF($BF$3="計画",AW212/4,IF($BF$3="実績",AW212/($BD$7/7),""))</f>
        <v/>
      </c>
      <c r="AZ212" s="343"/>
      <c r="BA212" s="286"/>
      <c r="BB212" s="287"/>
      <c r="BC212" s="287"/>
      <c r="BD212" s="287"/>
      <c r="BE212" s="287"/>
      <c r="BF212" s="288"/>
    </row>
    <row r="213" spans="1:58" ht="17.25" customHeight="1" x14ac:dyDescent="0.15">
      <c r="A213" s="293"/>
      <c r="B213" s="325"/>
      <c r="C213" s="326"/>
      <c r="D213" s="329"/>
      <c r="E213" s="330"/>
      <c r="F213" s="329"/>
      <c r="G213" s="332"/>
      <c r="H213" s="332"/>
      <c r="I213" s="332"/>
      <c r="J213" s="330"/>
      <c r="K213" s="336"/>
      <c r="L213" s="337"/>
      <c r="M213" s="337"/>
      <c r="N213" s="338"/>
      <c r="O213" s="347" t="s">
        <v>89</v>
      </c>
      <c r="P213" s="348"/>
      <c r="Q213" s="349"/>
      <c r="R213" s="95"/>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284"/>
      <c r="AX213" s="285"/>
      <c r="AY213" s="342"/>
      <c r="AZ213" s="343"/>
      <c r="BA213" s="289"/>
      <c r="BB213" s="290"/>
      <c r="BC213" s="290"/>
      <c r="BD213" s="290"/>
      <c r="BE213" s="290"/>
      <c r="BF213" s="291"/>
    </row>
    <row r="214" spans="1:58" ht="17.25" customHeight="1" x14ac:dyDescent="0.15">
      <c r="A214" s="292">
        <v>97</v>
      </c>
      <c r="B214" s="323"/>
      <c r="C214" s="324"/>
      <c r="D214" s="327"/>
      <c r="E214" s="328"/>
      <c r="F214" s="327"/>
      <c r="G214" s="331"/>
      <c r="H214" s="331"/>
      <c r="I214" s="331"/>
      <c r="J214" s="328"/>
      <c r="K214" s="333"/>
      <c r="L214" s="334"/>
      <c r="M214" s="334"/>
      <c r="N214" s="335"/>
      <c r="O214" s="339" t="s">
        <v>88</v>
      </c>
      <c r="P214" s="340"/>
      <c r="Q214" s="341"/>
      <c r="R214" s="92"/>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282">
        <f t="shared" ref="AW214" si="96">SUM(R214:AS214)</f>
        <v>0</v>
      </c>
      <c r="AX214" s="283"/>
      <c r="AY214" s="342" t="str">
        <f>IF($BF$3="計画",AW214/4,IF($BF$3="実績",AW214/($BD$7/7),""))</f>
        <v/>
      </c>
      <c r="AZ214" s="343"/>
      <c r="BA214" s="286"/>
      <c r="BB214" s="287"/>
      <c r="BC214" s="287"/>
      <c r="BD214" s="287"/>
      <c r="BE214" s="287"/>
      <c r="BF214" s="288"/>
    </row>
    <row r="215" spans="1:58" ht="17.25" customHeight="1" x14ac:dyDescent="0.15">
      <c r="A215" s="293"/>
      <c r="B215" s="325"/>
      <c r="C215" s="326"/>
      <c r="D215" s="329"/>
      <c r="E215" s="330"/>
      <c r="F215" s="329"/>
      <c r="G215" s="332"/>
      <c r="H215" s="332"/>
      <c r="I215" s="332"/>
      <c r="J215" s="330"/>
      <c r="K215" s="336"/>
      <c r="L215" s="337"/>
      <c r="M215" s="337"/>
      <c r="N215" s="338"/>
      <c r="O215" s="347" t="s">
        <v>89</v>
      </c>
      <c r="P215" s="348"/>
      <c r="Q215" s="349"/>
      <c r="R215" s="95"/>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284"/>
      <c r="AX215" s="285"/>
      <c r="AY215" s="342"/>
      <c r="AZ215" s="343"/>
      <c r="BA215" s="289"/>
      <c r="BB215" s="290"/>
      <c r="BC215" s="290"/>
      <c r="BD215" s="290"/>
      <c r="BE215" s="290"/>
      <c r="BF215" s="291"/>
    </row>
    <row r="216" spans="1:58" ht="17.25" customHeight="1" x14ac:dyDescent="0.15">
      <c r="A216" s="292">
        <v>98</v>
      </c>
      <c r="B216" s="323"/>
      <c r="C216" s="324"/>
      <c r="D216" s="327"/>
      <c r="E216" s="328"/>
      <c r="F216" s="327"/>
      <c r="G216" s="331"/>
      <c r="H216" s="331"/>
      <c r="I216" s="331"/>
      <c r="J216" s="328"/>
      <c r="K216" s="333"/>
      <c r="L216" s="334"/>
      <c r="M216" s="334"/>
      <c r="N216" s="335"/>
      <c r="O216" s="339" t="s">
        <v>88</v>
      </c>
      <c r="P216" s="340"/>
      <c r="Q216" s="341"/>
      <c r="R216" s="92"/>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282">
        <f t="shared" ref="AW216" si="97">SUM(R216:AS216)</f>
        <v>0</v>
      </c>
      <c r="AX216" s="283"/>
      <c r="AY216" s="342" t="str">
        <f>IF($BF$3="計画",AW216/4,IF($BF$3="実績",AW216/($BD$7/7),""))</f>
        <v/>
      </c>
      <c r="AZ216" s="343"/>
      <c r="BA216" s="286"/>
      <c r="BB216" s="287"/>
      <c r="BC216" s="287"/>
      <c r="BD216" s="287"/>
      <c r="BE216" s="287"/>
      <c r="BF216" s="288"/>
    </row>
    <row r="217" spans="1:58" ht="17.25" customHeight="1" x14ac:dyDescent="0.15">
      <c r="A217" s="293"/>
      <c r="B217" s="325"/>
      <c r="C217" s="326"/>
      <c r="D217" s="329"/>
      <c r="E217" s="330"/>
      <c r="F217" s="329"/>
      <c r="G217" s="332"/>
      <c r="H217" s="332"/>
      <c r="I217" s="332"/>
      <c r="J217" s="330"/>
      <c r="K217" s="336"/>
      <c r="L217" s="337"/>
      <c r="M217" s="337"/>
      <c r="N217" s="338"/>
      <c r="O217" s="347" t="s">
        <v>89</v>
      </c>
      <c r="P217" s="348"/>
      <c r="Q217" s="349"/>
      <c r="R217" s="95"/>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284"/>
      <c r="AX217" s="285"/>
      <c r="AY217" s="342"/>
      <c r="AZ217" s="343"/>
      <c r="BA217" s="289"/>
      <c r="BB217" s="290"/>
      <c r="BC217" s="290"/>
      <c r="BD217" s="290"/>
      <c r="BE217" s="290"/>
      <c r="BF217" s="291"/>
    </row>
    <row r="218" spans="1:58" ht="17.25" customHeight="1" x14ac:dyDescent="0.15">
      <c r="A218" s="292">
        <v>99</v>
      </c>
      <c r="B218" s="323"/>
      <c r="C218" s="324"/>
      <c r="D218" s="327"/>
      <c r="E218" s="328"/>
      <c r="F218" s="327"/>
      <c r="G218" s="331"/>
      <c r="H218" s="331"/>
      <c r="I218" s="331"/>
      <c r="J218" s="328"/>
      <c r="K218" s="333"/>
      <c r="L218" s="334"/>
      <c r="M218" s="334"/>
      <c r="N218" s="335"/>
      <c r="O218" s="339" t="s">
        <v>88</v>
      </c>
      <c r="P218" s="340"/>
      <c r="Q218" s="341"/>
      <c r="R218" s="92"/>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282">
        <f t="shared" ref="AW218" si="98">SUM(R218:AS218)</f>
        <v>0</v>
      </c>
      <c r="AX218" s="283"/>
      <c r="AY218" s="342" t="str">
        <f>IF($BF$3="計画",AW218/4,IF($BF$3="実績",AW218/($BD$7/7),""))</f>
        <v/>
      </c>
      <c r="AZ218" s="343"/>
      <c r="BA218" s="286"/>
      <c r="BB218" s="287"/>
      <c r="BC218" s="287"/>
      <c r="BD218" s="287"/>
      <c r="BE218" s="287"/>
      <c r="BF218" s="288"/>
    </row>
    <row r="219" spans="1:58" ht="17.25" customHeight="1" x14ac:dyDescent="0.15">
      <c r="A219" s="293"/>
      <c r="B219" s="325"/>
      <c r="C219" s="326"/>
      <c r="D219" s="329"/>
      <c r="E219" s="330"/>
      <c r="F219" s="329"/>
      <c r="G219" s="332"/>
      <c r="H219" s="332"/>
      <c r="I219" s="332"/>
      <c r="J219" s="330"/>
      <c r="K219" s="336"/>
      <c r="L219" s="337"/>
      <c r="M219" s="337"/>
      <c r="N219" s="338"/>
      <c r="O219" s="347" t="s">
        <v>89</v>
      </c>
      <c r="P219" s="348"/>
      <c r="Q219" s="349"/>
      <c r="R219" s="95"/>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284"/>
      <c r="AX219" s="285"/>
      <c r="AY219" s="342"/>
      <c r="AZ219" s="343"/>
      <c r="BA219" s="289"/>
      <c r="BB219" s="290"/>
      <c r="BC219" s="290"/>
      <c r="BD219" s="290"/>
      <c r="BE219" s="290"/>
      <c r="BF219" s="291"/>
    </row>
    <row r="220" spans="1:58" ht="17.25" customHeight="1" x14ac:dyDescent="0.15">
      <c r="A220" s="292">
        <v>100</v>
      </c>
      <c r="B220" s="323"/>
      <c r="C220" s="324"/>
      <c r="D220" s="327"/>
      <c r="E220" s="328"/>
      <c r="F220" s="327"/>
      <c r="G220" s="331"/>
      <c r="H220" s="331"/>
      <c r="I220" s="331"/>
      <c r="J220" s="328"/>
      <c r="K220" s="333"/>
      <c r="L220" s="334"/>
      <c r="M220" s="334"/>
      <c r="N220" s="335"/>
      <c r="O220" s="339" t="s">
        <v>88</v>
      </c>
      <c r="P220" s="340"/>
      <c r="Q220" s="341"/>
      <c r="R220" s="92"/>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282">
        <f t="shared" ref="AW220" si="99">SUM(R220:AS220)</f>
        <v>0</v>
      </c>
      <c r="AX220" s="283"/>
      <c r="AY220" s="342" t="str">
        <f>IF($BF$3="計画",AW220/4,IF($BF$3="実績",AW220/($BD$7/7),""))</f>
        <v/>
      </c>
      <c r="AZ220" s="343"/>
      <c r="BA220" s="286"/>
      <c r="BB220" s="287"/>
      <c r="BC220" s="287"/>
      <c r="BD220" s="287"/>
      <c r="BE220" s="287"/>
      <c r="BF220" s="288"/>
    </row>
    <row r="221" spans="1:58" ht="17.25" customHeight="1" x14ac:dyDescent="0.15">
      <c r="A221" s="293"/>
      <c r="B221" s="325"/>
      <c r="C221" s="326"/>
      <c r="D221" s="329"/>
      <c r="E221" s="330"/>
      <c r="F221" s="329"/>
      <c r="G221" s="332"/>
      <c r="H221" s="332"/>
      <c r="I221" s="332"/>
      <c r="J221" s="330"/>
      <c r="K221" s="336"/>
      <c r="L221" s="337"/>
      <c r="M221" s="337"/>
      <c r="N221" s="338"/>
      <c r="O221" s="347" t="s">
        <v>89</v>
      </c>
      <c r="P221" s="348"/>
      <c r="Q221" s="349"/>
      <c r="R221" s="95"/>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284"/>
      <c r="AX221" s="285"/>
      <c r="AY221" s="342"/>
      <c r="AZ221" s="343"/>
      <c r="BA221" s="289"/>
      <c r="BB221" s="290"/>
      <c r="BC221" s="290"/>
      <c r="BD221" s="290"/>
      <c r="BE221" s="290"/>
      <c r="BF221" s="291"/>
    </row>
    <row r="222" spans="1:58" ht="17.25" customHeight="1" x14ac:dyDescent="0.15">
      <c r="A222" s="292">
        <v>101</v>
      </c>
      <c r="B222" s="323"/>
      <c r="C222" s="324"/>
      <c r="D222" s="327"/>
      <c r="E222" s="328"/>
      <c r="F222" s="327"/>
      <c r="G222" s="331"/>
      <c r="H222" s="331"/>
      <c r="I222" s="331"/>
      <c r="J222" s="328"/>
      <c r="K222" s="333"/>
      <c r="L222" s="334"/>
      <c r="M222" s="334"/>
      <c r="N222" s="335"/>
      <c r="O222" s="339" t="s">
        <v>88</v>
      </c>
      <c r="P222" s="340"/>
      <c r="Q222" s="341"/>
      <c r="R222" s="92"/>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282">
        <f t="shared" ref="AW222" si="100">SUM(R222:AS222)</f>
        <v>0</v>
      </c>
      <c r="AX222" s="283"/>
      <c r="AY222" s="342" t="str">
        <f>IF($BF$3="計画",AW222/4,IF($BF$3="実績",AW222/($BD$7/7),""))</f>
        <v/>
      </c>
      <c r="AZ222" s="343"/>
      <c r="BA222" s="286"/>
      <c r="BB222" s="287"/>
      <c r="BC222" s="287"/>
      <c r="BD222" s="287"/>
      <c r="BE222" s="287"/>
      <c r="BF222" s="288"/>
    </row>
    <row r="223" spans="1:58" ht="17.25" customHeight="1" x14ac:dyDescent="0.15">
      <c r="A223" s="293"/>
      <c r="B223" s="325"/>
      <c r="C223" s="326"/>
      <c r="D223" s="329"/>
      <c r="E223" s="330"/>
      <c r="F223" s="329"/>
      <c r="G223" s="332"/>
      <c r="H223" s="332"/>
      <c r="I223" s="332"/>
      <c r="J223" s="330"/>
      <c r="K223" s="336"/>
      <c r="L223" s="337"/>
      <c r="M223" s="337"/>
      <c r="N223" s="338"/>
      <c r="O223" s="347" t="s">
        <v>89</v>
      </c>
      <c r="P223" s="348"/>
      <c r="Q223" s="349"/>
      <c r="R223" s="95"/>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284"/>
      <c r="AX223" s="285"/>
      <c r="AY223" s="342"/>
      <c r="AZ223" s="343"/>
      <c r="BA223" s="289"/>
      <c r="BB223" s="290"/>
      <c r="BC223" s="290"/>
      <c r="BD223" s="290"/>
      <c r="BE223" s="290"/>
      <c r="BF223" s="291"/>
    </row>
    <row r="224" spans="1:58" ht="17.25" customHeight="1" x14ac:dyDescent="0.15">
      <c r="A224" s="292">
        <v>102</v>
      </c>
      <c r="B224" s="323"/>
      <c r="C224" s="324"/>
      <c r="D224" s="327"/>
      <c r="E224" s="328"/>
      <c r="F224" s="327"/>
      <c r="G224" s="331"/>
      <c r="H224" s="331"/>
      <c r="I224" s="331"/>
      <c r="J224" s="328"/>
      <c r="K224" s="333"/>
      <c r="L224" s="334"/>
      <c r="M224" s="334"/>
      <c r="N224" s="335"/>
      <c r="O224" s="339" t="s">
        <v>88</v>
      </c>
      <c r="P224" s="340"/>
      <c r="Q224" s="341"/>
      <c r="R224" s="92"/>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282">
        <f t="shared" ref="AW224" si="101">SUM(R224:AS224)</f>
        <v>0</v>
      </c>
      <c r="AX224" s="283"/>
      <c r="AY224" s="342" t="str">
        <f>IF($BF$3="計画",AW224/4,IF($BF$3="実績",AW224/($BD$7/7),""))</f>
        <v/>
      </c>
      <c r="AZ224" s="343"/>
      <c r="BA224" s="286"/>
      <c r="BB224" s="287"/>
      <c r="BC224" s="287"/>
      <c r="BD224" s="287"/>
      <c r="BE224" s="287"/>
      <c r="BF224" s="288"/>
    </row>
    <row r="225" spans="1:58" ht="17.25" customHeight="1" x14ac:dyDescent="0.15">
      <c r="A225" s="293"/>
      <c r="B225" s="325"/>
      <c r="C225" s="326"/>
      <c r="D225" s="329"/>
      <c r="E225" s="330"/>
      <c r="F225" s="329"/>
      <c r="G225" s="332"/>
      <c r="H225" s="332"/>
      <c r="I225" s="332"/>
      <c r="J225" s="330"/>
      <c r="K225" s="336"/>
      <c r="L225" s="337"/>
      <c r="M225" s="337"/>
      <c r="N225" s="338"/>
      <c r="O225" s="347" t="s">
        <v>89</v>
      </c>
      <c r="P225" s="348"/>
      <c r="Q225" s="349"/>
      <c r="R225" s="95"/>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284"/>
      <c r="AX225" s="285"/>
      <c r="AY225" s="342"/>
      <c r="AZ225" s="343"/>
      <c r="BA225" s="289"/>
      <c r="BB225" s="290"/>
      <c r="BC225" s="290"/>
      <c r="BD225" s="290"/>
      <c r="BE225" s="290"/>
      <c r="BF225" s="291"/>
    </row>
    <row r="226" spans="1:58" ht="17.25" customHeight="1" x14ac:dyDescent="0.15">
      <c r="A226" s="292">
        <v>103</v>
      </c>
      <c r="B226" s="323"/>
      <c r="C226" s="324"/>
      <c r="D226" s="327"/>
      <c r="E226" s="328"/>
      <c r="F226" s="327"/>
      <c r="G226" s="331"/>
      <c r="H226" s="331"/>
      <c r="I226" s="331"/>
      <c r="J226" s="328"/>
      <c r="K226" s="333"/>
      <c r="L226" s="334"/>
      <c r="M226" s="334"/>
      <c r="N226" s="335"/>
      <c r="O226" s="339" t="s">
        <v>88</v>
      </c>
      <c r="P226" s="340"/>
      <c r="Q226" s="341"/>
      <c r="R226" s="92"/>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282">
        <f t="shared" ref="AW226" si="102">SUM(R226:AS226)</f>
        <v>0</v>
      </c>
      <c r="AX226" s="283"/>
      <c r="AY226" s="342" t="str">
        <f>IF($BF$3="計画",AW226/4,IF($BF$3="実績",AW226/($BD$7/7),""))</f>
        <v/>
      </c>
      <c r="AZ226" s="343"/>
      <c r="BA226" s="286"/>
      <c r="BB226" s="287"/>
      <c r="BC226" s="287"/>
      <c r="BD226" s="287"/>
      <c r="BE226" s="287"/>
      <c r="BF226" s="288"/>
    </row>
    <row r="227" spans="1:58" ht="17.25" customHeight="1" x14ac:dyDescent="0.15">
      <c r="A227" s="293"/>
      <c r="B227" s="325"/>
      <c r="C227" s="326"/>
      <c r="D227" s="329"/>
      <c r="E227" s="330"/>
      <c r="F227" s="329"/>
      <c r="G227" s="332"/>
      <c r="H227" s="332"/>
      <c r="I227" s="332"/>
      <c r="J227" s="330"/>
      <c r="K227" s="336"/>
      <c r="L227" s="337"/>
      <c r="M227" s="337"/>
      <c r="N227" s="338"/>
      <c r="O227" s="347" t="s">
        <v>89</v>
      </c>
      <c r="P227" s="348"/>
      <c r="Q227" s="349"/>
      <c r="R227" s="95"/>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284"/>
      <c r="AX227" s="285"/>
      <c r="AY227" s="342"/>
      <c r="AZ227" s="343"/>
      <c r="BA227" s="289"/>
      <c r="BB227" s="290"/>
      <c r="BC227" s="290"/>
      <c r="BD227" s="290"/>
      <c r="BE227" s="290"/>
      <c r="BF227" s="291"/>
    </row>
    <row r="228" spans="1:58" ht="17.25" customHeight="1" x14ac:dyDescent="0.15">
      <c r="A228" s="292">
        <v>104</v>
      </c>
      <c r="B228" s="323"/>
      <c r="C228" s="324"/>
      <c r="D228" s="327"/>
      <c r="E228" s="328"/>
      <c r="F228" s="327"/>
      <c r="G228" s="331"/>
      <c r="H228" s="331"/>
      <c r="I228" s="331"/>
      <c r="J228" s="328"/>
      <c r="K228" s="333"/>
      <c r="L228" s="334"/>
      <c r="M228" s="334"/>
      <c r="N228" s="335"/>
      <c r="O228" s="339" t="s">
        <v>88</v>
      </c>
      <c r="P228" s="340"/>
      <c r="Q228" s="341"/>
      <c r="R228" s="92"/>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282">
        <f t="shared" ref="AW228" si="103">SUM(R228:AS228)</f>
        <v>0</v>
      </c>
      <c r="AX228" s="283"/>
      <c r="AY228" s="342" t="str">
        <f>IF($BF$3="計画",AW228/4,IF($BF$3="実績",AW228/($BD$7/7),""))</f>
        <v/>
      </c>
      <c r="AZ228" s="343"/>
      <c r="BA228" s="286"/>
      <c r="BB228" s="287"/>
      <c r="BC228" s="287"/>
      <c r="BD228" s="287"/>
      <c r="BE228" s="287"/>
      <c r="BF228" s="288"/>
    </row>
    <row r="229" spans="1:58" ht="17.25" customHeight="1" x14ac:dyDescent="0.15">
      <c r="A229" s="293"/>
      <c r="B229" s="325"/>
      <c r="C229" s="326"/>
      <c r="D229" s="329"/>
      <c r="E229" s="330"/>
      <c r="F229" s="329"/>
      <c r="G229" s="332"/>
      <c r="H229" s="332"/>
      <c r="I229" s="332"/>
      <c r="J229" s="330"/>
      <c r="K229" s="336"/>
      <c r="L229" s="337"/>
      <c r="M229" s="337"/>
      <c r="N229" s="338"/>
      <c r="O229" s="347" t="s">
        <v>89</v>
      </c>
      <c r="P229" s="348"/>
      <c r="Q229" s="349"/>
      <c r="R229" s="95"/>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284"/>
      <c r="AX229" s="285"/>
      <c r="AY229" s="342"/>
      <c r="AZ229" s="343"/>
      <c r="BA229" s="289"/>
      <c r="BB229" s="290"/>
      <c r="BC229" s="290"/>
      <c r="BD229" s="290"/>
      <c r="BE229" s="290"/>
      <c r="BF229" s="291"/>
    </row>
    <row r="230" spans="1:58" ht="17.25" customHeight="1" x14ac:dyDescent="0.15">
      <c r="A230" s="292">
        <v>105</v>
      </c>
      <c r="B230" s="323"/>
      <c r="C230" s="324"/>
      <c r="D230" s="327"/>
      <c r="E230" s="328"/>
      <c r="F230" s="327"/>
      <c r="G230" s="331"/>
      <c r="H230" s="331"/>
      <c r="I230" s="331"/>
      <c r="J230" s="328"/>
      <c r="K230" s="333"/>
      <c r="L230" s="334"/>
      <c r="M230" s="334"/>
      <c r="N230" s="335"/>
      <c r="O230" s="339" t="s">
        <v>88</v>
      </c>
      <c r="P230" s="340"/>
      <c r="Q230" s="341"/>
      <c r="R230" s="92"/>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282">
        <f t="shared" ref="AW230" si="104">SUM(R230:AS230)</f>
        <v>0</v>
      </c>
      <c r="AX230" s="283"/>
      <c r="AY230" s="342" t="str">
        <f>IF($BF$3="計画",AW230/4,IF($BF$3="実績",AW230/($BD$7/7),""))</f>
        <v/>
      </c>
      <c r="AZ230" s="343"/>
      <c r="BA230" s="286"/>
      <c r="BB230" s="287"/>
      <c r="BC230" s="287"/>
      <c r="BD230" s="287"/>
      <c r="BE230" s="287"/>
      <c r="BF230" s="288"/>
    </row>
    <row r="231" spans="1:58" ht="17.25" customHeight="1" x14ac:dyDescent="0.15">
      <c r="A231" s="293"/>
      <c r="B231" s="325"/>
      <c r="C231" s="326"/>
      <c r="D231" s="329"/>
      <c r="E231" s="330"/>
      <c r="F231" s="329"/>
      <c r="G231" s="332"/>
      <c r="H231" s="332"/>
      <c r="I231" s="332"/>
      <c r="J231" s="330"/>
      <c r="K231" s="336"/>
      <c r="L231" s="337"/>
      <c r="M231" s="337"/>
      <c r="N231" s="338"/>
      <c r="O231" s="347" t="s">
        <v>89</v>
      </c>
      <c r="P231" s="348"/>
      <c r="Q231" s="349"/>
      <c r="R231" s="95"/>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284"/>
      <c r="AX231" s="285"/>
      <c r="AY231" s="342"/>
      <c r="AZ231" s="343"/>
      <c r="BA231" s="289"/>
      <c r="BB231" s="290"/>
      <c r="BC231" s="290"/>
      <c r="BD231" s="290"/>
      <c r="BE231" s="290"/>
      <c r="BF231" s="291"/>
    </row>
    <row r="232" spans="1:58" ht="17.25" customHeight="1" x14ac:dyDescent="0.15">
      <c r="A232" s="292">
        <v>106</v>
      </c>
      <c r="B232" s="323"/>
      <c r="C232" s="324"/>
      <c r="D232" s="327"/>
      <c r="E232" s="328"/>
      <c r="F232" s="327"/>
      <c r="G232" s="331"/>
      <c r="H232" s="331"/>
      <c r="I232" s="331"/>
      <c r="J232" s="328"/>
      <c r="K232" s="333"/>
      <c r="L232" s="334"/>
      <c r="M232" s="334"/>
      <c r="N232" s="335"/>
      <c r="O232" s="339" t="s">
        <v>88</v>
      </c>
      <c r="P232" s="340"/>
      <c r="Q232" s="341"/>
      <c r="R232" s="92"/>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282">
        <f t="shared" ref="AW232" si="105">SUM(R232:AS232)</f>
        <v>0</v>
      </c>
      <c r="AX232" s="283"/>
      <c r="AY232" s="342" t="str">
        <f>IF($BF$3="計画",AW232/4,IF($BF$3="実績",AW232/($BD$7/7),""))</f>
        <v/>
      </c>
      <c r="AZ232" s="343"/>
      <c r="BA232" s="286"/>
      <c r="BB232" s="287"/>
      <c r="BC232" s="287"/>
      <c r="BD232" s="287"/>
      <c r="BE232" s="287"/>
      <c r="BF232" s="288"/>
    </row>
    <row r="233" spans="1:58" ht="17.25" customHeight="1" x14ac:dyDescent="0.15">
      <c r="A233" s="293"/>
      <c r="B233" s="325"/>
      <c r="C233" s="326"/>
      <c r="D233" s="329"/>
      <c r="E233" s="330"/>
      <c r="F233" s="329"/>
      <c r="G233" s="332"/>
      <c r="H233" s="332"/>
      <c r="I233" s="332"/>
      <c r="J233" s="330"/>
      <c r="K233" s="336"/>
      <c r="L233" s="337"/>
      <c r="M233" s="337"/>
      <c r="N233" s="338"/>
      <c r="O233" s="347" t="s">
        <v>89</v>
      </c>
      <c r="P233" s="348"/>
      <c r="Q233" s="349"/>
      <c r="R233" s="95"/>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284"/>
      <c r="AX233" s="285"/>
      <c r="AY233" s="342"/>
      <c r="AZ233" s="343"/>
      <c r="BA233" s="289"/>
      <c r="BB233" s="290"/>
      <c r="BC233" s="290"/>
      <c r="BD233" s="290"/>
      <c r="BE233" s="290"/>
      <c r="BF233" s="291"/>
    </row>
    <row r="234" spans="1:58" ht="17.25" customHeight="1" x14ac:dyDescent="0.15">
      <c r="A234" s="292">
        <v>107</v>
      </c>
      <c r="B234" s="323"/>
      <c r="C234" s="324"/>
      <c r="D234" s="327"/>
      <c r="E234" s="328"/>
      <c r="F234" s="327"/>
      <c r="G234" s="331"/>
      <c r="H234" s="331"/>
      <c r="I234" s="331"/>
      <c r="J234" s="328"/>
      <c r="K234" s="333"/>
      <c r="L234" s="334"/>
      <c r="M234" s="334"/>
      <c r="N234" s="335"/>
      <c r="O234" s="339" t="s">
        <v>88</v>
      </c>
      <c r="P234" s="340"/>
      <c r="Q234" s="341"/>
      <c r="R234" s="92"/>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282">
        <f t="shared" ref="AW234" si="106">SUM(R234:AS234)</f>
        <v>0</v>
      </c>
      <c r="AX234" s="283"/>
      <c r="AY234" s="342" t="str">
        <f>IF($BF$3="計画",AW234/4,IF($BF$3="実績",AW234/($BD$7/7),""))</f>
        <v/>
      </c>
      <c r="AZ234" s="343"/>
      <c r="BA234" s="286"/>
      <c r="BB234" s="287"/>
      <c r="BC234" s="287"/>
      <c r="BD234" s="287"/>
      <c r="BE234" s="287"/>
      <c r="BF234" s="288"/>
    </row>
    <row r="235" spans="1:58" ht="17.25" customHeight="1" x14ac:dyDescent="0.15">
      <c r="A235" s="293"/>
      <c r="B235" s="325"/>
      <c r="C235" s="326"/>
      <c r="D235" s="329"/>
      <c r="E235" s="330"/>
      <c r="F235" s="329"/>
      <c r="G235" s="332"/>
      <c r="H235" s="332"/>
      <c r="I235" s="332"/>
      <c r="J235" s="330"/>
      <c r="K235" s="336"/>
      <c r="L235" s="337"/>
      <c r="M235" s="337"/>
      <c r="N235" s="338"/>
      <c r="O235" s="347" t="s">
        <v>89</v>
      </c>
      <c r="P235" s="348"/>
      <c r="Q235" s="349"/>
      <c r="R235" s="95"/>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284"/>
      <c r="AX235" s="285"/>
      <c r="AY235" s="342"/>
      <c r="AZ235" s="343"/>
      <c r="BA235" s="289"/>
      <c r="BB235" s="290"/>
      <c r="BC235" s="290"/>
      <c r="BD235" s="290"/>
      <c r="BE235" s="290"/>
      <c r="BF235" s="291"/>
    </row>
    <row r="236" spans="1:58" ht="17.25" customHeight="1" x14ac:dyDescent="0.15">
      <c r="A236" s="292">
        <v>108</v>
      </c>
      <c r="B236" s="323"/>
      <c r="C236" s="324"/>
      <c r="D236" s="327"/>
      <c r="E236" s="328"/>
      <c r="F236" s="327"/>
      <c r="G236" s="331"/>
      <c r="H236" s="331"/>
      <c r="I236" s="331"/>
      <c r="J236" s="328"/>
      <c r="K236" s="333"/>
      <c r="L236" s="334"/>
      <c r="M236" s="334"/>
      <c r="N236" s="335"/>
      <c r="O236" s="339" t="s">
        <v>88</v>
      </c>
      <c r="P236" s="340"/>
      <c r="Q236" s="341"/>
      <c r="R236" s="92"/>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282">
        <f t="shared" ref="AW236" si="107">SUM(R236:AS236)</f>
        <v>0</v>
      </c>
      <c r="AX236" s="283"/>
      <c r="AY236" s="342" t="str">
        <f>IF($BF$3="計画",AW236/4,IF($BF$3="実績",AW236/($BD$7/7),""))</f>
        <v/>
      </c>
      <c r="AZ236" s="343"/>
      <c r="BA236" s="286"/>
      <c r="BB236" s="287"/>
      <c r="BC236" s="287"/>
      <c r="BD236" s="287"/>
      <c r="BE236" s="287"/>
      <c r="BF236" s="288"/>
    </row>
    <row r="237" spans="1:58" ht="17.25" customHeight="1" x14ac:dyDescent="0.15">
      <c r="A237" s="293"/>
      <c r="B237" s="325"/>
      <c r="C237" s="326"/>
      <c r="D237" s="329"/>
      <c r="E237" s="330"/>
      <c r="F237" s="329"/>
      <c r="G237" s="332"/>
      <c r="H237" s="332"/>
      <c r="I237" s="332"/>
      <c r="J237" s="330"/>
      <c r="K237" s="336"/>
      <c r="L237" s="337"/>
      <c r="M237" s="337"/>
      <c r="N237" s="338"/>
      <c r="O237" s="347" t="s">
        <v>89</v>
      </c>
      <c r="P237" s="348"/>
      <c r="Q237" s="349"/>
      <c r="R237" s="95"/>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284"/>
      <c r="AX237" s="285"/>
      <c r="AY237" s="342"/>
      <c r="AZ237" s="343"/>
      <c r="BA237" s="289"/>
      <c r="BB237" s="290"/>
      <c r="BC237" s="290"/>
      <c r="BD237" s="290"/>
      <c r="BE237" s="290"/>
      <c r="BF237" s="291"/>
    </row>
    <row r="238" spans="1:58" ht="17.25" customHeight="1" x14ac:dyDescent="0.15">
      <c r="A238" s="292">
        <v>109</v>
      </c>
      <c r="B238" s="323"/>
      <c r="C238" s="324"/>
      <c r="D238" s="327"/>
      <c r="E238" s="328"/>
      <c r="F238" s="327"/>
      <c r="G238" s="331"/>
      <c r="H238" s="331"/>
      <c r="I238" s="331"/>
      <c r="J238" s="328"/>
      <c r="K238" s="333"/>
      <c r="L238" s="334"/>
      <c r="M238" s="334"/>
      <c r="N238" s="335"/>
      <c r="O238" s="339" t="s">
        <v>88</v>
      </c>
      <c r="P238" s="340"/>
      <c r="Q238" s="341"/>
      <c r="R238" s="92"/>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282">
        <f t="shared" ref="AW238" si="108">SUM(R238:AS238)</f>
        <v>0</v>
      </c>
      <c r="AX238" s="283"/>
      <c r="AY238" s="342" t="str">
        <f>IF($BF$3="計画",AW238/4,IF($BF$3="実績",AW238/($BD$7/7),""))</f>
        <v/>
      </c>
      <c r="AZ238" s="343"/>
      <c r="BA238" s="286"/>
      <c r="BB238" s="287"/>
      <c r="BC238" s="287"/>
      <c r="BD238" s="287"/>
      <c r="BE238" s="287"/>
      <c r="BF238" s="288"/>
    </row>
    <row r="239" spans="1:58" ht="17.25" customHeight="1" x14ac:dyDescent="0.15">
      <c r="A239" s="293"/>
      <c r="B239" s="325"/>
      <c r="C239" s="326"/>
      <c r="D239" s="329"/>
      <c r="E239" s="330"/>
      <c r="F239" s="329"/>
      <c r="G239" s="332"/>
      <c r="H239" s="332"/>
      <c r="I239" s="332"/>
      <c r="J239" s="330"/>
      <c r="K239" s="336"/>
      <c r="L239" s="337"/>
      <c r="M239" s="337"/>
      <c r="N239" s="338"/>
      <c r="O239" s="347" t="s">
        <v>89</v>
      </c>
      <c r="P239" s="348"/>
      <c r="Q239" s="349"/>
      <c r="R239" s="95"/>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284"/>
      <c r="AX239" s="285"/>
      <c r="AY239" s="342"/>
      <c r="AZ239" s="343"/>
      <c r="BA239" s="289"/>
      <c r="BB239" s="290"/>
      <c r="BC239" s="290"/>
      <c r="BD239" s="290"/>
      <c r="BE239" s="290"/>
      <c r="BF239" s="291"/>
    </row>
    <row r="240" spans="1:58" ht="17.25" customHeight="1" x14ac:dyDescent="0.15">
      <c r="A240" s="292">
        <v>110</v>
      </c>
      <c r="B240" s="323"/>
      <c r="C240" s="324"/>
      <c r="D240" s="327"/>
      <c r="E240" s="328"/>
      <c r="F240" s="327"/>
      <c r="G240" s="331"/>
      <c r="H240" s="331"/>
      <c r="I240" s="331"/>
      <c r="J240" s="328"/>
      <c r="K240" s="333"/>
      <c r="L240" s="334"/>
      <c r="M240" s="334"/>
      <c r="N240" s="335"/>
      <c r="O240" s="339" t="s">
        <v>88</v>
      </c>
      <c r="P240" s="340"/>
      <c r="Q240" s="341"/>
      <c r="R240" s="92"/>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282">
        <f t="shared" ref="AW240" si="109">SUM(R240:AS240)</f>
        <v>0</v>
      </c>
      <c r="AX240" s="283"/>
      <c r="AY240" s="342" t="str">
        <f>IF($BF$3="計画",AW240/4,IF($BF$3="実績",AW240/($BD$7/7),""))</f>
        <v/>
      </c>
      <c r="AZ240" s="343"/>
      <c r="BA240" s="286"/>
      <c r="BB240" s="287"/>
      <c r="BC240" s="287"/>
      <c r="BD240" s="287"/>
      <c r="BE240" s="287"/>
      <c r="BF240" s="288"/>
    </row>
    <row r="241" spans="1:58" ht="17.25" customHeight="1" x14ac:dyDescent="0.15">
      <c r="A241" s="293"/>
      <c r="B241" s="325"/>
      <c r="C241" s="326"/>
      <c r="D241" s="329"/>
      <c r="E241" s="330"/>
      <c r="F241" s="329"/>
      <c r="G241" s="332"/>
      <c r="H241" s="332"/>
      <c r="I241" s="332"/>
      <c r="J241" s="330"/>
      <c r="K241" s="336"/>
      <c r="L241" s="337"/>
      <c r="M241" s="337"/>
      <c r="N241" s="338"/>
      <c r="O241" s="344" t="s">
        <v>89</v>
      </c>
      <c r="P241" s="345"/>
      <c r="Q241" s="346"/>
      <c r="R241" s="95"/>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284"/>
      <c r="AX241" s="285"/>
      <c r="AY241" s="342"/>
      <c r="AZ241" s="343"/>
      <c r="BA241" s="289"/>
      <c r="BB241" s="290"/>
      <c r="BC241" s="290"/>
      <c r="BD241" s="290"/>
      <c r="BE241" s="290"/>
      <c r="BF241" s="291"/>
    </row>
    <row r="242" spans="1:58" ht="17.25" customHeight="1" x14ac:dyDescent="0.15">
      <c r="R242" s="97"/>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row>
    <row r="243" spans="1:58" x14ac:dyDescent="0.15">
      <c r="R243" s="97"/>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row>
    <row r="244" spans="1:58" x14ac:dyDescent="0.15">
      <c r="R244" s="97"/>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row>
    <row r="245" spans="1:58" x14ac:dyDescent="0.15">
      <c r="R245" s="97"/>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row>
    <row r="246" spans="1:58" x14ac:dyDescent="0.15">
      <c r="R246" s="97"/>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row>
    <row r="247" spans="1:58" x14ac:dyDescent="0.15">
      <c r="R247" s="97"/>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row>
    <row r="248" spans="1:58" x14ac:dyDescent="0.15">
      <c r="R248" s="97"/>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row>
    <row r="249" spans="1:58" x14ac:dyDescent="0.15">
      <c r="R249" s="97"/>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row>
    <row r="250" spans="1:58" x14ac:dyDescent="0.15">
      <c r="R250" s="97"/>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row>
    <row r="251" spans="1:58" x14ac:dyDescent="0.15">
      <c r="R251" s="97"/>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row>
    <row r="252" spans="1:58" x14ac:dyDescent="0.15">
      <c r="R252" s="97"/>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row>
    <row r="253" spans="1:58" x14ac:dyDescent="0.15">
      <c r="R253" s="97"/>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row>
    <row r="254" spans="1:58" x14ac:dyDescent="0.15">
      <c r="R254" s="97"/>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row>
    <row r="255" spans="1:58" x14ac:dyDescent="0.15">
      <c r="R255" s="97"/>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row>
    <row r="256" spans="1:58" x14ac:dyDescent="0.15">
      <c r="R256" s="97"/>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row>
    <row r="257" spans="18:50" x14ac:dyDescent="0.15">
      <c r="R257" s="97"/>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row>
    <row r="258" spans="18:50" x14ac:dyDescent="0.15">
      <c r="R258" s="97"/>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row>
    <row r="259" spans="18:50" x14ac:dyDescent="0.15">
      <c r="R259" s="97"/>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row>
    <row r="260" spans="18:50" x14ac:dyDescent="0.15">
      <c r="R260" s="97"/>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row>
    <row r="261" spans="18:50" x14ac:dyDescent="0.15">
      <c r="R261" s="97"/>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row>
    <row r="262" spans="18:50" x14ac:dyDescent="0.15">
      <c r="R262" s="97"/>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row>
    <row r="263" spans="18:50" x14ac:dyDescent="0.15">
      <c r="R263" s="97"/>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row>
    <row r="264" spans="18:50" x14ac:dyDescent="0.15">
      <c r="R264" s="97"/>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row>
    <row r="265" spans="18:50" x14ac:dyDescent="0.15">
      <c r="R265" s="97"/>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row>
    <row r="266" spans="18:50" x14ac:dyDescent="0.15">
      <c r="R266" s="97"/>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row>
    <row r="267" spans="18:50" x14ac:dyDescent="0.15">
      <c r="R267" s="97"/>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row>
    <row r="268" spans="18:50" x14ac:dyDescent="0.15">
      <c r="R268" s="97"/>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row>
    <row r="269" spans="18:50" x14ac:dyDescent="0.15">
      <c r="R269" s="97"/>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row>
    <row r="270" spans="18:50" x14ac:dyDescent="0.15">
      <c r="R270" s="97"/>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row>
    <row r="271" spans="18:50" x14ac:dyDescent="0.15">
      <c r="R271" s="97"/>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row>
    <row r="272" spans="18:50" x14ac:dyDescent="0.15">
      <c r="R272" s="97"/>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row>
    <row r="273" spans="18:50" x14ac:dyDescent="0.15">
      <c r="R273" s="97"/>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row>
    <row r="274" spans="18:50" x14ac:dyDescent="0.15">
      <c r="R274" s="97"/>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row>
    <row r="275" spans="18:50" x14ac:dyDescent="0.15">
      <c r="R275" s="97"/>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row>
    <row r="276" spans="18:50" x14ac:dyDescent="0.15">
      <c r="R276" s="97"/>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row>
    <row r="277" spans="18:50" x14ac:dyDescent="0.15">
      <c r="R277" s="97"/>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row>
    <row r="278" spans="18:50" x14ac:dyDescent="0.15">
      <c r="R278" s="97"/>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row>
    <row r="279" spans="18:50" x14ac:dyDescent="0.15">
      <c r="R279" s="97"/>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row>
    <row r="280" spans="18:50" x14ac:dyDescent="0.15">
      <c r="R280" s="97"/>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row>
    <row r="281" spans="18:50" x14ac:dyDescent="0.15">
      <c r="R281" s="97"/>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row>
    <row r="282" spans="18:50" x14ac:dyDescent="0.15">
      <c r="R282" s="97"/>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row>
    <row r="283" spans="18:50" x14ac:dyDescent="0.15">
      <c r="R283" s="97"/>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row>
    <row r="284" spans="18:50" x14ac:dyDescent="0.15">
      <c r="R284" s="97"/>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row>
    <row r="285" spans="18:50" x14ac:dyDescent="0.15">
      <c r="R285" s="97"/>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row>
    <row r="286" spans="18:50" x14ac:dyDescent="0.15">
      <c r="R286" s="97"/>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row>
    <row r="287" spans="18:50" x14ac:dyDescent="0.15">
      <c r="R287" s="97"/>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row>
    <row r="288" spans="18:50" x14ac:dyDescent="0.15">
      <c r="R288" s="97"/>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row>
    <row r="289" spans="18:50" x14ac:dyDescent="0.15">
      <c r="R289" s="97"/>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row>
    <row r="290" spans="18:50" x14ac:dyDescent="0.15">
      <c r="R290" s="97"/>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row>
    <row r="291" spans="18:50" x14ac:dyDescent="0.15">
      <c r="R291" s="97"/>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row>
    <row r="292" spans="18:50" x14ac:dyDescent="0.15">
      <c r="R292" s="97"/>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row>
    <row r="293" spans="18:50" x14ac:dyDescent="0.15">
      <c r="R293" s="97"/>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row>
    <row r="294" spans="18:50" x14ac:dyDescent="0.15">
      <c r="R294" s="97"/>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row>
    <row r="295" spans="18:50" x14ac:dyDescent="0.15">
      <c r="R295" s="97"/>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row>
    <row r="296" spans="18:50" x14ac:dyDescent="0.15">
      <c r="R296" s="97"/>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row>
    <row r="297" spans="18:50" x14ac:dyDescent="0.15">
      <c r="R297" s="97"/>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row>
    <row r="298" spans="18:50" x14ac:dyDescent="0.15">
      <c r="R298" s="97"/>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row>
    <row r="299" spans="18:50" x14ac:dyDescent="0.15">
      <c r="R299" s="97"/>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row>
    <row r="300" spans="18:50" x14ac:dyDescent="0.15">
      <c r="R300" s="97"/>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row>
    <row r="301" spans="18:50" x14ac:dyDescent="0.15">
      <c r="R301" s="97"/>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row>
    <row r="302" spans="18:50" x14ac:dyDescent="0.15">
      <c r="R302" s="97"/>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row>
    <row r="303" spans="18:50" x14ac:dyDescent="0.15">
      <c r="R303" s="97"/>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row>
    <row r="304" spans="18:50" x14ac:dyDescent="0.15">
      <c r="R304" s="97"/>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row>
    <row r="305" spans="18:50" x14ac:dyDescent="0.15">
      <c r="R305" s="97"/>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row>
    <row r="306" spans="18:50" x14ac:dyDescent="0.15">
      <c r="R306" s="97"/>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row>
    <row r="307" spans="18:50" x14ac:dyDescent="0.15">
      <c r="R307" s="97"/>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row>
    <row r="308" spans="18:50" x14ac:dyDescent="0.15">
      <c r="R308" s="97"/>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row>
    <row r="309" spans="18:50" x14ac:dyDescent="0.15">
      <c r="R309" s="97"/>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row>
    <row r="310" spans="18:50" x14ac:dyDescent="0.15">
      <c r="R310" s="97"/>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row>
    <row r="311" spans="18:50" x14ac:dyDescent="0.15">
      <c r="R311" s="97"/>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row>
    <row r="312" spans="18:50" x14ac:dyDescent="0.15">
      <c r="R312" s="97"/>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row>
    <row r="313" spans="18:50" x14ac:dyDescent="0.15">
      <c r="R313" s="97"/>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row>
    <row r="314" spans="18:50" x14ac:dyDescent="0.15">
      <c r="R314" s="97"/>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row>
    <row r="315" spans="18:50" x14ac:dyDescent="0.15">
      <c r="R315" s="97"/>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row>
    <row r="316" spans="18:50" x14ac:dyDescent="0.15">
      <c r="R316" s="97"/>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row>
    <row r="317" spans="18:50" x14ac:dyDescent="0.15">
      <c r="R317" s="97"/>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row>
    <row r="318" spans="18:50" x14ac:dyDescent="0.15">
      <c r="R318" s="97"/>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row>
    <row r="319" spans="18:50" x14ac:dyDescent="0.15">
      <c r="R319" s="97"/>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row>
    <row r="320" spans="18:50" x14ac:dyDescent="0.15">
      <c r="R320" s="97"/>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row>
    <row r="321" spans="18:50" x14ac:dyDescent="0.15">
      <c r="R321" s="97"/>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row>
    <row r="322" spans="18:50" x14ac:dyDescent="0.15">
      <c r="R322" s="97"/>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row>
    <row r="323" spans="18:50" x14ac:dyDescent="0.15">
      <c r="R323" s="97"/>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row>
    <row r="324" spans="18:50" x14ac:dyDescent="0.15">
      <c r="R324" s="97"/>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row>
    <row r="325" spans="18:50" x14ac:dyDescent="0.15">
      <c r="R325" s="97"/>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row>
    <row r="326" spans="18:50" x14ac:dyDescent="0.15">
      <c r="R326" s="97"/>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row>
    <row r="327" spans="18:50" x14ac:dyDescent="0.15">
      <c r="R327" s="97"/>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row>
    <row r="328" spans="18:50" x14ac:dyDescent="0.15">
      <c r="R328" s="97"/>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row>
    <row r="329" spans="18:50" x14ac:dyDescent="0.15">
      <c r="R329" s="97"/>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row>
    <row r="330" spans="18:50" x14ac:dyDescent="0.15">
      <c r="R330" s="97"/>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row>
    <row r="331" spans="18:50" x14ac:dyDescent="0.15">
      <c r="R331" s="97"/>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row>
    <row r="332" spans="18:50" x14ac:dyDescent="0.15">
      <c r="R332" s="97"/>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row>
    <row r="333" spans="18:50" x14ac:dyDescent="0.15">
      <c r="R333" s="97"/>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row>
    <row r="334" spans="18:50" x14ac:dyDescent="0.15">
      <c r="R334" s="97"/>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row>
    <row r="335" spans="18:50" x14ac:dyDescent="0.15">
      <c r="R335" s="97"/>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row>
    <row r="336" spans="18:50" x14ac:dyDescent="0.15">
      <c r="R336" s="97"/>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row>
    <row r="337" spans="18:50" x14ac:dyDescent="0.15">
      <c r="R337" s="97"/>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row>
    <row r="338" spans="18:50" x14ac:dyDescent="0.15">
      <c r="R338" s="97"/>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row>
    <row r="339" spans="18:50" x14ac:dyDescent="0.15">
      <c r="R339" s="97"/>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row>
    <row r="340" spans="18:50" x14ac:dyDescent="0.15">
      <c r="R340" s="97"/>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row>
    <row r="341" spans="18:50" x14ac:dyDescent="0.15">
      <c r="R341" s="97"/>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row>
    <row r="342" spans="18:50" x14ac:dyDescent="0.15">
      <c r="R342" s="97"/>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row>
    <row r="343" spans="18:50" x14ac:dyDescent="0.15">
      <c r="R343" s="97"/>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row>
    <row r="344" spans="18:50" x14ac:dyDescent="0.15">
      <c r="R344" s="97"/>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row>
    <row r="345" spans="18:50" x14ac:dyDescent="0.15">
      <c r="R345" s="97"/>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row>
    <row r="346" spans="18:50" x14ac:dyDescent="0.15">
      <c r="R346" s="97"/>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row>
    <row r="347" spans="18:50" x14ac:dyDescent="0.15">
      <c r="R347" s="97"/>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row>
    <row r="348" spans="18:50" x14ac:dyDescent="0.15">
      <c r="R348" s="97"/>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row>
    <row r="349" spans="18:50" x14ac:dyDescent="0.15">
      <c r="R349" s="97"/>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row>
    <row r="350" spans="18:50" x14ac:dyDescent="0.15">
      <c r="R350" s="97"/>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row>
    <row r="351" spans="18:50" x14ac:dyDescent="0.15">
      <c r="R351" s="97"/>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row>
    <row r="352" spans="18:50" x14ac:dyDescent="0.15">
      <c r="R352" s="97"/>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row>
    <row r="353" spans="18:50" x14ac:dyDescent="0.15">
      <c r="R353" s="97"/>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row>
    <row r="354" spans="18:50" x14ac:dyDescent="0.15">
      <c r="R354" s="97"/>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row>
    <row r="355" spans="18:50" x14ac:dyDescent="0.15">
      <c r="R355" s="97"/>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row>
    <row r="356" spans="18:50" x14ac:dyDescent="0.15">
      <c r="R356" s="97"/>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row>
    <row r="357" spans="18:50" x14ac:dyDescent="0.15">
      <c r="R357" s="97"/>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row>
    <row r="358" spans="18:50" x14ac:dyDescent="0.15">
      <c r="R358" s="97"/>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row>
    <row r="359" spans="18:50" x14ac:dyDescent="0.15">
      <c r="R359" s="97"/>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row>
    <row r="360" spans="18:50" x14ac:dyDescent="0.15">
      <c r="R360" s="97"/>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row>
    <row r="361" spans="18:50" x14ac:dyDescent="0.15">
      <c r="R361" s="97"/>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row>
    <row r="362" spans="18:50" x14ac:dyDescent="0.15">
      <c r="R362" s="97"/>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row>
    <row r="363" spans="18:50" x14ac:dyDescent="0.15">
      <c r="R363" s="86"/>
      <c r="S363" s="87"/>
      <c r="T363" s="87"/>
      <c r="U363" s="87"/>
      <c r="V363" s="87"/>
      <c r="W363" s="87"/>
      <c r="X363" s="87"/>
      <c r="Y363" s="87"/>
      <c r="Z363" s="87"/>
      <c r="AA363" s="87"/>
      <c r="AB363" s="87"/>
      <c r="AC363" s="87"/>
      <c r="AD363" s="87"/>
      <c r="AE363" s="87"/>
      <c r="AF363" s="87"/>
      <c r="AG363" s="87"/>
      <c r="AH363" s="87"/>
      <c r="AI363" s="87"/>
      <c r="AJ363" s="87"/>
      <c r="AK363" s="87"/>
      <c r="AL363" s="87"/>
      <c r="AM363" s="87"/>
      <c r="AN363" s="87"/>
      <c r="AO363" s="87"/>
      <c r="AP363" s="87"/>
      <c r="AQ363" s="87"/>
      <c r="AR363" s="87"/>
      <c r="AS363" s="87"/>
      <c r="AT363" s="87"/>
      <c r="AU363" s="87"/>
      <c r="AV363" s="87"/>
      <c r="AW363" s="87"/>
      <c r="AX363" s="87"/>
    </row>
    <row r="364" spans="18:50" x14ac:dyDescent="0.15">
      <c r="R364" s="86"/>
      <c r="S364" s="87"/>
      <c r="T364" s="87"/>
      <c r="U364" s="87"/>
      <c r="V364" s="87"/>
      <c r="W364" s="87"/>
      <c r="X364" s="87"/>
      <c r="Y364" s="87"/>
      <c r="Z364" s="87"/>
      <c r="AA364" s="87"/>
      <c r="AB364" s="87"/>
      <c r="AC364" s="87"/>
      <c r="AD364" s="87"/>
      <c r="AE364" s="87"/>
      <c r="AF364" s="87"/>
      <c r="AG364" s="87"/>
      <c r="AH364" s="87"/>
      <c r="AI364" s="87"/>
      <c r="AJ364" s="87"/>
      <c r="AK364" s="87"/>
      <c r="AL364" s="87"/>
      <c r="AM364" s="87"/>
      <c r="AN364" s="87"/>
      <c r="AO364" s="87"/>
      <c r="AP364" s="87"/>
      <c r="AQ364" s="87"/>
      <c r="AR364" s="87"/>
      <c r="AS364" s="87"/>
      <c r="AT364" s="87"/>
      <c r="AU364" s="87"/>
      <c r="AV364" s="87"/>
      <c r="AW364" s="87"/>
      <c r="AX364" s="87"/>
    </row>
    <row r="365" spans="18:50" x14ac:dyDescent="0.15">
      <c r="R365" s="86"/>
      <c r="S365" s="87"/>
      <c r="T365" s="87"/>
      <c r="U365" s="87"/>
      <c r="V365" s="87"/>
      <c r="W365" s="87"/>
      <c r="X365" s="87"/>
      <c r="Y365" s="87"/>
      <c r="Z365" s="87"/>
      <c r="AA365" s="87"/>
      <c r="AB365" s="87"/>
      <c r="AC365" s="87"/>
      <c r="AD365" s="87"/>
      <c r="AE365" s="87"/>
      <c r="AF365" s="87"/>
      <c r="AG365" s="87"/>
      <c r="AH365" s="87"/>
      <c r="AI365" s="87"/>
      <c r="AJ365" s="87"/>
      <c r="AK365" s="87"/>
      <c r="AL365" s="87"/>
      <c r="AM365" s="87"/>
      <c r="AN365" s="87"/>
      <c r="AO365" s="87"/>
      <c r="AP365" s="87"/>
      <c r="AQ365" s="87"/>
      <c r="AR365" s="87"/>
      <c r="AS365" s="87"/>
      <c r="AT365" s="87"/>
      <c r="AU365" s="87"/>
      <c r="AV365" s="87"/>
      <c r="AW365" s="87"/>
      <c r="AX365" s="87"/>
    </row>
    <row r="366" spans="18:50" x14ac:dyDescent="0.15">
      <c r="R366" s="86"/>
      <c r="S366" s="87"/>
      <c r="T366" s="87"/>
      <c r="U366" s="87"/>
      <c r="V366" s="87"/>
      <c r="W366" s="87"/>
      <c r="X366" s="87"/>
      <c r="Y366" s="87"/>
      <c r="Z366" s="87"/>
      <c r="AA366" s="87"/>
      <c r="AB366" s="87"/>
      <c r="AC366" s="87"/>
      <c r="AD366" s="87"/>
      <c r="AE366" s="87"/>
      <c r="AF366" s="87"/>
      <c r="AG366" s="87"/>
      <c r="AH366" s="87"/>
      <c r="AI366" s="87"/>
      <c r="AJ366" s="87"/>
      <c r="AK366" s="87"/>
      <c r="AL366" s="87"/>
      <c r="AM366" s="87"/>
      <c r="AN366" s="87"/>
      <c r="AO366" s="87"/>
      <c r="AP366" s="87"/>
      <c r="AQ366" s="87"/>
      <c r="AR366" s="87"/>
      <c r="AS366" s="87"/>
      <c r="AT366" s="87"/>
      <c r="AU366" s="87"/>
      <c r="AV366" s="87"/>
      <c r="AW366" s="87"/>
      <c r="AX366" s="87"/>
    </row>
    <row r="367" spans="18:50" x14ac:dyDescent="0.15">
      <c r="R367" s="86"/>
      <c r="S367" s="87"/>
      <c r="T367" s="87"/>
      <c r="U367" s="87"/>
      <c r="V367" s="87"/>
      <c r="W367" s="87"/>
      <c r="X367" s="87"/>
      <c r="Y367" s="87"/>
      <c r="Z367" s="87"/>
      <c r="AA367" s="87"/>
      <c r="AB367" s="87"/>
      <c r="AC367" s="87"/>
      <c r="AD367" s="87"/>
      <c r="AE367" s="87"/>
      <c r="AF367" s="87"/>
      <c r="AG367" s="87"/>
      <c r="AH367" s="87"/>
      <c r="AI367" s="87"/>
      <c r="AJ367" s="87"/>
      <c r="AK367" s="87"/>
      <c r="AL367" s="87"/>
      <c r="AM367" s="87"/>
      <c r="AN367" s="87"/>
      <c r="AO367" s="87"/>
      <c r="AP367" s="87"/>
      <c r="AQ367" s="87"/>
      <c r="AR367" s="87"/>
      <c r="AS367" s="87"/>
      <c r="AT367" s="87"/>
      <c r="AU367" s="87"/>
      <c r="AV367" s="87"/>
      <c r="AW367" s="87"/>
      <c r="AX367" s="87"/>
    </row>
    <row r="368" spans="18:50" x14ac:dyDescent="0.15">
      <c r="R368" s="86"/>
      <c r="S368" s="87"/>
      <c r="T368" s="87"/>
      <c r="U368" s="87"/>
      <c r="V368" s="87"/>
      <c r="W368" s="87"/>
      <c r="X368" s="87"/>
      <c r="Y368" s="87"/>
      <c r="Z368" s="87"/>
      <c r="AA368" s="87"/>
      <c r="AB368" s="87"/>
      <c r="AC368" s="87"/>
      <c r="AD368" s="87"/>
      <c r="AE368" s="87"/>
      <c r="AF368" s="87"/>
      <c r="AG368" s="87"/>
      <c r="AH368" s="87"/>
      <c r="AI368" s="87"/>
      <c r="AJ368" s="87"/>
      <c r="AK368" s="87"/>
      <c r="AL368" s="87"/>
      <c r="AM368" s="87"/>
      <c r="AN368" s="87"/>
      <c r="AO368" s="87"/>
      <c r="AP368" s="87"/>
      <c r="AQ368" s="87"/>
      <c r="AR368" s="87"/>
      <c r="AS368" s="87"/>
      <c r="AT368" s="87"/>
      <c r="AU368" s="87"/>
      <c r="AV368" s="87"/>
      <c r="AW368" s="87"/>
      <c r="AX368" s="87"/>
    </row>
  </sheetData>
  <sheetProtection insertRows="0"/>
  <protectedRanges>
    <protectedRange sqref="AI2 AP2 D22:J241 BA22:BB241 R22:AV241" name="範囲1"/>
  </protectedRanges>
  <mergeCells count="1151">
    <mergeCell ref="AI2:AJ2"/>
    <mergeCell ref="AL2:AM2"/>
    <mergeCell ref="AP2:AQ2"/>
    <mergeCell ref="BD2:BE2"/>
    <mergeCell ref="BA6:BB6"/>
    <mergeCell ref="AK4:BE4"/>
    <mergeCell ref="X10:Y10"/>
    <mergeCell ref="AA10:AB10"/>
    <mergeCell ref="AD10:AE10"/>
    <mergeCell ref="AG10:AI10"/>
    <mergeCell ref="C11:E11"/>
    <mergeCell ref="F11:G11"/>
    <mergeCell ref="H11:I11"/>
    <mergeCell ref="J11:K11"/>
    <mergeCell ref="L11:M11"/>
    <mergeCell ref="C9:E9"/>
    <mergeCell ref="F9:G9"/>
    <mergeCell ref="H9:I9"/>
    <mergeCell ref="J9:K9"/>
    <mergeCell ref="L9:M9"/>
    <mergeCell ref="C10:E10"/>
    <mergeCell ref="F10:G10"/>
    <mergeCell ref="H10:I10"/>
    <mergeCell ref="J10:K10"/>
    <mergeCell ref="L10:M10"/>
    <mergeCell ref="AW17:AX21"/>
    <mergeCell ref="AY17:AZ21"/>
    <mergeCell ref="BA17:BF21"/>
    <mergeCell ref="R18:X18"/>
    <mergeCell ref="Y18:AE18"/>
    <mergeCell ref="AF18:AL18"/>
    <mergeCell ref="AM18:AS18"/>
    <mergeCell ref="AT18:AV18"/>
    <mergeCell ref="S13:T13"/>
    <mergeCell ref="A17:A21"/>
    <mergeCell ref="B17:C21"/>
    <mergeCell ref="D17:E21"/>
    <mergeCell ref="F17:J21"/>
    <mergeCell ref="K17:N21"/>
    <mergeCell ref="O17:Q21"/>
    <mergeCell ref="R17:AV17"/>
    <mergeCell ref="C12:E12"/>
    <mergeCell ref="F12:G12"/>
    <mergeCell ref="H12:I12"/>
    <mergeCell ref="J12:K12"/>
    <mergeCell ref="L12:M12"/>
    <mergeCell ref="C13:E13"/>
    <mergeCell ref="F13:G13"/>
    <mergeCell ref="H13:I13"/>
    <mergeCell ref="J13:K13"/>
    <mergeCell ref="L13:M13"/>
    <mergeCell ref="O24:Q24"/>
    <mergeCell ref="AY24:AZ25"/>
    <mergeCell ref="BA24:BF25"/>
    <mergeCell ref="O25:Q25"/>
    <mergeCell ref="AY22:AZ23"/>
    <mergeCell ref="BA22:BF23"/>
    <mergeCell ref="O23:Q23"/>
    <mergeCell ref="A24:A25"/>
    <mergeCell ref="B24:C25"/>
    <mergeCell ref="D24:E25"/>
    <mergeCell ref="F24:J25"/>
    <mergeCell ref="K24:N25"/>
    <mergeCell ref="A22:A23"/>
    <mergeCell ref="B22:C23"/>
    <mergeCell ref="D22:E23"/>
    <mergeCell ref="F22:J23"/>
    <mergeCell ref="K22:N23"/>
    <mergeCell ref="O22:Q22"/>
    <mergeCell ref="AW22:AX23"/>
    <mergeCell ref="AW24:AX25"/>
    <mergeCell ref="O28:Q28"/>
    <mergeCell ref="AY28:AZ29"/>
    <mergeCell ref="BA28:BF29"/>
    <mergeCell ref="O29:Q29"/>
    <mergeCell ref="AY26:AZ27"/>
    <mergeCell ref="BA26:BF27"/>
    <mergeCell ref="O27:Q27"/>
    <mergeCell ref="A28:A29"/>
    <mergeCell ref="B28:C29"/>
    <mergeCell ref="D28:E29"/>
    <mergeCell ref="F28:J29"/>
    <mergeCell ref="K28:N29"/>
    <mergeCell ref="A26:A27"/>
    <mergeCell ref="B26:C27"/>
    <mergeCell ref="D26:E27"/>
    <mergeCell ref="F26:J27"/>
    <mergeCell ref="K26:N27"/>
    <mergeCell ref="O26:Q26"/>
    <mergeCell ref="AW26:AX27"/>
    <mergeCell ref="AW28:AX29"/>
    <mergeCell ref="O32:Q32"/>
    <mergeCell ref="AY32:AZ33"/>
    <mergeCell ref="BA32:BF33"/>
    <mergeCell ref="O33:Q33"/>
    <mergeCell ref="AY30:AZ31"/>
    <mergeCell ref="BA30:BF31"/>
    <mergeCell ref="O31:Q31"/>
    <mergeCell ref="A32:A33"/>
    <mergeCell ref="B32:C33"/>
    <mergeCell ref="D32:E33"/>
    <mergeCell ref="F32:J33"/>
    <mergeCell ref="K32:N33"/>
    <mergeCell ref="A30:A31"/>
    <mergeCell ref="B30:C31"/>
    <mergeCell ref="D30:E31"/>
    <mergeCell ref="F30:J31"/>
    <mergeCell ref="K30:N31"/>
    <mergeCell ref="O30:Q30"/>
    <mergeCell ref="AW30:AX31"/>
    <mergeCell ref="AW32:AX33"/>
    <mergeCell ref="O36:Q36"/>
    <mergeCell ref="AY36:AZ37"/>
    <mergeCell ref="BA36:BF37"/>
    <mergeCell ref="O37:Q37"/>
    <mergeCell ref="AY34:AZ35"/>
    <mergeCell ref="BA34:BF35"/>
    <mergeCell ref="O35:Q35"/>
    <mergeCell ref="A36:A37"/>
    <mergeCell ref="B36:C37"/>
    <mergeCell ref="D36:E37"/>
    <mergeCell ref="F36:J37"/>
    <mergeCell ref="K36:N37"/>
    <mergeCell ref="A34:A35"/>
    <mergeCell ref="B34:C35"/>
    <mergeCell ref="D34:E35"/>
    <mergeCell ref="F34:J35"/>
    <mergeCell ref="K34:N35"/>
    <mergeCell ref="O34:Q34"/>
    <mergeCell ref="AW34:AX35"/>
    <mergeCell ref="AW36:AX37"/>
    <mergeCell ref="O40:Q40"/>
    <mergeCell ref="AY40:AZ41"/>
    <mergeCell ref="BA40:BF41"/>
    <mergeCell ref="O41:Q41"/>
    <mergeCell ref="AY38:AZ39"/>
    <mergeCell ref="BA38:BF39"/>
    <mergeCell ref="O39:Q39"/>
    <mergeCell ref="A40:A41"/>
    <mergeCell ref="B40:C41"/>
    <mergeCell ref="D40:E41"/>
    <mergeCell ref="F40:J41"/>
    <mergeCell ref="K40:N41"/>
    <mergeCell ref="A38:A39"/>
    <mergeCell ref="B38:C39"/>
    <mergeCell ref="D38:E39"/>
    <mergeCell ref="F38:J39"/>
    <mergeCell ref="K38:N39"/>
    <mergeCell ref="O38:Q38"/>
    <mergeCell ref="AW38:AX39"/>
    <mergeCell ref="AW40:AX41"/>
    <mergeCell ref="O44:Q44"/>
    <mergeCell ref="AY44:AZ45"/>
    <mergeCell ref="BA44:BF45"/>
    <mergeCell ref="O45:Q45"/>
    <mergeCell ref="AY42:AZ43"/>
    <mergeCell ref="BA42:BF43"/>
    <mergeCell ref="O43:Q43"/>
    <mergeCell ref="A44:A45"/>
    <mergeCell ref="B44:C45"/>
    <mergeCell ref="D44:E45"/>
    <mergeCell ref="F44:J45"/>
    <mergeCell ref="K44:N45"/>
    <mergeCell ref="A42:A43"/>
    <mergeCell ref="B42:C43"/>
    <mergeCell ref="D42:E43"/>
    <mergeCell ref="F42:J43"/>
    <mergeCell ref="K42:N43"/>
    <mergeCell ref="O42:Q42"/>
    <mergeCell ref="AW42:AX43"/>
    <mergeCell ref="AW44:AX45"/>
    <mergeCell ref="O48:Q48"/>
    <mergeCell ref="AY48:AZ49"/>
    <mergeCell ref="BA48:BF49"/>
    <mergeCell ref="O49:Q49"/>
    <mergeCell ref="AY46:AZ47"/>
    <mergeCell ref="BA46:BF47"/>
    <mergeCell ref="O47:Q47"/>
    <mergeCell ref="A48:A49"/>
    <mergeCell ref="B48:C49"/>
    <mergeCell ref="D48:E49"/>
    <mergeCell ref="F48:J49"/>
    <mergeCell ref="K48:N49"/>
    <mergeCell ref="A46:A47"/>
    <mergeCell ref="B46:C47"/>
    <mergeCell ref="D46:E47"/>
    <mergeCell ref="F46:J47"/>
    <mergeCell ref="K46:N47"/>
    <mergeCell ref="O46:Q46"/>
    <mergeCell ref="AW46:AX47"/>
    <mergeCell ref="AW48:AX49"/>
    <mergeCell ref="O52:Q52"/>
    <mergeCell ref="AY52:AZ53"/>
    <mergeCell ref="BA52:BF53"/>
    <mergeCell ref="O53:Q53"/>
    <mergeCell ref="AY50:AZ51"/>
    <mergeCell ref="BA50:BF51"/>
    <mergeCell ref="O51:Q51"/>
    <mergeCell ref="A52:A53"/>
    <mergeCell ref="B52:C53"/>
    <mergeCell ref="D52:E53"/>
    <mergeCell ref="F52:J53"/>
    <mergeCell ref="K52:N53"/>
    <mergeCell ref="A50:A51"/>
    <mergeCell ref="B50:C51"/>
    <mergeCell ref="D50:E51"/>
    <mergeCell ref="F50:J51"/>
    <mergeCell ref="K50:N51"/>
    <mergeCell ref="O50:Q50"/>
    <mergeCell ref="AW50:AX51"/>
    <mergeCell ref="AW52:AX53"/>
    <mergeCell ref="O56:Q56"/>
    <mergeCell ref="AY56:AZ57"/>
    <mergeCell ref="BA56:BF57"/>
    <mergeCell ref="O57:Q57"/>
    <mergeCell ref="AY54:AZ55"/>
    <mergeCell ref="BA54:BF55"/>
    <mergeCell ref="O55:Q55"/>
    <mergeCell ref="A56:A57"/>
    <mergeCell ref="B56:C57"/>
    <mergeCell ref="D56:E57"/>
    <mergeCell ref="F56:J57"/>
    <mergeCell ref="K56:N57"/>
    <mergeCell ref="A54:A55"/>
    <mergeCell ref="B54:C55"/>
    <mergeCell ref="D54:E55"/>
    <mergeCell ref="F54:J55"/>
    <mergeCell ref="K54:N55"/>
    <mergeCell ref="O54:Q54"/>
    <mergeCell ref="AW54:AX55"/>
    <mergeCell ref="AW56:AX57"/>
    <mergeCell ref="O60:Q60"/>
    <mergeCell ref="AY60:AZ61"/>
    <mergeCell ref="BA60:BF61"/>
    <mergeCell ref="O61:Q61"/>
    <mergeCell ref="AY58:AZ59"/>
    <mergeCell ref="BA58:BF59"/>
    <mergeCell ref="O59:Q59"/>
    <mergeCell ref="A60:A61"/>
    <mergeCell ref="B60:C61"/>
    <mergeCell ref="D60:E61"/>
    <mergeCell ref="F60:J61"/>
    <mergeCell ref="K60:N61"/>
    <mergeCell ref="A58:A59"/>
    <mergeCell ref="B58:C59"/>
    <mergeCell ref="D58:E59"/>
    <mergeCell ref="F58:J59"/>
    <mergeCell ref="K58:N59"/>
    <mergeCell ref="O58:Q58"/>
    <mergeCell ref="AW58:AX59"/>
    <mergeCell ref="AW60:AX61"/>
    <mergeCell ref="O64:Q64"/>
    <mergeCell ref="AY64:AZ65"/>
    <mergeCell ref="BA64:BF65"/>
    <mergeCell ref="O65:Q65"/>
    <mergeCell ref="AY62:AZ63"/>
    <mergeCell ref="BA62:BF63"/>
    <mergeCell ref="O63:Q63"/>
    <mergeCell ref="A64:A65"/>
    <mergeCell ref="B64:C65"/>
    <mergeCell ref="D64:E65"/>
    <mergeCell ref="F64:J65"/>
    <mergeCell ref="K64:N65"/>
    <mergeCell ref="A62:A63"/>
    <mergeCell ref="B62:C63"/>
    <mergeCell ref="D62:E63"/>
    <mergeCell ref="F62:J63"/>
    <mergeCell ref="K62:N63"/>
    <mergeCell ref="O62:Q62"/>
    <mergeCell ref="AW62:AX63"/>
    <mergeCell ref="AW64:AX65"/>
    <mergeCell ref="O68:Q68"/>
    <mergeCell ref="AY68:AZ69"/>
    <mergeCell ref="BA68:BF69"/>
    <mergeCell ref="O69:Q69"/>
    <mergeCell ref="AY66:AZ67"/>
    <mergeCell ref="BA66:BF67"/>
    <mergeCell ref="O67:Q67"/>
    <mergeCell ref="A68:A69"/>
    <mergeCell ref="B68:C69"/>
    <mergeCell ref="D68:E69"/>
    <mergeCell ref="F68:J69"/>
    <mergeCell ref="K68:N69"/>
    <mergeCell ref="A66:A67"/>
    <mergeCell ref="B66:C67"/>
    <mergeCell ref="D66:E67"/>
    <mergeCell ref="F66:J67"/>
    <mergeCell ref="K66:N67"/>
    <mergeCell ref="O66:Q66"/>
    <mergeCell ref="AW66:AX67"/>
    <mergeCell ref="AW68:AX69"/>
    <mergeCell ref="O72:Q72"/>
    <mergeCell ref="AY72:AZ73"/>
    <mergeCell ref="BA72:BF73"/>
    <mergeCell ref="O73:Q73"/>
    <mergeCell ref="AY70:AZ71"/>
    <mergeCell ref="BA70:BF71"/>
    <mergeCell ref="O71:Q71"/>
    <mergeCell ref="A72:A73"/>
    <mergeCell ref="B72:C73"/>
    <mergeCell ref="D72:E73"/>
    <mergeCell ref="F72:J73"/>
    <mergeCell ref="K72:N73"/>
    <mergeCell ref="A70:A71"/>
    <mergeCell ref="B70:C71"/>
    <mergeCell ref="D70:E71"/>
    <mergeCell ref="F70:J71"/>
    <mergeCell ref="K70:N71"/>
    <mergeCell ref="O70:Q70"/>
    <mergeCell ref="AW70:AX71"/>
    <mergeCell ref="AW72:AX73"/>
    <mergeCell ref="O76:Q76"/>
    <mergeCell ref="AY76:AZ77"/>
    <mergeCell ref="BA76:BF77"/>
    <mergeCell ref="O77:Q77"/>
    <mergeCell ref="AY74:AZ75"/>
    <mergeCell ref="BA74:BF75"/>
    <mergeCell ref="O75:Q75"/>
    <mergeCell ref="A76:A77"/>
    <mergeCell ref="B76:C77"/>
    <mergeCell ref="D76:E77"/>
    <mergeCell ref="F76:J77"/>
    <mergeCell ref="K76:N77"/>
    <mergeCell ref="A74:A75"/>
    <mergeCell ref="B74:C75"/>
    <mergeCell ref="D74:E75"/>
    <mergeCell ref="F74:J75"/>
    <mergeCell ref="K74:N75"/>
    <mergeCell ref="O74:Q74"/>
    <mergeCell ref="AW74:AX75"/>
    <mergeCell ref="AW76:AX77"/>
    <mergeCell ref="O80:Q80"/>
    <mergeCell ref="AY80:AZ81"/>
    <mergeCell ref="BA80:BF81"/>
    <mergeCell ref="O81:Q81"/>
    <mergeCell ref="AY78:AZ79"/>
    <mergeCell ref="BA78:BF79"/>
    <mergeCell ref="O79:Q79"/>
    <mergeCell ref="A80:A81"/>
    <mergeCell ref="B80:C81"/>
    <mergeCell ref="D80:E81"/>
    <mergeCell ref="F80:J81"/>
    <mergeCell ref="K80:N81"/>
    <mergeCell ref="A78:A79"/>
    <mergeCell ref="B78:C79"/>
    <mergeCell ref="D78:E79"/>
    <mergeCell ref="F78:J79"/>
    <mergeCell ref="K78:N79"/>
    <mergeCell ref="O78:Q78"/>
    <mergeCell ref="AW78:AX79"/>
    <mergeCell ref="AW80:AX81"/>
    <mergeCell ref="O84:Q84"/>
    <mergeCell ref="AY84:AZ85"/>
    <mergeCell ref="BA84:BF85"/>
    <mergeCell ref="O85:Q85"/>
    <mergeCell ref="AY82:AZ83"/>
    <mergeCell ref="BA82:BF83"/>
    <mergeCell ref="O83:Q83"/>
    <mergeCell ref="A84:A85"/>
    <mergeCell ref="B84:C85"/>
    <mergeCell ref="D84:E85"/>
    <mergeCell ref="F84:J85"/>
    <mergeCell ref="K84:N85"/>
    <mergeCell ref="A82:A83"/>
    <mergeCell ref="B82:C83"/>
    <mergeCell ref="D82:E83"/>
    <mergeCell ref="F82:J83"/>
    <mergeCell ref="K82:N83"/>
    <mergeCell ref="O82:Q82"/>
    <mergeCell ref="AW82:AX83"/>
    <mergeCell ref="AW84:AX85"/>
    <mergeCell ref="O88:Q88"/>
    <mergeCell ref="AY88:AZ89"/>
    <mergeCell ref="BA88:BF89"/>
    <mergeCell ref="O89:Q89"/>
    <mergeCell ref="AY86:AZ87"/>
    <mergeCell ref="BA86:BF87"/>
    <mergeCell ref="O87:Q87"/>
    <mergeCell ref="A88:A89"/>
    <mergeCell ref="B88:C89"/>
    <mergeCell ref="D88:E89"/>
    <mergeCell ref="F88:J89"/>
    <mergeCell ref="K88:N89"/>
    <mergeCell ref="A86:A87"/>
    <mergeCell ref="B86:C87"/>
    <mergeCell ref="D86:E87"/>
    <mergeCell ref="F86:J87"/>
    <mergeCell ref="K86:N87"/>
    <mergeCell ref="O86:Q86"/>
    <mergeCell ref="AW86:AX87"/>
    <mergeCell ref="AW88:AX89"/>
    <mergeCell ref="O92:Q92"/>
    <mergeCell ref="AY92:AZ93"/>
    <mergeCell ref="BA92:BF93"/>
    <mergeCell ref="O93:Q93"/>
    <mergeCell ref="AY90:AZ91"/>
    <mergeCell ref="BA90:BF91"/>
    <mergeCell ref="O91:Q91"/>
    <mergeCell ref="A92:A93"/>
    <mergeCell ref="B92:C93"/>
    <mergeCell ref="D92:E93"/>
    <mergeCell ref="F92:J93"/>
    <mergeCell ref="K92:N93"/>
    <mergeCell ref="A90:A91"/>
    <mergeCell ref="B90:C91"/>
    <mergeCell ref="D90:E91"/>
    <mergeCell ref="F90:J91"/>
    <mergeCell ref="K90:N91"/>
    <mergeCell ref="O90:Q90"/>
    <mergeCell ref="AW90:AX91"/>
    <mergeCell ref="AW92:AX93"/>
    <mergeCell ref="O96:Q96"/>
    <mergeCell ref="AY96:AZ97"/>
    <mergeCell ref="BA96:BF97"/>
    <mergeCell ref="O97:Q97"/>
    <mergeCell ref="AY94:AZ95"/>
    <mergeCell ref="BA94:BF95"/>
    <mergeCell ref="O95:Q95"/>
    <mergeCell ref="A96:A97"/>
    <mergeCell ref="B96:C97"/>
    <mergeCell ref="D96:E97"/>
    <mergeCell ref="F96:J97"/>
    <mergeCell ref="K96:N97"/>
    <mergeCell ref="A94:A95"/>
    <mergeCell ref="B94:C95"/>
    <mergeCell ref="D94:E95"/>
    <mergeCell ref="F94:J95"/>
    <mergeCell ref="K94:N95"/>
    <mergeCell ref="O94:Q94"/>
    <mergeCell ref="AW94:AX95"/>
    <mergeCell ref="AW96:AX97"/>
    <mergeCell ref="O100:Q100"/>
    <mergeCell ref="AY100:AZ101"/>
    <mergeCell ref="BA100:BF101"/>
    <mergeCell ref="O101:Q101"/>
    <mergeCell ref="AY98:AZ99"/>
    <mergeCell ref="BA98:BF99"/>
    <mergeCell ref="O99:Q99"/>
    <mergeCell ref="A100:A101"/>
    <mergeCell ref="B100:C101"/>
    <mergeCell ref="D100:E101"/>
    <mergeCell ref="F100:J101"/>
    <mergeCell ref="K100:N101"/>
    <mergeCell ref="A98:A99"/>
    <mergeCell ref="B98:C99"/>
    <mergeCell ref="D98:E99"/>
    <mergeCell ref="F98:J99"/>
    <mergeCell ref="K98:N99"/>
    <mergeCell ref="O98:Q98"/>
    <mergeCell ref="AW98:AX99"/>
    <mergeCell ref="AW100:AX101"/>
    <mergeCell ref="O104:Q104"/>
    <mergeCell ref="AY104:AZ105"/>
    <mergeCell ref="BA104:BF105"/>
    <mergeCell ref="O105:Q105"/>
    <mergeCell ref="AY102:AZ103"/>
    <mergeCell ref="BA102:BF103"/>
    <mergeCell ref="O103:Q103"/>
    <mergeCell ref="A104:A105"/>
    <mergeCell ref="B104:C105"/>
    <mergeCell ref="D104:E105"/>
    <mergeCell ref="F104:J105"/>
    <mergeCell ref="K104:N105"/>
    <mergeCell ref="A102:A103"/>
    <mergeCell ref="B102:C103"/>
    <mergeCell ref="D102:E103"/>
    <mergeCell ref="F102:J103"/>
    <mergeCell ref="K102:N103"/>
    <mergeCell ref="O102:Q102"/>
    <mergeCell ref="AW102:AX103"/>
    <mergeCell ref="AW104:AX105"/>
    <mergeCell ref="O108:Q108"/>
    <mergeCell ref="AY108:AZ109"/>
    <mergeCell ref="BA108:BF109"/>
    <mergeCell ref="O109:Q109"/>
    <mergeCell ref="AY106:AZ107"/>
    <mergeCell ref="BA106:BF107"/>
    <mergeCell ref="O107:Q107"/>
    <mergeCell ref="A108:A109"/>
    <mergeCell ref="B108:C109"/>
    <mergeCell ref="D108:E109"/>
    <mergeCell ref="F108:J109"/>
    <mergeCell ref="K108:N109"/>
    <mergeCell ref="A106:A107"/>
    <mergeCell ref="B106:C107"/>
    <mergeCell ref="D106:E107"/>
    <mergeCell ref="F106:J107"/>
    <mergeCell ref="K106:N107"/>
    <mergeCell ref="O106:Q106"/>
    <mergeCell ref="AW106:AX107"/>
    <mergeCell ref="AW108:AX109"/>
    <mergeCell ref="O112:Q112"/>
    <mergeCell ref="AY112:AZ113"/>
    <mergeCell ref="BA112:BF113"/>
    <mergeCell ref="O113:Q113"/>
    <mergeCell ref="AY110:AZ111"/>
    <mergeCell ref="BA110:BF111"/>
    <mergeCell ref="O111:Q111"/>
    <mergeCell ref="A112:A113"/>
    <mergeCell ref="B112:C113"/>
    <mergeCell ref="D112:E113"/>
    <mergeCell ref="F112:J113"/>
    <mergeCell ref="K112:N113"/>
    <mergeCell ref="A110:A111"/>
    <mergeCell ref="B110:C111"/>
    <mergeCell ref="D110:E111"/>
    <mergeCell ref="F110:J111"/>
    <mergeCell ref="K110:N111"/>
    <mergeCell ref="O110:Q110"/>
    <mergeCell ref="AW110:AX111"/>
    <mergeCell ref="AW112:AX113"/>
    <mergeCell ref="O116:Q116"/>
    <mergeCell ref="AY116:AZ117"/>
    <mergeCell ref="BA116:BF117"/>
    <mergeCell ref="O117:Q117"/>
    <mergeCell ref="AY114:AZ115"/>
    <mergeCell ref="BA114:BF115"/>
    <mergeCell ref="O115:Q115"/>
    <mergeCell ref="A116:A117"/>
    <mergeCell ref="B116:C117"/>
    <mergeCell ref="D116:E117"/>
    <mergeCell ref="F116:J117"/>
    <mergeCell ref="K116:N117"/>
    <mergeCell ref="A114:A115"/>
    <mergeCell ref="B114:C115"/>
    <mergeCell ref="D114:E115"/>
    <mergeCell ref="F114:J115"/>
    <mergeCell ref="K114:N115"/>
    <mergeCell ref="O114:Q114"/>
    <mergeCell ref="AW114:AX115"/>
    <mergeCell ref="AW116:AX117"/>
    <mergeCell ref="O120:Q120"/>
    <mergeCell ref="AY120:AZ121"/>
    <mergeCell ref="BA120:BF121"/>
    <mergeCell ref="O121:Q121"/>
    <mergeCell ref="AY118:AZ119"/>
    <mergeCell ref="BA118:BF119"/>
    <mergeCell ref="O119:Q119"/>
    <mergeCell ref="A120:A121"/>
    <mergeCell ref="B120:C121"/>
    <mergeCell ref="D120:E121"/>
    <mergeCell ref="F120:J121"/>
    <mergeCell ref="K120:N121"/>
    <mergeCell ref="A118:A119"/>
    <mergeCell ref="B118:C119"/>
    <mergeCell ref="D118:E119"/>
    <mergeCell ref="F118:J119"/>
    <mergeCell ref="K118:N119"/>
    <mergeCell ref="O118:Q118"/>
    <mergeCell ref="AW118:AX119"/>
    <mergeCell ref="AW120:AX121"/>
    <mergeCell ref="O124:Q124"/>
    <mergeCell ref="AY124:AZ125"/>
    <mergeCell ref="BA124:BF125"/>
    <mergeCell ref="O125:Q125"/>
    <mergeCell ref="AY122:AZ123"/>
    <mergeCell ref="BA122:BF123"/>
    <mergeCell ref="O123:Q123"/>
    <mergeCell ref="A124:A125"/>
    <mergeCell ref="B124:C125"/>
    <mergeCell ref="D124:E125"/>
    <mergeCell ref="F124:J125"/>
    <mergeCell ref="K124:N125"/>
    <mergeCell ref="A122:A123"/>
    <mergeCell ref="B122:C123"/>
    <mergeCell ref="D122:E123"/>
    <mergeCell ref="F122:J123"/>
    <mergeCell ref="K122:N123"/>
    <mergeCell ref="O122:Q122"/>
    <mergeCell ref="AW122:AX123"/>
    <mergeCell ref="AW124:AX125"/>
    <mergeCell ref="O128:Q128"/>
    <mergeCell ref="AY128:AZ129"/>
    <mergeCell ref="BA128:BF129"/>
    <mergeCell ref="O129:Q129"/>
    <mergeCell ref="AY126:AZ127"/>
    <mergeCell ref="BA126:BF127"/>
    <mergeCell ref="O127:Q127"/>
    <mergeCell ref="A128:A129"/>
    <mergeCell ref="B128:C129"/>
    <mergeCell ref="D128:E129"/>
    <mergeCell ref="F128:J129"/>
    <mergeCell ref="K128:N129"/>
    <mergeCell ref="A126:A127"/>
    <mergeCell ref="B126:C127"/>
    <mergeCell ref="D126:E127"/>
    <mergeCell ref="F126:J127"/>
    <mergeCell ref="K126:N127"/>
    <mergeCell ref="O126:Q126"/>
    <mergeCell ref="AW126:AX127"/>
    <mergeCell ref="AW128:AX129"/>
    <mergeCell ref="O132:Q132"/>
    <mergeCell ref="AY132:AZ133"/>
    <mergeCell ref="BA132:BF133"/>
    <mergeCell ref="O133:Q133"/>
    <mergeCell ref="AY130:AZ131"/>
    <mergeCell ref="BA130:BF131"/>
    <mergeCell ref="O131:Q131"/>
    <mergeCell ref="A132:A133"/>
    <mergeCell ref="B132:C133"/>
    <mergeCell ref="D132:E133"/>
    <mergeCell ref="F132:J133"/>
    <mergeCell ref="K132:N133"/>
    <mergeCell ref="A130:A131"/>
    <mergeCell ref="B130:C131"/>
    <mergeCell ref="D130:E131"/>
    <mergeCell ref="F130:J131"/>
    <mergeCell ref="K130:N131"/>
    <mergeCell ref="O130:Q130"/>
    <mergeCell ref="AW130:AX131"/>
    <mergeCell ref="AW132:AX133"/>
    <mergeCell ref="O136:Q136"/>
    <mergeCell ref="AY136:AZ137"/>
    <mergeCell ref="BA136:BF137"/>
    <mergeCell ref="O137:Q137"/>
    <mergeCell ref="AY134:AZ135"/>
    <mergeCell ref="BA134:BF135"/>
    <mergeCell ref="O135:Q135"/>
    <mergeCell ref="A136:A137"/>
    <mergeCell ref="B136:C137"/>
    <mergeCell ref="D136:E137"/>
    <mergeCell ref="F136:J137"/>
    <mergeCell ref="K136:N137"/>
    <mergeCell ref="A134:A135"/>
    <mergeCell ref="B134:C135"/>
    <mergeCell ref="D134:E135"/>
    <mergeCell ref="F134:J135"/>
    <mergeCell ref="K134:N135"/>
    <mergeCell ref="O134:Q134"/>
    <mergeCell ref="AW134:AX135"/>
    <mergeCell ref="AW136:AX137"/>
    <mergeCell ref="O140:Q140"/>
    <mergeCell ref="AY140:AZ141"/>
    <mergeCell ref="BA140:BF141"/>
    <mergeCell ref="O141:Q141"/>
    <mergeCell ref="AY138:AZ139"/>
    <mergeCell ref="BA138:BF139"/>
    <mergeCell ref="O139:Q139"/>
    <mergeCell ref="A140:A141"/>
    <mergeCell ref="B140:C141"/>
    <mergeCell ref="D140:E141"/>
    <mergeCell ref="F140:J141"/>
    <mergeCell ref="K140:N141"/>
    <mergeCell ref="A138:A139"/>
    <mergeCell ref="B138:C139"/>
    <mergeCell ref="D138:E139"/>
    <mergeCell ref="F138:J139"/>
    <mergeCell ref="K138:N139"/>
    <mergeCell ref="O138:Q138"/>
    <mergeCell ref="AW138:AX139"/>
    <mergeCell ref="AW140:AX141"/>
    <mergeCell ref="O144:Q144"/>
    <mergeCell ref="AY144:AZ145"/>
    <mergeCell ref="BA144:BF145"/>
    <mergeCell ref="O145:Q145"/>
    <mergeCell ref="AY142:AZ143"/>
    <mergeCell ref="BA142:BF143"/>
    <mergeCell ref="O143:Q143"/>
    <mergeCell ref="A144:A145"/>
    <mergeCell ref="B144:C145"/>
    <mergeCell ref="D144:E145"/>
    <mergeCell ref="F144:J145"/>
    <mergeCell ref="K144:N145"/>
    <mergeCell ref="A142:A143"/>
    <mergeCell ref="B142:C143"/>
    <mergeCell ref="D142:E143"/>
    <mergeCell ref="F142:J143"/>
    <mergeCell ref="K142:N143"/>
    <mergeCell ref="O142:Q142"/>
    <mergeCell ref="AW142:AX143"/>
    <mergeCell ref="AW144:AX145"/>
    <mergeCell ref="O148:Q148"/>
    <mergeCell ref="AY148:AZ149"/>
    <mergeCell ref="BA148:BF149"/>
    <mergeCell ref="O149:Q149"/>
    <mergeCell ref="AY146:AZ147"/>
    <mergeCell ref="BA146:BF147"/>
    <mergeCell ref="O147:Q147"/>
    <mergeCell ref="A148:A149"/>
    <mergeCell ref="B148:C149"/>
    <mergeCell ref="D148:E149"/>
    <mergeCell ref="F148:J149"/>
    <mergeCell ref="K148:N149"/>
    <mergeCell ref="A146:A147"/>
    <mergeCell ref="B146:C147"/>
    <mergeCell ref="D146:E147"/>
    <mergeCell ref="F146:J147"/>
    <mergeCell ref="K146:N147"/>
    <mergeCell ref="O146:Q146"/>
    <mergeCell ref="AW146:AX147"/>
    <mergeCell ref="AW148:AX149"/>
    <mergeCell ref="O152:Q152"/>
    <mergeCell ref="AY152:AZ153"/>
    <mergeCell ref="BA152:BF153"/>
    <mergeCell ref="O153:Q153"/>
    <mergeCell ref="AY150:AZ151"/>
    <mergeCell ref="BA150:BF151"/>
    <mergeCell ref="O151:Q151"/>
    <mergeCell ref="A152:A153"/>
    <mergeCell ref="B152:C153"/>
    <mergeCell ref="D152:E153"/>
    <mergeCell ref="F152:J153"/>
    <mergeCell ref="K152:N153"/>
    <mergeCell ref="A150:A151"/>
    <mergeCell ref="B150:C151"/>
    <mergeCell ref="D150:E151"/>
    <mergeCell ref="F150:J151"/>
    <mergeCell ref="K150:N151"/>
    <mergeCell ref="O150:Q150"/>
    <mergeCell ref="AW150:AX151"/>
    <mergeCell ref="AW152:AX153"/>
    <mergeCell ref="O156:Q156"/>
    <mergeCell ref="AY156:AZ157"/>
    <mergeCell ref="BA156:BF157"/>
    <mergeCell ref="O157:Q157"/>
    <mergeCell ref="AY154:AZ155"/>
    <mergeCell ref="BA154:BF155"/>
    <mergeCell ref="O155:Q155"/>
    <mergeCell ref="A156:A157"/>
    <mergeCell ref="B156:C157"/>
    <mergeCell ref="D156:E157"/>
    <mergeCell ref="F156:J157"/>
    <mergeCell ref="K156:N157"/>
    <mergeCell ref="A154:A155"/>
    <mergeCell ref="B154:C155"/>
    <mergeCell ref="D154:E155"/>
    <mergeCell ref="F154:J155"/>
    <mergeCell ref="K154:N155"/>
    <mergeCell ref="O154:Q154"/>
    <mergeCell ref="AW154:AX155"/>
    <mergeCell ref="AW156:AX157"/>
    <mergeCell ref="O160:Q160"/>
    <mergeCell ref="AY160:AZ161"/>
    <mergeCell ref="BA160:BF161"/>
    <mergeCell ref="O161:Q161"/>
    <mergeCell ref="AY158:AZ159"/>
    <mergeCell ref="BA158:BF159"/>
    <mergeCell ref="O159:Q159"/>
    <mergeCell ref="A160:A161"/>
    <mergeCell ref="B160:C161"/>
    <mergeCell ref="D160:E161"/>
    <mergeCell ref="F160:J161"/>
    <mergeCell ref="K160:N161"/>
    <mergeCell ref="A158:A159"/>
    <mergeCell ref="B158:C159"/>
    <mergeCell ref="D158:E159"/>
    <mergeCell ref="F158:J159"/>
    <mergeCell ref="K158:N159"/>
    <mergeCell ref="O158:Q158"/>
    <mergeCell ref="AW158:AX159"/>
    <mergeCell ref="AW160:AX161"/>
    <mergeCell ref="O164:Q164"/>
    <mergeCell ref="AY164:AZ165"/>
    <mergeCell ref="BA164:BF165"/>
    <mergeCell ref="O165:Q165"/>
    <mergeCell ref="AY162:AZ163"/>
    <mergeCell ref="BA162:BF163"/>
    <mergeCell ref="O163:Q163"/>
    <mergeCell ref="A164:A165"/>
    <mergeCell ref="B164:C165"/>
    <mergeCell ref="D164:E165"/>
    <mergeCell ref="F164:J165"/>
    <mergeCell ref="K164:N165"/>
    <mergeCell ref="A162:A163"/>
    <mergeCell ref="B162:C163"/>
    <mergeCell ref="D162:E163"/>
    <mergeCell ref="F162:J163"/>
    <mergeCell ref="K162:N163"/>
    <mergeCell ref="O162:Q162"/>
    <mergeCell ref="AW162:AX163"/>
    <mergeCell ref="AW164:AX165"/>
    <mergeCell ref="O168:Q168"/>
    <mergeCell ref="AY168:AZ169"/>
    <mergeCell ref="BA168:BF169"/>
    <mergeCell ref="O169:Q169"/>
    <mergeCell ref="AY166:AZ167"/>
    <mergeCell ref="BA166:BF167"/>
    <mergeCell ref="O167:Q167"/>
    <mergeCell ref="A168:A169"/>
    <mergeCell ref="B168:C169"/>
    <mergeCell ref="D168:E169"/>
    <mergeCell ref="F168:J169"/>
    <mergeCell ref="K168:N169"/>
    <mergeCell ref="A166:A167"/>
    <mergeCell ref="B166:C167"/>
    <mergeCell ref="D166:E167"/>
    <mergeCell ref="F166:J167"/>
    <mergeCell ref="K166:N167"/>
    <mergeCell ref="O166:Q166"/>
    <mergeCell ref="AW166:AX167"/>
    <mergeCell ref="AW168:AX169"/>
    <mergeCell ref="O172:Q172"/>
    <mergeCell ref="AY172:AZ173"/>
    <mergeCell ref="BA172:BF173"/>
    <mergeCell ref="O173:Q173"/>
    <mergeCell ref="AY170:AZ171"/>
    <mergeCell ref="BA170:BF171"/>
    <mergeCell ref="O171:Q171"/>
    <mergeCell ref="A172:A173"/>
    <mergeCell ref="B172:C173"/>
    <mergeCell ref="D172:E173"/>
    <mergeCell ref="F172:J173"/>
    <mergeCell ref="K172:N173"/>
    <mergeCell ref="A170:A171"/>
    <mergeCell ref="B170:C171"/>
    <mergeCell ref="D170:E171"/>
    <mergeCell ref="F170:J171"/>
    <mergeCell ref="K170:N171"/>
    <mergeCell ref="O170:Q170"/>
    <mergeCell ref="AW170:AX171"/>
    <mergeCell ref="AW172:AX173"/>
    <mergeCell ref="O176:Q176"/>
    <mergeCell ref="AY176:AZ177"/>
    <mergeCell ref="BA176:BF177"/>
    <mergeCell ref="O177:Q177"/>
    <mergeCell ref="AY174:AZ175"/>
    <mergeCell ref="BA174:BF175"/>
    <mergeCell ref="O175:Q175"/>
    <mergeCell ref="A176:A177"/>
    <mergeCell ref="B176:C177"/>
    <mergeCell ref="D176:E177"/>
    <mergeCell ref="F176:J177"/>
    <mergeCell ref="K176:N177"/>
    <mergeCell ref="A174:A175"/>
    <mergeCell ref="B174:C175"/>
    <mergeCell ref="D174:E175"/>
    <mergeCell ref="F174:J175"/>
    <mergeCell ref="K174:N175"/>
    <mergeCell ref="O174:Q174"/>
    <mergeCell ref="AW174:AX175"/>
    <mergeCell ref="AW176:AX177"/>
    <mergeCell ref="O180:Q180"/>
    <mergeCell ref="AY180:AZ181"/>
    <mergeCell ref="BA180:BF181"/>
    <mergeCell ref="O181:Q181"/>
    <mergeCell ref="AY178:AZ179"/>
    <mergeCell ref="BA178:BF179"/>
    <mergeCell ref="O179:Q179"/>
    <mergeCell ref="A180:A181"/>
    <mergeCell ref="B180:C181"/>
    <mergeCell ref="D180:E181"/>
    <mergeCell ref="F180:J181"/>
    <mergeCell ref="K180:N181"/>
    <mergeCell ref="A178:A179"/>
    <mergeCell ref="B178:C179"/>
    <mergeCell ref="D178:E179"/>
    <mergeCell ref="F178:J179"/>
    <mergeCell ref="K178:N179"/>
    <mergeCell ref="O178:Q178"/>
    <mergeCell ref="AW178:AX179"/>
    <mergeCell ref="AW180:AX181"/>
    <mergeCell ref="O184:Q184"/>
    <mergeCell ref="AY184:AZ185"/>
    <mergeCell ref="BA184:BF185"/>
    <mergeCell ref="O185:Q185"/>
    <mergeCell ref="AY182:AZ183"/>
    <mergeCell ref="BA182:BF183"/>
    <mergeCell ref="O183:Q183"/>
    <mergeCell ref="A184:A185"/>
    <mergeCell ref="B184:C185"/>
    <mergeCell ref="D184:E185"/>
    <mergeCell ref="F184:J185"/>
    <mergeCell ref="K184:N185"/>
    <mergeCell ref="A182:A183"/>
    <mergeCell ref="B182:C183"/>
    <mergeCell ref="D182:E183"/>
    <mergeCell ref="F182:J183"/>
    <mergeCell ref="K182:N183"/>
    <mergeCell ref="O182:Q182"/>
    <mergeCell ref="AW182:AX183"/>
    <mergeCell ref="AW184:AX185"/>
    <mergeCell ref="O188:Q188"/>
    <mergeCell ref="AY188:AZ189"/>
    <mergeCell ref="BA188:BF189"/>
    <mergeCell ref="O189:Q189"/>
    <mergeCell ref="AY186:AZ187"/>
    <mergeCell ref="BA186:BF187"/>
    <mergeCell ref="O187:Q187"/>
    <mergeCell ref="A188:A189"/>
    <mergeCell ref="B188:C189"/>
    <mergeCell ref="D188:E189"/>
    <mergeCell ref="F188:J189"/>
    <mergeCell ref="K188:N189"/>
    <mergeCell ref="A186:A187"/>
    <mergeCell ref="B186:C187"/>
    <mergeCell ref="D186:E187"/>
    <mergeCell ref="F186:J187"/>
    <mergeCell ref="K186:N187"/>
    <mergeCell ref="O186:Q186"/>
    <mergeCell ref="AW186:AX187"/>
    <mergeCell ref="AW188:AX189"/>
    <mergeCell ref="O192:Q192"/>
    <mergeCell ref="AY192:AZ193"/>
    <mergeCell ref="BA192:BF193"/>
    <mergeCell ref="O193:Q193"/>
    <mergeCell ref="AY190:AZ191"/>
    <mergeCell ref="BA190:BF191"/>
    <mergeCell ref="O191:Q191"/>
    <mergeCell ref="A192:A193"/>
    <mergeCell ref="B192:C193"/>
    <mergeCell ref="D192:E193"/>
    <mergeCell ref="F192:J193"/>
    <mergeCell ref="K192:N193"/>
    <mergeCell ref="A190:A191"/>
    <mergeCell ref="B190:C191"/>
    <mergeCell ref="D190:E191"/>
    <mergeCell ref="F190:J191"/>
    <mergeCell ref="K190:N191"/>
    <mergeCell ref="O190:Q190"/>
    <mergeCell ref="AW190:AX191"/>
    <mergeCell ref="AW192:AX193"/>
    <mergeCell ref="O196:Q196"/>
    <mergeCell ref="AY196:AZ197"/>
    <mergeCell ref="BA196:BF197"/>
    <mergeCell ref="O197:Q197"/>
    <mergeCell ref="AY194:AZ195"/>
    <mergeCell ref="BA194:BF195"/>
    <mergeCell ref="O195:Q195"/>
    <mergeCell ref="A196:A197"/>
    <mergeCell ref="B196:C197"/>
    <mergeCell ref="D196:E197"/>
    <mergeCell ref="F196:J197"/>
    <mergeCell ref="K196:N197"/>
    <mergeCell ref="A194:A195"/>
    <mergeCell ref="B194:C195"/>
    <mergeCell ref="D194:E195"/>
    <mergeCell ref="F194:J195"/>
    <mergeCell ref="K194:N195"/>
    <mergeCell ref="O194:Q194"/>
    <mergeCell ref="AW194:AX195"/>
    <mergeCell ref="AW196:AX197"/>
    <mergeCell ref="O200:Q200"/>
    <mergeCell ref="AY200:AZ201"/>
    <mergeCell ref="BA200:BF201"/>
    <mergeCell ref="O201:Q201"/>
    <mergeCell ref="AY198:AZ199"/>
    <mergeCell ref="BA198:BF199"/>
    <mergeCell ref="O199:Q199"/>
    <mergeCell ref="A200:A201"/>
    <mergeCell ref="B200:C201"/>
    <mergeCell ref="D200:E201"/>
    <mergeCell ref="F200:J201"/>
    <mergeCell ref="K200:N201"/>
    <mergeCell ref="A198:A199"/>
    <mergeCell ref="B198:C199"/>
    <mergeCell ref="D198:E199"/>
    <mergeCell ref="F198:J199"/>
    <mergeCell ref="K198:N199"/>
    <mergeCell ref="O198:Q198"/>
    <mergeCell ref="AW198:AX199"/>
    <mergeCell ref="AW200:AX201"/>
    <mergeCell ref="O204:Q204"/>
    <mergeCell ref="AY204:AZ205"/>
    <mergeCell ref="BA204:BF205"/>
    <mergeCell ref="O205:Q205"/>
    <mergeCell ref="AY202:AZ203"/>
    <mergeCell ref="BA202:BF203"/>
    <mergeCell ref="O203:Q203"/>
    <mergeCell ref="A204:A205"/>
    <mergeCell ref="B204:C205"/>
    <mergeCell ref="D204:E205"/>
    <mergeCell ref="F204:J205"/>
    <mergeCell ref="K204:N205"/>
    <mergeCell ref="A202:A203"/>
    <mergeCell ref="B202:C203"/>
    <mergeCell ref="D202:E203"/>
    <mergeCell ref="F202:J203"/>
    <mergeCell ref="K202:N203"/>
    <mergeCell ref="O202:Q202"/>
    <mergeCell ref="AW202:AX203"/>
    <mergeCell ref="AW204:AX205"/>
    <mergeCell ref="O208:Q208"/>
    <mergeCell ref="AY208:AZ209"/>
    <mergeCell ref="BA208:BF209"/>
    <mergeCell ref="O209:Q209"/>
    <mergeCell ref="AY206:AZ207"/>
    <mergeCell ref="BA206:BF207"/>
    <mergeCell ref="O207:Q207"/>
    <mergeCell ref="A208:A209"/>
    <mergeCell ref="B208:C209"/>
    <mergeCell ref="D208:E209"/>
    <mergeCell ref="F208:J209"/>
    <mergeCell ref="K208:N209"/>
    <mergeCell ref="A206:A207"/>
    <mergeCell ref="B206:C207"/>
    <mergeCell ref="D206:E207"/>
    <mergeCell ref="F206:J207"/>
    <mergeCell ref="K206:N207"/>
    <mergeCell ref="O206:Q206"/>
    <mergeCell ref="AW206:AX207"/>
    <mergeCell ref="AW208:AX209"/>
    <mergeCell ref="O212:Q212"/>
    <mergeCell ref="AY212:AZ213"/>
    <mergeCell ref="BA212:BF213"/>
    <mergeCell ref="O213:Q213"/>
    <mergeCell ref="AY210:AZ211"/>
    <mergeCell ref="BA210:BF211"/>
    <mergeCell ref="O211:Q211"/>
    <mergeCell ref="A212:A213"/>
    <mergeCell ref="B212:C213"/>
    <mergeCell ref="D212:E213"/>
    <mergeCell ref="F212:J213"/>
    <mergeCell ref="K212:N213"/>
    <mergeCell ref="A210:A211"/>
    <mergeCell ref="B210:C211"/>
    <mergeCell ref="D210:E211"/>
    <mergeCell ref="F210:J211"/>
    <mergeCell ref="K210:N211"/>
    <mergeCell ref="O210:Q210"/>
    <mergeCell ref="AW210:AX211"/>
    <mergeCell ref="AW212:AX213"/>
    <mergeCell ref="O216:Q216"/>
    <mergeCell ref="AY216:AZ217"/>
    <mergeCell ref="BA216:BF217"/>
    <mergeCell ref="O217:Q217"/>
    <mergeCell ref="AY214:AZ215"/>
    <mergeCell ref="BA214:BF215"/>
    <mergeCell ref="O215:Q215"/>
    <mergeCell ref="A216:A217"/>
    <mergeCell ref="B216:C217"/>
    <mergeCell ref="D216:E217"/>
    <mergeCell ref="F216:J217"/>
    <mergeCell ref="K216:N217"/>
    <mergeCell ref="A214:A215"/>
    <mergeCell ref="B214:C215"/>
    <mergeCell ref="D214:E215"/>
    <mergeCell ref="F214:J215"/>
    <mergeCell ref="K214:N215"/>
    <mergeCell ref="O214:Q214"/>
    <mergeCell ref="AW214:AX215"/>
    <mergeCell ref="AW216:AX217"/>
    <mergeCell ref="O220:Q220"/>
    <mergeCell ref="AY220:AZ221"/>
    <mergeCell ref="BA220:BF221"/>
    <mergeCell ref="O221:Q221"/>
    <mergeCell ref="AY218:AZ219"/>
    <mergeCell ref="BA218:BF219"/>
    <mergeCell ref="O219:Q219"/>
    <mergeCell ref="A220:A221"/>
    <mergeCell ref="B220:C221"/>
    <mergeCell ref="D220:E221"/>
    <mergeCell ref="F220:J221"/>
    <mergeCell ref="K220:N221"/>
    <mergeCell ref="A218:A219"/>
    <mergeCell ref="B218:C219"/>
    <mergeCell ref="D218:E219"/>
    <mergeCell ref="F218:J219"/>
    <mergeCell ref="K218:N219"/>
    <mergeCell ref="O218:Q218"/>
    <mergeCell ref="AW218:AX219"/>
    <mergeCell ref="AW220:AX221"/>
    <mergeCell ref="O224:Q224"/>
    <mergeCell ref="AY224:AZ225"/>
    <mergeCell ref="BA224:BF225"/>
    <mergeCell ref="O225:Q225"/>
    <mergeCell ref="AY222:AZ223"/>
    <mergeCell ref="BA222:BF223"/>
    <mergeCell ref="O223:Q223"/>
    <mergeCell ref="A224:A225"/>
    <mergeCell ref="B224:C225"/>
    <mergeCell ref="D224:E225"/>
    <mergeCell ref="F224:J225"/>
    <mergeCell ref="K224:N225"/>
    <mergeCell ref="A222:A223"/>
    <mergeCell ref="B222:C223"/>
    <mergeCell ref="D222:E223"/>
    <mergeCell ref="F222:J223"/>
    <mergeCell ref="K222:N223"/>
    <mergeCell ref="O222:Q222"/>
    <mergeCell ref="AW222:AX223"/>
    <mergeCell ref="AW224:AX225"/>
    <mergeCell ref="O228:Q228"/>
    <mergeCell ref="AY228:AZ229"/>
    <mergeCell ref="BA228:BF229"/>
    <mergeCell ref="O229:Q229"/>
    <mergeCell ref="AY226:AZ227"/>
    <mergeCell ref="BA226:BF227"/>
    <mergeCell ref="O227:Q227"/>
    <mergeCell ref="A228:A229"/>
    <mergeCell ref="B228:C229"/>
    <mergeCell ref="D228:E229"/>
    <mergeCell ref="F228:J229"/>
    <mergeCell ref="K228:N229"/>
    <mergeCell ref="A226:A227"/>
    <mergeCell ref="B226:C227"/>
    <mergeCell ref="D226:E227"/>
    <mergeCell ref="F226:J227"/>
    <mergeCell ref="K226:N227"/>
    <mergeCell ref="O226:Q226"/>
    <mergeCell ref="AW226:AX227"/>
    <mergeCell ref="AW228:AX229"/>
    <mergeCell ref="O232:Q232"/>
    <mergeCell ref="AY232:AZ233"/>
    <mergeCell ref="BA232:BF233"/>
    <mergeCell ref="O233:Q233"/>
    <mergeCell ref="AY230:AZ231"/>
    <mergeCell ref="BA230:BF231"/>
    <mergeCell ref="O231:Q231"/>
    <mergeCell ref="A232:A233"/>
    <mergeCell ref="B232:C233"/>
    <mergeCell ref="D232:E233"/>
    <mergeCell ref="F232:J233"/>
    <mergeCell ref="K232:N233"/>
    <mergeCell ref="A230:A231"/>
    <mergeCell ref="B230:C231"/>
    <mergeCell ref="D230:E231"/>
    <mergeCell ref="F230:J231"/>
    <mergeCell ref="K230:N231"/>
    <mergeCell ref="O230:Q230"/>
    <mergeCell ref="AW230:AX231"/>
    <mergeCell ref="AW232:AX233"/>
    <mergeCell ref="O236:Q236"/>
    <mergeCell ref="AY236:AZ237"/>
    <mergeCell ref="BA236:BF237"/>
    <mergeCell ref="O237:Q237"/>
    <mergeCell ref="AY234:AZ235"/>
    <mergeCell ref="BA234:BF235"/>
    <mergeCell ref="O235:Q235"/>
    <mergeCell ref="A236:A237"/>
    <mergeCell ref="B236:C237"/>
    <mergeCell ref="D236:E237"/>
    <mergeCell ref="F236:J237"/>
    <mergeCell ref="K236:N237"/>
    <mergeCell ref="A234:A235"/>
    <mergeCell ref="B234:C235"/>
    <mergeCell ref="D234:E235"/>
    <mergeCell ref="F234:J235"/>
    <mergeCell ref="K234:N235"/>
    <mergeCell ref="O234:Q234"/>
    <mergeCell ref="AW234:AX235"/>
    <mergeCell ref="AW236:AX237"/>
    <mergeCell ref="O240:Q240"/>
    <mergeCell ref="AY240:AZ241"/>
    <mergeCell ref="BA240:BF241"/>
    <mergeCell ref="O241:Q241"/>
    <mergeCell ref="AY238:AZ239"/>
    <mergeCell ref="BA238:BF239"/>
    <mergeCell ref="O239:Q239"/>
    <mergeCell ref="A240:A241"/>
    <mergeCell ref="B240:C241"/>
    <mergeCell ref="D240:E241"/>
    <mergeCell ref="F240:J241"/>
    <mergeCell ref="K240:N241"/>
    <mergeCell ref="A238:A239"/>
    <mergeCell ref="B238:C239"/>
    <mergeCell ref="D238:E239"/>
    <mergeCell ref="F238:J239"/>
    <mergeCell ref="K238:N239"/>
    <mergeCell ref="O238:Q238"/>
    <mergeCell ref="AW238:AX239"/>
    <mergeCell ref="AW240:AX241"/>
  </mergeCells>
  <phoneticPr fontId="4"/>
  <dataValidations count="4">
    <dataValidation type="list" allowBlank="1" showInputMessage="1" showErrorMessage="1" sqref="AA10" xr:uid="{00000000-0002-0000-0300-000000000000}">
      <formula1>"40,50"</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4 F40 F38 F36 F34 F32 F30 F28 F26 F22 F42 F44 F46 F54 F48 F50 F52 F68 F56 F58 F60 F62 F70 F64 F66 F98 F72 F74 F76 F78 F86 F80 F82 F84 F100 F88 F90 F92 F94 F102 F96 F104 F106 F108 F110 F118 F112 F114 F116 F128 F120 F122 F124 F126 F130 F132 F134 F136 F144 F138 F140 F142 F158 F146 F148 F150 F152 F160 F154 F156 F188 F162 F164 F166 F168 F176 F170 F172 F174 F190 F178 F180 F182 F184 F192 F186 F194 F196 F198 F200 F208 F202 F204 F206 F218 F210 F212 F214 F216 F220 F222 F224 F226 F234 F228 F230 F232 F236 F238 F240" xr:uid="{00000000-0002-0000-0300-00000100000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ErrorMessage="1" promptTitle="該当する英字を選択してください。" prompt="A：常勤で専従　_x000a_B：常勤で兼務_x000a_C：非常勤で専従_x000a_D：非常勤で兼務" sqref="D24 D40 D38 D36 D34 D32 D30 D28 D26 D22 D42 D44 D46 D54 D48 D50 D52 D68 D56 D58 D60 D62 D70 D64 D66 D98 D72 D74 D76 D78 D86 D80 D82 D84 D100 D88 D90 D92 D94 D102 D96 D104 D106 D108 D110 D118 D112 D114 D116 D128 D120 D122 D124 D126 D130 D132 D134 D136 D144 D138 D140 D142 D158 D146 D148 D150 D152 D160 D154 D156 D188 D162 D164 D166 D168 D176 D170 D172 D174 D190 D178 D180 D182 D184 D192 D186 D194 D196 D198 D200 D208 D202 D204 D206 D218 D210 D212 D214 D216 D220 D222 D224 D226 D234 D228 D230 D232 D236 D238 D240" xr:uid="{00000000-0002-0000-0300-000002000000}">
      <formula1>"A,B,C,D"</formula1>
    </dataValidation>
    <dataValidation type="list" allowBlank="1" showInputMessage="1" showErrorMessage="1" sqref="B24 B38 B36 B34 B32 B30 B28 B26 B22 B40 B96 B98 B42 B44 B80 B82 B84 B46 B86 B100 B102 B64 B66 B48 B50 B52 B54 B68 B70 B88 B90 B92 B94 B56 B58 B60 B62 B72 B74 B76 B78 B104 B122 B112 B106 B108 B114 B116 B118 B110 B124 B126 B120 B128 B130 B186 B188 B132 B134 B170 B172 B174 B136 B176 B190 B192 B154 B156 B138 B140 B142 B144 B158 B160 B178 B180 B182 B184 B146 B148 B150 B152 B162 B164 B166 B168 B194 B212 B202 B196 B198 B204 B206 B208 B200 B214 B216 B210 B218 B220 B222 B224 B226 B228 B230 B232 B234 B236 B238 B240" xr:uid="{00000000-0002-0000-0300-000003000000}">
      <formula1>"管理者,サービス提供責任者,訪問介護員,登録訪問介護員"</formula1>
    </dataValidation>
  </dataValidations>
  <printOptions horizontalCentered="1"/>
  <pageMargins left="0.39370078740157483" right="0.39370078740157483" top="0.55118110236220474" bottom="0.35433070866141736" header="0.39370078740157483" footer="0.39370078740157483"/>
  <pageSetup paperSize="9" scale="61" fitToHeight="0" orientation="landscape" useFirstPageNumber="1" r:id="rId1"/>
  <headerFooter alignWithMargins="0"/>
  <rowBreaks count="3" manualBreakCount="3">
    <brk id="105" max="57" man="1"/>
    <brk id="159" max="57" man="1"/>
    <brk id="213" max="5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179"/>
  <sheetViews>
    <sheetView view="pageBreakPreview" zoomScale="70" zoomScaleNormal="100" zoomScaleSheetLayoutView="70" workbookViewId="0">
      <selection activeCell="M163" sqref="M163"/>
    </sheetView>
  </sheetViews>
  <sheetFormatPr defaultRowHeight="13.5" x14ac:dyDescent="0.15"/>
  <cols>
    <col min="1" max="1" width="84.75" style="99" customWidth="1"/>
    <col min="2" max="2" width="30.75" style="99" customWidth="1"/>
    <col min="3" max="5" width="7.25" style="99" customWidth="1"/>
    <col min="6" max="16384" width="9" style="99"/>
  </cols>
  <sheetData>
    <row r="1" spans="1:5" ht="30" customHeight="1" x14ac:dyDescent="0.15">
      <c r="A1" s="118" t="s">
        <v>344</v>
      </c>
      <c r="E1" s="231" t="s">
        <v>388</v>
      </c>
    </row>
    <row r="2" spans="1:5" ht="45" customHeight="1" x14ac:dyDescent="0.15">
      <c r="A2" s="385" t="s">
        <v>315</v>
      </c>
      <c r="B2" s="385"/>
      <c r="C2" s="385"/>
      <c r="D2" s="385"/>
      <c r="E2" s="385"/>
    </row>
    <row r="3" spans="1:5" ht="23.25" customHeight="1" thickBot="1" x14ac:dyDescent="0.2">
      <c r="A3" s="101"/>
      <c r="B3" s="101"/>
      <c r="C3" s="101"/>
      <c r="D3" s="101"/>
      <c r="E3" s="101"/>
    </row>
    <row r="4" spans="1:5" ht="45" customHeight="1" thickTop="1" thickBot="1" x14ac:dyDescent="0.2">
      <c r="A4" s="102" t="s">
        <v>319</v>
      </c>
      <c r="B4" s="386"/>
      <c r="C4" s="387"/>
      <c r="D4" s="387"/>
      <c r="E4" s="388"/>
    </row>
    <row r="5" spans="1:5" ht="45" customHeight="1" thickTop="1" thickBot="1" x14ac:dyDescent="0.2">
      <c r="A5" s="102" t="s">
        <v>317</v>
      </c>
      <c r="B5" s="389"/>
      <c r="C5" s="390"/>
      <c r="D5" s="390"/>
      <c r="E5" s="391"/>
    </row>
    <row r="6" spans="1:5" ht="45" customHeight="1" thickTop="1" thickBot="1" x14ac:dyDescent="0.2">
      <c r="A6" s="102" t="s">
        <v>318</v>
      </c>
      <c r="B6" s="389"/>
      <c r="C6" s="390"/>
      <c r="D6" s="390"/>
      <c r="E6" s="391"/>
    </row>
    <row r="7" spans="1:5" ht="35.25" customHeight="1" thickTop="1" thickBot="1" x14ac:dyDescent="0.2">
      <c r="A7" s="109" t="s">
        <v>316</v>
      </c>
      <c r="B7" s="103"/>
      <c r="C7" s="103"/>
      <c r="D7" s="103"/>
      <c r="E7" s="103"/>
    </row>
    <row r="8" spans="1:5" ht="44.25" customHeight="1" x14ac:dyDescent="0.15">
      <c r="A8" s="115" t="s">
        <v>391</v>
      </c>
      <c r="B8" s="111"/>
      <c r="C8" s="111"/>
      <c r="D8" s="111"/>
      <c r="E8" s="112"/>
    </row>
    <row r="9" spans="1:5" ht="44.25" customHeight="1" x14ac:dyDescent="0.15">
      <c r="A9" s="232" t="s">
        <v>393</v>
      </c>
      <c r="B9" s="233"/>
      <c r="C9" s="233"/>
      <c r="D9" s="233"/>
      <c r="E9" s="234"/>
    </row>
    <row r="10" spans="1:5" ht="42" customHeight="1" thickBot="1" x14ac:dyDescent="0.2">
      <c r="A10" s="116" t="s">
        <v>392</v>
      </c>
      <c r="B10" s="113"/>
      <c r="C10" s="113"/>
      <c r="D10" s="113"/>
      <c r="E10" s="114"/>
    </row>
    <row r="11" spans="1:5" ht="33" customHeight="1" x14ac:dyDescent="0.15">
      <c r="A11" s="104"/>
      <c r="E11" s="100"/>
    </row>
    <row r="12" spans="1:5" ht="24.75" thickBot="1" x14ac:dyDescent="0.2">
      <c r="A12" s="117" t="s">
        <v>265</v>
      </c>
      <c r="C12" s="118"/>
      <c r="D12" s="118"/>
      <c r="E12" s="118"/>
    </row>
    <row r="13" spans="1:5" ht="22.5" customHeight="1" thickTop="1" thickBot="1" x14ac:dyDescent="0.2">
      <c r="A13" s="119" t="s">
        <v>130</v>
      </c>
      <c r="B13" s="120" t="s">
        <v>131</v>
      </c>
      <c r="C13" s="120" t="s">
        <v>127</v>
      </c>
      <c r="D13" s="120" t="s">
        <v>128</v>
      </c>
      <c r="E13" s="121" t="s">
        <v>129</v>
      </c>
    </row>
    <row r="14" spans="1:5" ht="22.5" customHeight="1" thickTop="1" x14ac:dyDescent="0.15">
      <c r="A14" s="119" t="s">
        <v>109</v>
      </c>
      <c r="B14" s="122"/>
      <c r="C14" s="120"/>
      <c r="D14" s="120"/>
      <c r="E14" s="121"/>
    </row>
    <row r="15" spans="1:5" ht="125.25" customHeight="1" thickBot="1" x14ac:dyDescent="0.2">
      <c r="A15" s="123" t="s">
        <v>320</v>
      </c>
      <c r="B15" s="124" t="s">
        <v>139</v>
      </c>
      <c r="C15" s="125"/>
      <c r="D15" s="125"/>
      <c r="E15" s="126"/>
    </row>
    <row r="16" spans="1:5" ht="22.5" customHeight="1" thickTop="1" x14ac:dyDescent="0.15">
      <c r="A16" s="105"/>
      <c r="B16" s="105"/>
      <c r="C16" s="221"/>
      <c r="D16" s="221"/>
      <c r="E16" s="221"/>
    </row>
    <row r="17" spans="1:5" ht="24.75" thickBot="1" x14ac:dyDescent="0.2">
      <c r="A17" s="117" t="s">
        <v>266</v>
      </c>
      <c r="B17" s="106"/>
      <c r="C17" s="221"/>
      <c r="D17" s="118"/>
      <c r="E17" s="118"/>
    </row>
    <row r="18" spans="1:5" ht="22.5" customHeight="1" thickTop="1" thickBot="1" x14ac:dyDescent="0.2">
      <c r="A18" s="127" t="s">
        <v>130</v>
      </c>
      <c r="B18" s="128" t="s">
        <v>131</v>
      </c>
      <c r="C18" s="128" t="s">
        <v>127</v>
      </c>
      <c r="D18" s="128" t="s">
        <v>128</v>
      </c>
      <c r="E18" s="129" t="s">
        <v>129</v>
      </c>
    </row>
    <row r="19" spans="1:5" ht="22.5" customHeight="1" thickTop="1" x14ac:dyDescent="0.15">
      <c r="A19" s="130" t="s">
        <v>110</v>
      </c>
      <c r="B19" s="131"/>
      <c r="C19" s="132"/>
      <c r="D19" s="132"/>
      <c r="E19" s="133"/>
    </row>
    <row r="20" spans="1:5" ht="183.75" customHeight="1" thickBot="1" x14ac:dyDescent="0.2">
      <c r="A20" s="134" t="s">
        <v>345</v>
      </c>
      <c r="B20" s="135" t="s">
        <v>140</v>
      </c>
      <c r="C20" s="136"/>
      <c r="D20" s="136"/>
      <c r="E20" s="137"/>
    </row>
    <row r="21" spans="1:5" ht="21.75" customHeight="1" x14ac:dyDescent="0.15">
      <c r="A21" s="138" t="s">
        <v>111</v>
      </c>
      <c r="B21" s="139"/>
      <c r="C21" s="139"/>
      <c r="D21" s="139"/>
      <c r="E21" s="140"/>
    </row>
    <row r="22" spans="1:5" ht="225" customHeight="1" x14ac:dyDescent="0.15">
      <c r="A22" s="218" t="s">
        <v>346</v>
      </c>
      <c r="B22" s="219" t="s">
        <v>141</v>
      </c>
      <c r="C22" s="223"/>
      <c r="D22" s="223"/>
      <c r="E22" s="224"/>
    </row>
    <row r="23" spans="1:5" ht="257.25" customHeight="1" thickBot="1" x14ac:dyDescent="0.2">
      <c r="A23" s="141" t="s">
        <v>347</v>
      </c>
      <c r="B23" s="131" t="s">
        <v>112</v>
      </c>
      <c r="C23" s="142"/>
      <c r="D23" s="142"/>
      <c r="E23" s="143"/>
    </row>
    <row r="24" spans="1:5" ht="366" customHeight="1" thickBot="1" x14ac:dyDescent="0.2">
      <c r="A24" s="144" t="s">
        <v>348</v>
      </c>
      <c r="B24" s="145" t="s">
        <v>269</v>
      </c>
      <c r="C24" s="152"/>
      <c r="D24" s="152"/>
      <c r="E24" s="153"/>
    </row>
    <row r="25" spans="1:5" ht="228" customHeight="1" thickBot="1" x14ac:dyDescent="0.2">
      <c r="A25" s="141" t="s">
        <v>374</v>
      </c>
      <c r="B25" s="131" t="s">
        <v>321</v>
      </c>
      <c r="C25" s="142"/>
      <c r="D25" s="142"/>
      <c r="E25" s="143"/>
    </row>
    <row r="26" spans="1:5" ht="23.25" customHeight="1" x14ac:dyDescent="0.15">
      <c r="A26" s="146" t="s">
        <v>113</v>
      </c>
      <c r="B26" s="139"/>
      <c r="C26" s="139"/>
      <c r="D26" s="139"/>
      <c r="E26" s="140"/>
    </row>
    <row r="27" spans="1:5" ht="138.75" customHeight="1" thickBot="1" x14ac:dyDescent="0.2">
      <c r="A27" s="123" t="s">
        <v>373</v>
      </c>
      <c r="B27" s="147" t="s">
        <v>270</v>
      </c>
      <c r="C27" s="125"/>
      <c r="D27" s="125"/>
      <c r="E27" s="126"/>
    </row>
    <row r="28" spans="1:5" ht="22.5" customHeight="1" thickTop="1" x14ac:dyDescent="0.15">
      <c r="A28" s="241"/>
      <c r="B28" s="241"/>
      <c r="C28" s="222"/>
      <c r="D28" s="222"/>
      <c r="E28" s="222"/>
    </row>
    <row r="29" spans="1:5" ht="109.5" customHeight="1" thickBot="1" x14ac:dyDescent="0.3">
      <c r="A29" s="239" t="s">
        <v>267</v>
      </c>
      <c r="B29" s="240"/>
      <c r="C29" s="238"/>
      <c r="D29" s="238"/>
      <c r="E29" s="238"/>
    </row>
    <row r="30" spans="1:5" ht="29.25" customHeight="1" thickTop="1" thickBot="1" x14ac:dyDescent="0.2">
      <c r="A30" s="119" t="s">
        <v>130</v>
      </c>
      <c r="B30" s="120" t="s">
        <v>131</v>
      </c>
      <c r="C30" s="120" t="s">
        <v>127</v>
      </c>
      <c r="D30" s="120" t="s">
        <v>128</v>
      </c>
      <c r="E30" s="121" t="s">
        <v>129</v>
      </c>
    </row>
    <row r="31" spans="1:5" ht="77.25" customHeight="1" thickTop="1" thickBot="1" x14ac:dyDescent="0.2">
      <c r="A31" s="148" t="s">
        <v>114</v>
      </c>
      <c r="B31" s="149" t="s">
        <v>322</v>
      </c>
      <c r="C31" s="150"/>
      <c r="D31" s="150"/>
      <c r="E31" s="151"/>
    </row>
    <row r="32" spans="1:5" ht="77.25" customHeight="1" thickBot="1" x14ac:dyDescent="0.2">
      <c r="A32" s="144" t="s">
        <v>115</v>
      </c>
      <c r="B32" s="145" t="s">
        <v>323</v>
      </c>
      <c r="C32" s="152"/>
      <c r="D32" s="152"/>
      <c r="E32" s="153"/>
    </row>
    <row r="33" spans="1:5" ht="221.25" customHeight="1" thickBot="1" x14ac:dyDescent="0.2">
      <c r="A33" s="123" t="s">
        <v>324</v>
      </c>
      <c r="B33" s="147" t="s">
        <v>325</v>
      </c>
      <c r="C33" s="125"/>
      <c r="D33" s="125"/>
      <c r="E33" s="126"/>
    </row>
    <row r="34" spans="1:5" ht="85.5" customHeight="1" thickTop="1" thickBot="1" x14ac:dyDescent="0.3">
      <c r="A34" s="154" t="s">
        <v>268</v>
      </c>
      <c r="B34" s="107"/>
      <c r="C34" s="222"/>
      <c r="D34" s="222"/>
      <c r="E34" s="222"/>
    </row>
    <row r="35" spans="1:5" ht="32.25" customHeight="1" thickTop="1" thickBot="1" x14ac:dyDescent="0.2">
      <c r="A35" s="119" t="s">
        <v>130</v>
      </c>
      <c r="B35" s="120" t="s">
        <v>131</v>
      </c>
      <c r="C35" s="120" t="s">
        <v>127</v>
      </c>
      <c r="D35" s="120" t="s">
        <v>128</v>
      </c>
      <c r="E35" s="121" t="s">
        <v>129</v>
      </c>
    </row>
    <row r="36" spans="1:5" ht="156" customHeight="1" thickTop="1" thickBot="1" x14ac:dyDescent="0.2">
      <c r="A36" s="148" t="s">
        <v>326</v>
      </c>
      <c r="B36" s="149" t="s">
        <v>116</v>
      </c>
      <c r="C36" s="150"/>
      <c r="D36" s="150"/>
      <c r="E36" s="151"/>
    </row>
    <row r="37" spans="1:5" ht="112.5" customHeight="1" x14ac:dyDescent="0.15">
      <c r="A37" s="146" t="s">
        <v>327</v>
      </c>
      <c r="B37" s="155" t="s">
        <v>328</v>
      </c>
      <c r="C37" s="156"/>
      <c r="D37" s="156"/>
      <c r="E37" s="157"/>
    </row>
    <row r="38" spans="1:5" ht="112.5" customHeight="1" x14ac:dyDescent="0.15">
      <c r="A38" s="158" t="s">
        <v>117</v>
      </c>
      <c r="B38" s="159" t="s">
        <v>329</v>
      </c>
      <c r="C38" s="160"/>
      <c r="D38" s="160"/>
      <c r="E38" s="161"/>
    </row>
    <row r="39" spans="1:5" ht="409.5" customHeight="1" thickBot="1" x14ac:dyDescent="0.2">
      <c r="A39" s="141" t="s">
        <v>375</v>
      </c>
      <c r="B39" s="131" t="s">
        <v>330</v>
      </c>
      <c r="C39" s="142"/>
      <c r="D39" s="142"/>
      <c r="E39" s="143"/>
    </row>
    <row r="40" spans="1:5" ht="228" customHeight="1" thickBot="1" x14ac:dyDescent="0.2">
      <c r="A40" s="144" t="s">
        <v>376</v>
      </c>
      <c r="B40" s="145" t="s">
        <v>331</v>
      </c>
      <c r="C40" s="152"/>
      <c r="D40" s="152"/>
      <c r="E40" s="153"/>
    </row>
    <row r="41" spans="1:5" ht="186" customHeight="1" thickBot="1" x14ac:dyDescent="0.2">
      <c r="A41" s="144" t="s">
        <v>332</v>
      </c>
      <c r="B41" s="145" t="s">
        <v>333</v>
      </c>
      <c r="C41" s="152"/>
      <c r="D41" s="152"/>
      <c r="E41" s="153"/>
    </row>
    <row r="42" spans="1:5" ht="108.75" customHeight="1" x14ac:dyDescent="0.15">
      <c r="A42" s="162" t="s">
        <v>142</v>
      </c>
      <c r="B42" s="163" t="s">
        <v>118</v>
      </c>
      <c r="C42" s="164"/>
      <c r="D42" s="164"/>
      <c r="E42" s="165"/>
    </row>
    <row r="43" spans="1:5" ht="108.75" customHeight="1" x14ac:dyDescent="0.15">
      <c r="A43" s="158" t="s">
        <v>119</v>
      </c>
      <c r="B43" s="166" t="s">
        <v>120</v>
      </c>
      <c r="C43" s="160"/>
      <c r="D43" s="160"/>
      <c r="E43" s="161"/>
    </row>
    <row r="44" spans="1:5" ht="120.75" customHeight="1" x14ac:dyDescent="0.15">
      <c r="A44" s="158" t="s">
        <v>121</v>
      </c>
      <c r="B44" s="166" t="s">
        <v>122</v>
      </c>
      <c r="C44" s="160"/>
      <c r="D44" s="160"/>
      <c r="E44" s="161"/>
    </row>
    <row r="45" spans="1:5" ht="92.25" customHeight="1" x14ac:dyDescent="0.15">
      <c r="A45" s="158" t="s">
        <v>123</v>
      </c>
      <c r="B45" s="166" t="s">
        <v>124</v>
      </c>
      <c r="C45" s="160"/>
      <c r="D45" s="160"/>
      <c r="E45" s="161"/>
    </row>
    <row r="46" spans="1:5" ht="109.5" customHeight="1" thickBot="1" x14ac:dyDescent="0.2">
      <c r="A46" s="167" t="s">
        <v>125</v>
      </c>
      <c r="B46" s="168" t="s">
        <v>126</v>
      </c>
      <c r="C46" s="169"/>
      <c r="D46" s="169"/>
      <c r="E46" s="170"/>
    </row>
    <row r="47" spans="1:5" ht="95.25" customHeight="1" thickTop="1" x14ac:dyDescent="0.15">
      <c r="A47" s="171" t="s">
        <v>143</v>
      </c>
      <c r="B47" s="172" t="s">
        <v>334</v>
      </c>
      <c r="C47" s="173"/>
      <c r="D47" s="173"/>
      <c r="E47" s="174"/>
    </row>
    <row r="48" spans="1:5" ht="95.25" customHeight="1" x14ac:dyDescent="0.15">
      <c r="A48" s="175" t="s">
        <v>132</v>
      </c>
      <c r="B48" s="176" t="s">
        <v>133</v>
      </c>
      <c r="C48" s="160"/>
      <c r="D48" s="160"/>
      <c r="E48" s="161"/>
    </row>
    <row r="49" spans="1:5" ht="95.25" customHeight="1" thickBot="1" x14ac:dyDescent="0.2">
      <c r="A49" s="177" t="s">
        <v>134</v>
      </c>
      <c r="B49" s="178" t="s">
        <v>135</v>
      </c>
      <c r="C49" s="169"/>
      <c r="D49" s="169"/>
      <c r="E49" s="170"/>
    </row>
    <row r="50" spans="1:5" ht="134.25" customHeight="1" thickTop="1" x14ac:dyDescent="0.15">
      <c r="A50" s="171" t="s">
        <v>144</v>
      </c>
      <c r="B50" s="172" t="s">
        <v>335</v>
      </c>
      <c r="C50" s="173"/>
      <c r="D50" s="173"/>
      <c r="E50" s="174"/>
    </row>
    <row r="51" spans="1:5" ht="80.25" customHeight="1" thickBot="1" x14ac:dyDescent="0.2">
      <c r="A51" s="186" t="s">
        <v>136</v>
      </c>
      <c r="B51" s="179" t="s">
        <v>137</v>
      </c>
      <c r="C51" s="180"/>
      <c r="D51" s="180"/>
      <c r="E51" s="181"/>
    </row>
    <row r="52" spans="1:5" ht="170.25" customHeight="1" thickBot="1" x14ac:dyDescent="0.2">
      <c r="A52" s="182" t="s">
        <v>145</v>
      </c>
      <c r="B52" s="183" t="s">
        <v>336</v>
      </c>
      <c r="C52" s="152"/>
      <c r="D52" s="152"/>
      <c r="E52" s="153"/>
    </row>
    <row r="53" spans="1:5" ht="172.5" customHeight="1" thickBot="1" x14ac:dyDescent="0.2">
      <c r="A53" s="182" t="s">
        <v>146</v>
      </c>
      <c r="B53" s="183" t="s">
        <v>337</v>
      </c>
      <c r="C53" s="152"/>
      <c r="D53" s="152"/>
      <c r="E53" s="153"/>
    </row>
    <row r="54" spans="1:5" ht="168" customHeight="1" x14ac:dyDescent="0.15">
      <c r="A54" s="184" t="s">
        <v>147</v>
      </c>
      <c r="B54" s="185" t="s">
        <v>338</v>
      </c>
      <c r="C54" s="164"/>
      <c r="D54" s="164"/>
      <c r="E54" s="165"/>
    </row>
    <row r="55" spans="1:5" ht="128.25" customHeight="1" thickBot="1" x14ac:dyDescent="0.2">
      <c r="A55" s="186" t="s">
        <v>138</v>
      </c>
      <c r="B55" s="187" t="s">
        <v>339</v>
      </c>
      <c r="C55" s="180"/>
      <c r="D55" s="180"/>
      <c r="E55" s="181"/>
    </row>
    <row r="56" spans="1:5" ht="132" customHeight="1" x14ac:dyDescent="0.15">
      <c r="A56" s="184" t="s">
        <v>148</v>
      </c>
      <c r="B56" s="188" t="s">
        <v>149</v>
      </c>
      <c r="C56" s="164"/>
      <c r="D56" s="164"/>
      <c r="E56" s="165"/>
    </row>
    <row r="57" spans="1:5" ht="132" customHeight="1" thickBot="1" x14ac:dyDescent="0.2">
      <c r="A57" s="186" t="s">
        <v>150</v>
      </c>
      <c r="B57" s="189" t="s">
        <v>151</v>
      </c>
      <c r="C57" s="180"/>
      <c r="D57" s="180"/>
      <c r="E57" s="181"/>
    </row>
    <row r="58" spans="1:5" ht="129" customHeight="1" thickBot="1" x14ac:dyDescent="0.2">
      <c r="A58" s="182" t="s">
        <v>349</v>
      </c>
      <c r="B58" s="190" t="s">
        <v>152</v>
      </c>
      <c r="C58" s="152"/>
      <c r="D58" s="152"/>
      <c r="E58" s="153"/>
    </row>
    <row r="59" spans="1:5" ht="129" customHeight="1" x14ac:dyDescent="0.15">
      <c r="A59" s="184" t="s">
        <v>156</v>
      </c>
      <c r="B59" s="191" t="s">
        <v>153</v>
      </c>
      <c r="C59" s="164"/>
      <c r="D59" s="164"/>
      <c r="E59" s="165"/>
    </row>
    <row r="60" spans="1:5" ht="129" customHeight="1" thickBot="1" x14ac:dyDescent="0.2">
      <c r="A60" s="186" t="s">
        <v>154</v>
      </c>
      <c r="B60" s="192" t="s">
        <v>155</v>
      </c>
      <c r="C60" s="180"/>
      <c r="D60" s="180"/>
      <c r="E60" s="181"/>
    </row>
    <row r="61" spans="1:5" ht="179.25" customHeight="1" thickBot="1" x14ac:dyDescent="0.2">
      <c r="A61" s="182" t="s">
        <v>350</v>
      </c>
      <c r="B61" s="190" t="s">
        <v>157</v>
      </c>
      <c r="C61" s="152"/>
      <c r="D61" s="152"/>
      <c r="E61" s="153"/>
    </row>
    <row r="62" spans="1:5" ht="95.25" customHeight="1" thickBot="1" x14ac:dyDescent="0.2">
      <c r="A62" s="193" t="s">
        <v>158</v>
      </c>
      <c r="B62" s="183" t="s">
        <v>159</v>
      </c>
      <c r="C62" s="152"/>
      <c r="D62" s="152"/>
      <c r="E62" s="153"/>
    </row>
    <row r="63" spans="1:5" ht="120" customHeight="1" thickBot="1" x14ac:dyDescent="0.2">
      <c r="A63" s="194" t="s">
        <v>160</v>
      </c>
      <c r="B63" s="183" t="s">
        <v>161</v>
      </c>
      <c r="C63" s="152"/>
      <c r="D63" s="152"/>
      <c r="E63" s="153"/>
    </row>
    <row r="64" spans="1:5" ht="120" customHeight="1" x14ac:dyDescent="0.15">
      <c r="A64" s="195" t="s">
        <v>162</v>
      </c>
      <c r="B64" s="196" t="s">
        <v>163</v>
      </c>
      <c r="C64" s="142"/>
      <c r="D64" s="142"/>
      <c r="E64" s="143"/>
    </row>
    <row r="65" spans="1:5" ht="120" customHeight="1" thickBot="1" x14ac:dyDescent="0.2">
      <c r="A65" s="197" t="s">
        <v>164</v>
      </c>
      <c r="B65" s="187" t="s">
        <v>165</v>
      </c>
      <c r="C65" s="180"/>
      <c r="D65" s="180"/>
      <c r="E65" s="181"/>
    </row>
    <row r="66" spans="1:5" ht="164.25" customHeight="1" x14ac:dyDescent="0.15">
      <c r="A66" s="195" t="s">
        <v>166</v>
      </c>
      <c r="B66" s="131" t="s">
        <v>167</v>
      </c>
      <c r="C66" s="142"/>
      <c r="D66" s="142"/>
      <c r="E66" s="143"/>
    </row>
    <row r="67" spans="1:5" ht="131.25" customHeight="1" thickBot="1" x14ac:dyDescent="0.2">
      <c r="A67" s="197" t="s">
        <v>168</v>
      </c>
      <c r="B67" s="198" t="s">
        <v>169</v>
      </c>
      <c r="C67" s="180"/>
      <c r="D67" s="180"/>
      <c r="E67" s="181"/>
    </row>
    <row r="68" spans="1:5" ht="152.25" customHeight="1" x14ac:dyDescent="0.15">
      <c r="A68" s="199" t="s">
        <v>170</v>
      </c>
      <c r="B68" s="200" t="s">
        <v>171</v>
      </c>
      <c r="C68" s="164"/>
      <c r="D68" s="164"/>
      <c r="E68" s="165"/>
    </row>
    <row r="69" spans="1:5" ht="152.25" customHeight="1" x14ac:dyDescent="0.15">
      <c r="A69" s="201" t="s">
        <v>172</v>
      </c>
      <c r="B69" s="159" t="s">
        <v>173</v>
      </c>
      <c r="C69" s="160"/>
      <c r="D69" s="160"/>
      <c r="E69" s="161"/>
    </row>
    <row r="70" spans="1:5" ht="152.25" customHeight="1" x14ac:dyDescent="0.15">
      <c r="A70" s="201" t="s">
        <v>174</v>
      </c>
      <c r="B70" s="159" t="s">
        <v>175</v>
      </c>
      <c r="C70" s="160"/>
      <c r="D70" s="160"/>
      <c r="E70" s="161"/>
    </row>
    <row r="71" spans="1:5" ht="126" customHeight="1" x14ac:dyDescent="0.15">
      <c r="A71" s="201" t="s">
        <v>176</v>
      </c>
      <c r="B71" s="159" t="s">
        <v>177</v>
      </c>
      <c r="C71" s="160"/>
      <c r="D71" s="160"/>
      <c r="E71" s="161"/>
    </row>
    <row r="72" spans="1:5" ht="132.75" customHeight="1" x14ac:dyDescent="0.15">
      <c r="A72" s="201" t="s">
        <v>178</v>
      </c>
      <c r="B72" s="159" t="s">
        <v>179</v>
      </c>
      <c r="C72" s="160"/>
      <c r="D72" s="160"/>
      <c r="E72" s="161"/>
    </row>
    <row r="73" spans="1:5" ht="200.25" customHeight="1" thickBot="1" x14ac:dyDescent="0.2">
      <c r="A73" s="197" t="s">
        <v>180</v>
      </c>
      <c r="B73" s="198" t="s">
        <v>181</v>
      </c>
      <c r="C73" s="180"/>
      <c r="D73" s="180"/>
      <c r="E73" s="181"/>
    </row>
    <row r="74" spans="1:5" ht="169.5" customHeight="1" thickBot="1" x14ac:dyDescent="0.2">
      <c r="A74" s="194" t="s">
        <v>182</v>
      </c>
      <c r="B74" s="145" t="s">
        <v>340</v>
      </c>
      <c r="C74" s="152"/>
      <c r="D74" s="152"/>
      <c r="E74" s="153"/>
    </row>
    <row r="75" spans="1:5" ht="139.5" customHeight="1" x14ac:dyDescent="0.15">
      <c r="A75" s="202" t="s">
        <v>183</v>
      </c>
      <c r="B75" s="200" t="s">
        <v>184</v>
      </c>
      <c r="C75" s="164"/>
      <c r="D75" s="164"/>
      <c r="E75" s="165"/>
    </row>
    <row r="76" spans="1:5" ht="139.5" customHeight="1" thickBot="1" x14ac:dyDescent="0.2">
      <c r="A76" s="203" t="s">
        <v>185</v>
      </c>
      <c r="B76" s="198" t="s">
        <v>186</v>
      </c>
      <c r="C76" s="180"/>
      <c r="D76" s="180"/>
      <c r="E76" s="181"/>
    </row>
    <row r="77" spans="1:5" ht="135" customHeight="1" x14ac:dyDescent="0.15">
      <c r="A77" s="202" t="s">
        <v>187</v>
      </c>
      <c r="B77" s="200" t="s">
        <v>188</v>
      </c>
      <c r="C77" s="164"/>
      <c r="D77" s="164"/>
      <c r="E77" s="165"/>
    </row>
    <row r="78" spans="1:5" ht="125.25" customHeight="1" x14ac:dyDescent="0.15">
      <c r="A78" s="205" t="s">
        <v>190</v>
      </c>
      <c r="B78" s="159" t="s">
        <v>189</v>
      </c>
      <c r="C78" s="160"/>
      <c r="D78" s="160"/>
      <c r="E78" s="161"/>
    </row>
    <row r="79" spans="1:5" ht="125.25" customHeight="1" x14ac:dyDescent="0.15">
      <c r="A79" s="205" t="s">
        <v>191</v>
      </c>
      <c r="B79" s="159" t="s">
        <v>192</v>
      </c>
      <c r="C79" s="160"/>
      <c r="D79" s="160"/>
      <c r="E79" s="161"/>
    </row>
    <row r="80" spans="1:5" ht="125.25" customHeight="1" x14ac:dyDescent="0.15">
      <c r="A80" s="204" t="s">
        <v>193</v>
      </c>
      <c r="B80" s="159" t="s">
        <v>194</v>
      </c>
      <c r="C80" s="160"/>
      <c r="D80" s="160"/>
      <c r="E80" s="161"/>
    </row>
    <row r="81" spans="1:6" ht="125.25" customHeight="1" thickBot="1" x14ac:dyDescent="0.2">
      <c r="A81" s="203" t="s">
        <v>195</v>
      </c>
      <c r="B81" s="198" t="s">
        <v>198</v>
      </c>
      <c r="C81" s="180"/>
      <c r="D81" s="180"/>
      <c r="E81" s="181"/>
    </row>
    <row r="82" spans="1:6" ht="142.5" customHeight="1" x14ac:dyDescent="0.15">
      <c r="A82" s="202" t="s">
        <v>196</v>
      </c>
      <c r="B82" s="200" t="s">
        <v>197</v>
      </c>
      <c r="C82" s="164"/>
      <c r="D82" s="164"/>
      <c r="E82" s="165"/>
    </row>
    <row r="83" spans="1:6" ht="123.75" customHeight="1" x14ac:dyDescent="0.15">
      <c r="A83" s="205" t="s">
        <v>200</v>
      </c>
      <c r="B83" s="159" t="s">
        <v>199</v>
      </c>
      <c r="C83" s="160"/>
      <c r="D83" s="160"/>
      <c r="E83" s="161"/>
    </row>
    <row r="84" spans="1:6" ht="141" customHeight="1" x14ac:dyDescent="0.15">
      <c r="A84" s="205" t="s">
        <v>201</v>
      </c>
      <c r="B84" s="159" t="s">
        <v>202</v>
      </c>
      <c r="C84" s="160"/>
      <c r="D84" s="160"/>
      <c r="E84" s="161"/>
      <c r="F84" s="118"/>
    </row>
    <row r="85" spans="1:6" ht="123.75" customHeight="1" x14ac:dyDescent="0.15">
      <c r="A85" s="205" t="s">
        <v>203</v>
      </c>
      <c r="B85" s="159" t="s">
        <v>204</v>
      </c>
      <c r="C85" s="160"/>
      <c r="D85" s="160"/>
      <c r="E85" s="161"/>
      <c r="F85" s="118"/>
    </row>
    <row r="86" spans="1:6" ht="123.75" customHeight="1" x14ac:dyDescent="0.15">
      <c r="A86" s="205" t="s">
        <v>205</v>
      </c>
      <c r="B86" s="166" t="s">
        <v>206</v>
      </c>
      <c r="C86" s="160"/>
      <c r="D86" s="160"/>
      <c r="E86" s="161"/>
    </row>
    <row r="87" spans="1:6" ht="144.75" customHeight="1" thickBot="1" x14ac:dyDescent="0.2">
      <c r="A87" s="203" t="s">
        <v>207</v>
      </c>
      <c r="B87" s="198" t="s">
        <v>208</v>
      </c>
      <c r="C87" s="180"/>
      <c r="D87" s="180"/>
      <c r="E87" s="181"/>
    </row>
    <row r="88" spans="1:6" ht="167.25" customHeight="1" thickBot="1" x14ac:dyDescent="0.2">
      <c r="A88" s="206" t="s">
        <v>209</v>
      </c>
      <c r="B88" s="139" t="s">
        <v>210</v>
      </c>
      <c r="C88" s="142"/>
      <c r="D88" s="142"/>
      <c r="E88" s="143"/>
    </row>
    <row r="89" spans="1:6" ht="167.25" customHeight="1" thickBot="1" x14ac:dyDescent="0.2">
      <c r="A89" s="207" t="s">
        <v>341</v>
      </c>
      <c r="B89" s="155" t="s">
        <v>211</v>
      </c>
      <c r="C89" s="156"/>
      <c r="D89" s="156"/>
      <c r="E89" s="157"/>
    </row>
    <row r="90" spans="1:6" ht="167.25" customHeight="1" thickBot="1" x14ac:dyDescent="0.2">
      <c r="A90" s="193" t="s">
        <v>212</v>
      </c>
      <c r="B90" s="145" t="s">
        <v>213</v>
      </c>
      <c r="C90" s="152"/>
      <c r="D90" s="152"/>
      <c r="E90" s="153"/>
    </row>
    <row r="91" spans="1:6" ht="173.25" customHeight="1" x14ac:dyDescent="0.15">
      <c r="A91" s="202" t="s">
        <v>214</v>
      </c>
      <c r="B91" s="200" t="s">
        <v>215</v>
      </c>
      <c r="C91" s="164"/>
      <c r="D91" s="164"/>
      <c r="E91" s="165"/>
    </row>
    <row r="92" spans="1:6" ht="69.75" customHeight="1" x14ac:dyDescent="0.15">
      <c r="A92" s="205" t="s">
        <v>216</v>
      </c>
      <c r="B92" s="159" t="s">
        <v>217</v>
      </c>
      <c r="C92" s="160"/>
      <c r="D92" s="160"/>
      <c r="E92" s="161"/>
    </row>
    <row r="93" spans="1:6" ht="224.25" customHeight="1" thickBot="1" x14ac:dyDescent="0.2">
      <c r="A93" s="203" t="s">
        <v>218</v>
      </c>
      <c r="B93" s="198" t="s">
        <v>219</v>
      </c>
      <c r="C93" s="180"/>
      <c r="D93" s="180"/>
      <c r="E93" s="181"/>
    </row>
    <row r="94" spans="1:6" ht="174" customHeight="1" x14ac:dyDescent="0.15">
      <c r="A94" s="162" t="s">
        <v>220</v>
      </c>
      <c r="B94" s="200" t="s">
        <v>221</v>
      </c>
      <c r="C94" s="164"/>
      <c r="D94" s="164"/>
      <c r="E94" s="165"/>
    </row>
    <row r="95" spans="1:6" ht="123" customHeight="1" thickBot="1" x14ac:dyDescent="0.2">
      <c r="A95" s="209" t="s">
        <v>389</v>
      </c>
      <c r="B95" s="208" t="s">
        <v>222</v>
      </c>
      <c r="C95" s="180"/>
      <c r="D95" s="180"/>
      <c r="E95" s="181"/>
    </row>
    <row r="96" spans="1:6" ht="153.75" customHeight="1" x14ac:dyDescent="0.15">
      <c r="A96" s="162" t="s">
        <v>223</v>
      </c>
      <c r="B96" s="200" t="s">
        <v>224</v>
      </c>
      <c r="C96" s="164"/>
      <c r="D96" s="164"/>
      <c r="E96" s="165"/>
    </row>
    <row r="97" spans="1:5" ht="153.75" customHeight="1" x14ac:dyDescent="0.15">
      <c r="A97" s="158" t="s">
        <v>225</v>
      </c>
      <c r="B97" s="159" t="s">
        <v>226</v>
      </c>
      <c r="C97" s="160"/>
      <c r="D97" s="160"/>
      <c r="E97" s="161"/>
    </row>
    <row r="98" spans="1:5" ht="153.75" customHeight="1" thickBot="1" x14ac:dyDescent="0.2">
      <c r="A98" s="209" t="s">
        <v>227</v>
      </c>
      <c r="B98" s="198" t="s">
        <v>228</v>
      </c>
      <c r="C98" s="180"/>
      <c r="D98" s="180"/>
      <c r="E98" s="181"/>
    </row>
    <row r="99" spans="1:5" ht="186" customHeight="1" thickBot="1" x14ac:dyDescent="0.2">
      <c r="A99" s="206" t="s">
        <v>381</v>
      </c>
      <c r="B99" s="139" t="s">
        <v>229</v>
      </c>
      <c r="C99" s="142"/>
      <c r="D99" s="142"/>
      <c r="E99" s="143"/>
    </row>
    <row r="100" spans="1:5" ht="186" customHeight="1" thickBot="1" x14ac:dyDescent="0.2">
      <c r="A100" s="193" t="s">
        <v>230</v>
      </c>
      <c r="B100" s="145" t="s">
        <v>231</v>
      </c>
      <c r="C100" s="152"/>
      <c r="D100" s="152"/>
      <c r="E100" s="153"/>
    </row>
    <row r="101" spans="1:5" ht="186" customHeight="1" thickBot="1" x14ac:dyDescent="0.2">
      <c r="A101" s="144" t="s">
        <v>232</v>
      </c>
      <c r="B101" s="145" t="s">
        <v>233</v>
      </c>
      <c r="C101" s="152"/>
      <c r="D101" s="152"/>
      <c r="E101" s="153"/>
    </row>
    <row r="102" spans="1:5" ht="180.75" customHeight="1" x14ac:dyDescent="0.15">
      <c r="A102" s="162" t="s">
        <v>377</v>
      </c>
      <c r="B102" s="200" t="s">
        <v>234</v>
      </c>
      <c r="C102" s="164"/>
      <c r="D102" s="164"/>
      <c r="E102" s="165"/>
    </row>
    <row r="103" spans="1:5" ht="80.25" customHeight="1" x14ac:dyDescent="0.15">
      <c r="A103" s="158" t="s">
        <v>235</v>
      </c>
      <c r="B103" s="159" t="s">
        <v>236</v>
      </c>
      <c r="C103" s="160"/>
      <c r="D103" s="160"/>
      <c r="E103" s="161"/>
    </row>
    <row r="104" spans="1:5" ht="108" customHeight="1" x14ac:dyDescent="0.15">
      <c r="A104" s="158" t="s">
        <v>237</v>
      </c>
      <c r="B104" s="159" t="s">
        <v>238</v>
      </c>
      <c r="C104" s="160"/>
      <c r="D104" s="160"/>
      <c r="E104" s="161"/>
    </row>
    <row r="105" spans="1:5" ht="143.25" customHeight="1" x14ac:dyDescent="0.15">
      <c r="A105" s="158" t="s">
        <v>239</v>
      </c>
      <c r="B105" s="159" t="s">
        <v>240</v>
      </c>
      <c r="C105" s="160"/>
      <c r="D105" s="160"/>
      <c r="E105" s="161"/>
    </row>
    <row r="106" spans="1:5" ht="49.5" customHeight="1" x14ac:dyDescent="0.15">
      <c r="A106" s="158" t="s">
        <v>241</v>
      </c>
      <c r="B106" s="159" t="s">
        <v>242</v>
      </c>
      <c r="C106" s="160"/>
      <c r="D106" s="160"/>
      <c r="E106" s="161"/>
    </row>
    <row r="107" spans="1:5" ht="132.75" customHeight="1" x14ac:dyDescent="0.15">
      <c r="A107" s="158" t="s">
        <v>243</v>
      </c>
      <c r="B107" s="159" t="s">
        <v>244</v>
      </c>
      <c r="C107" s="160"/>
      <c r="D107" s="160"/>
      <c r="E107" s="161"/>
    </row>
    <row r="108" spans="1:5" ht="130.5" customHeight="1" thickBot="1" x14ac:dyDescent="0.2">
      <c r="A108" s="209" t="s">
        <v>245</v>
      </c>
      <c r="B108" s="108" t="s">
        <v>242</v>
      </c>
      <c r="C108" s="180"/>
      <c r="D108" s="180"/>
      <c r="E108" s="181"/>
    </row>
    <row r="109" spans="1:5" ht="147.75" customHeight="1" x14ac:dyDescent="0.15">
      <c r="A109" s="162" t="s">
        <v>246</v>
      </c>
      <c r="B109" s="200" t="s">
        <v>247</v>
      </c>
      <c r="C109" s="164"/>
      <c r="D109" s="164"/>
      <c r="E109" s="165"/>
    </row>
    <row r="110" spans="1:5" ht="147.75" customHeight="1" thickBot="1" x14ac:dyDescent="0.2">
      <c r="A110" s="209" t="s">
        <v>248</v>
      </c>
      <c r="B110" s="198" t="s">
        <v>249</v>
      </c>
      <c r="C110" s="180"/>
      <c r="D110" s="180"/>
      <c r="E110" s="181"/>
    </row>
    <row r="111" spans="1:5" ht="168" customHeight="1" x14ac:dyDescent="0.15">
      <c r="A111" s="162" t="s">
        <v>250</v>
      </c>
      <c r="B111" s="200" t="s">
        <v>251</v>
      </c>
      <c r="C111" s="164"/>
      <c r="D111" s="164"/>
      <c r="E111" s="165"/>
    </row>
    <row r="112" spans="1:5" ht="168" customHeight="1" x14ac:dyDescent="0.15">
      <c r="A112" s="158" t="s">
        <v>252</v>
      </c>
      <c r="B112" s="159" t="s">
        <v>253</v>
      </c>
      <c r="C112" s="160"/>
      <c r="D112" s="160"/>
      <c r="E112" s="161"/>
    </row>
    <row r="113" spans="1:5" ht="168" customHeight="1" thickBot="1" x14ac:dyDescent="0.2">
      <c r="A113" s="209" t="s">
        <v>254</v>
      </c>
      <c r="B113" s="187" t="s">
        <v>255</v>
      </c>
      <c r="C113" s="180"/>
      <c r="D113" s="180"/>
      <c r="E113" s="181"/>
    </row>
    <row r="114" spans="1:5" ht="238.5" customHeight="1" thickBot="1" x14ac:dyDescent="0.2">
      <c r="A114" s="144" t="s">
        <v>256</v>
      </c>
      <c r="B114" s="145" t="s">
        <v>257</v>
      </c>
      <c r="C114" s="152"/>
      <c r="D114" s="152"/>
      <c r="E114" s="153"/>
    </row>
    <row r="115" spans="1:5" ht="126" customHeight="1" x14ac:dyDescent="0.15">
      <c r="A115" s="162" t="s">
        <v>258</v>
      </c>
      <c r="B115" s="200" t="s">
        <v>259</v>
      </c>
      <c r="C115" s="164"/>
      <c r="D115" s="164"/>
      <c r="E115" s="165"/>
    </row>
    <row r="116" spans="1:5" ht="104.25" customHeight="1" thickBot="1" x14ac:dyDescent="0.2">
      <c r="A116" s="209" t="s">
        <v>260</v>
      </c>
      <c r="B116" s="208" t="s">
        <v>261</v>
      </c>
      <c r="C116" s="180"/>
      <c r="D116" s="180"/>
      <c r="E116" s="181"/>
    </row>
    <row r="117" spans="1:5" ht="102" customHeight="1" x14ac:dyDescent="0.15">
      <c r="A117" s="162" t="s">
        <v>262</v>
      </c>
      <c r="B117" s="163" t="s">
        <v>263</v>
      </c>
      <c r="C117" s="164"/>
      <c r="D117" s="164"/>
      <c r="E117" s="165"/>
    </row>
    <row r="118" spans="1:5" ht="255" customHeight="1" thickBot="1" x14ac:dyDescent="0.2">
      <c r="A118" s="167" t="s">
        <v>378</v>
      </c>
      <c r="B118" s="210" t="s">
        <v>264</v>
      </c>
      <c r="C118" s="169"/>
      <c r="D118" s="169"/>
      <c r="E118" s="170"/>
    </row>
    <row r="119" spans="1:5" ht="15" thickTop="1" x14ac:dyDescent="0.15">
      <c r="C119" s="118"/>
      <c r="D119" s="118"/>
      <c r="E119" s="118"/>
    </row>
    <row r="120" spans="1:5" ht="60" customHeight="1" thickBot="1" x14ac:dyDescent="0.3">
      <c r="A120" s="211" t="s">
        <v>271</v>
      </c>
      <c r="C120" s="118"/>
      <c r="D120" s="118"/>
      <c r="E120" s="118"/>
    </row>
    <row r="121" spans="1:5" ht="24.75" customHeight="1" thickTop="1" thickBot="1" x14ac:dyDescent="0.2">
      <c r="A121" s="119" t="s">
        <v>130</v>
      </c>
      <c r="B121" s="120" t="s">
        <v>131</v>
      </c>
      <c r="C121" s="120" t="s">
        <v>127</v>
      </c>
      <c r="D121" s="120" t="s">
        <v>128</v>
      </c>
      <c r="E121" s="121" t="s">
        <v>129</v>
      </c>
    </row>
    <row r="122" spans="1:5" ht="153" customHeight="1" x14ac:dyDescent="0.15">
      <c r="A122" s="184" t="s">
        <v>272</v>
      </c>
      <c r="B122" s="163" t="s">
        <v>274</v>
      </c>
      <c r="C122" s="164"/>
      <c r="D122" s="164"/>
      <c r="E122" s="165"/>
    </row>
    <row r="123" spans="1:5" ht="153" customHeight="1" thickBot="1" x14ac:dyDescent="0.2">
      <c r="A123" s="212" t="s">
        <v>273</v>
      </c>
      <c r="B123" s="213" t="s">
        <v>275</v>
      </c>
      <c r="C123" s="125"/>
      <c r="D123" s="125"/>
      <c r="E123" s="126"/>
    </row>
    <row r="124" spans="1:5" ht="15" thickTop="1" x14ac:dyDescent="0.15">
      <c r="C124" s="118"/>
      <c r="D124" s="118"/>
      <c r="E124" s="118"/>
    </row>
    <row r="125" spans="1:5" ht="14.25" x14ac:dyDescent="0.15">
      <c r="C125" s="118"/>
      <c r="D125" s="118"/>
      <c r="E125" s="118"/>
    </row>
    <row r="126" spans="1:5" ht="54.75" customHeight="1" thickBot="1" x14ac:dyDescent="0.3">
      <c r="A126" s="214" t="s">
        <v>283</v>
      </c>
      <c r="C126" s="118"/>
      <c r="D126" s="118"/>
      <c r="E126" s="118"/>
    </row>
    <row r="127" spans="1:5" ht="28.5" customHeight="1" thickTop="1" thickBot="1" x14ac:dyDescent="0.2">
      <c r="A127" s="215" t="s">
        <v>130</v>
      </c>
      <c r="B127" s="216" t="s">
        <v>131</v>
      </c>
      <c r="C127" s="216" t="s">
        <v>127</v>
      </c>
      <c r="D127" s="216" t="s">
        <v>128</v>
      </c>
      <c r="E127" s="217" t="s">
        <v>129</v>
      </c>
    </row>
    <row r="128" spans="1:5" ht="164.25" customHeight="1" x14ac:dyDescent="0.15">
      <c r="A128" s="146" t="s">
        <v>276</v>
      </c>
      <c r="B128" s="155" t="s">
        <v>351</v>
      </c>
      <c r="C128" s="156"/>
      <c r="D128" s="156"/>
      <c r="E128" s="157"/>
    </row>
    <row r="129" spans="1:5" ht="124.5" customHeight="1" x14ac:dyDescent="0.15">
      <c r="A129" s="158" t="s">
        <v>277</v>
      </c>
      <c r="B129" s="166" t="s">
        <v>278</v>
      </c>
      <c r="C129" s="160"/>
      <c r="D129" s="160"/>
      <c r="E129" s="161"/>
    </row>
    <row r="130" spans="1:5" ht="146.25" customHeight="1" thickBot="1" x14ac:dyDescent="0.2">
      <c r="A130" s="209" t="s">
        <v>279</v>
      </c>
      <c r="B130" s="208" t="s">
        <v>280</v>
      </c>
      <c r="C130" s="180"/>
      <c r="D130" s="180"/>
      <c r="E130" s="181"/>
    </row>
    <row r="131" spans="1:5" ht="122.25" customHeight="1" x14ac:dyDescent="0.15">
      <c r="A131" s="162" t="s">
        <v>281</v>
      </c>
      <c r="B131" s="383" t="s">
        <v>352</v>
      </c>
      <c r="C131" s="164"/>
      <c r="D131" s="164"/>
      <c r="E131" s="165"/>
    </row>
    <row r="132" spans="1:5" ht="159.75" customHeight="1" thickBot="1" x14ac:dyDescent="0.2">
      <c r="A132" s="209" t="s">
        <v>282</v>
      </c>
      <c r="B132" s="384"/>
      <c r="C132" s="180"/>
      <c r="D132" s="180"/>
      <c r="E132" s="181"/>
    </row>
    <row r="133" spans="1:5" ht="252" customHeight="1" thickBot="1" x14ac:dyDescent="0.2">
      <c r="A133" s="144" t="s">
        <v>284</v>
      </c>
      <c r="B133" s="145" t="s">
        <v>353</v>
      </c>
      <c r="C133" s="152"/>
      <c r="D133" s="152"/>
      <c r="E133" s="153"/>
    </row>
    <row r="134" spans="1:5" ht="190.5" customHeight="1" thickBot="1" x14ac:dyDescent="0.2">
      <c r="A134" s="144" t="s">
        <v>286</v>
      </c>
      <c r="B134" s="145" t="s">
        <v>285</v>
      </c>
      <c r="C134" s="180"/>
      <c r="D134" s="180"/>
      <c r="E134" s="181"/>
    </row>
    <row r="135" spans="1:5" ht="190.5" customHeight="1" thickBot="1" x14ac:dyDescent="0.2">
      <c r="A135" s="144" t="s">
        <v>287</v>
      </c>
      <c r="B135" s="145" t="s">
        <v>354</v>
      </c>
      <c r="C135" s="180"/>
      <c r="D135" s="180"/>
      <c r="E135" s="181"/>
    </row>
    <row r="136" spans="1:5" ht="222.75" customHeight="1" thickBot="1" x14ac:dyDescent="0.2">
      <c r="A136" s="144" t="s">
        <v>379</v>
      </c>
      <c r="B136" s="145" t="s">
        <v>355</v>
      </c>
      <c r="C136" s="180"/>
      <c r="D136" s="180"/>
      <c r="E136" s="181"/>
    </row>
    <row r="137" spans="1:5" ht="222.75" customHeight="1" thickBot="1" x14ac:dyDescent="0.2">
      <c r="A137" s="144" t="s">
        <v>390</v>
      </c>
      <c r="B137" s="145" t="s">
        <v>356</v>
      </c>
      <c r="C137" s="180"/>
      <c r="D137" s="180"/>
      <c r="E137" s="181"/>
    </row>
    <row r="138" spans="1:5" ht="207" customHeight="1" thickBot="1" x14ac:dyDescent="0.2">
      <c r="A138" s="144" t="s">
        <v>288</v>
      </c>
      <c r="B138" s="145" t="s">
        <v>342</v>
      </c>
      <c r="C138" s="180"/>
      <c r="D138" s="180"/>
      <c r="E138" s="181"/>
    </row>
    <row r="139" spans="1:5" ht="345.75" customHeight="1" thickBot="1" x14ac:dyDescent="0.2">
      <c r="A139" s="144" t="s">
        <v>380</v>
      </c>
      <c r="B139" s="145" t="s">
        <v>357</v>
      </c>
      <c r="C139" s="152"/>
      <c r="D139" s="152"/>
      <c r="E139" s="153"/>
    </row>
    <row r="140" spans="1:5" ht="168" customHeight="1" thickBot="1" x14ac:dyDescent="0.2">
      <c r="A140" s="144" t="s">
        <v>358</v>
      </c>
      <c r="B140" s="145" t="s">
        <v>359</v>
      </c>
      <c r="C140" s="152"/>
      <c r="D140" s="152"/>
      <c r="E140" s="153"/>
    </row>
    <row r="141" spans="1:5" ht="168" customHeight="1" thickBot="1" x14ac:dyDescent="0.2">
      <c r="A141" s="144" t="s">
        <v>361</v>
      </c>
      <c r="B141" s="145" t="s">
        <v>360</v>
      </c>
      <c r="C141" s="152"/>
      <c r="D141" s="152"/>
      <c r="E141" s="153"/>
    </row>
    <row r="142" spans="1:5" ht="310.5" customHeight="1" x14ac:dyDescent="0.15">
      <c r="A142" s="162" t="s">
        <v>343</v>
      </c>
      <c r="B142" s="200" t="s">
        <v>362</v>
      </c>
      <c r="C142" s="164"/>
      <c r="D142" s="164"/>
      <c r="E142" s="165"/>
    </row>
    <row r="143" spans="1:5" ht="409.5" customHeight="1" x14ac:dyDescent="0.15">
      <c r="A143" s="218" t="s">
        <v>382</v>
      </c>
      <c r="B143" s="219" t="s">
        <v>289</v>
      </c>
      <c r="C143" s="223"/>
      <c r="D143" s="223"/>
      <c r="E143" s="224"/>
    </row>
    <row r="144" spans="1:5" ht="291" customHeight="1" x14ac:dyDescent="0.15">
      <c r="A144" s="229" t="s">
        <v>364</v>
      </c>
      <c r="B144" s="110"/>
      <c r="C144" s="220"/>
      <c r="D144" s="220"/>
      <c r="E144" s="225"/>
    </row>
    <row r="145" spans="1:5" ht="175.5" customHeight="1" x14ac:dyDescent="0.15">
      <c r="A145" s="230" t="s">
        <v>363</v>
      </c>
      <c r="B145" s="226"/>
      <c r="C145" s="227"/>
      <c r="D145" s="227"/>
      <c r="E145" s="228"/>
    </row>
    <row r="146" spans="1:5" ht="99.75" customHeight="1" x14ac:dyDescent="0.15">
      <c r="A146" s="158" t="s">
        <v>290</v>
      </c>
      <c r="B146" s="166" t="s">
        <v>291</v>
      </c>
      <c r="C146" s="160"/>
      <c r="D146" s="160"/>
      <c r="E146" s="161"/>
    </row>
    <row r="147" spans="1:5" ht="261" customHeight="1" x14ac:dyDescent="0.15">
      <c r="A147" s="158" t="s">
        <v>365</v>
      </c>
      <c r="B147" s="166" t="s">
        <v>292</v>
      </c>
      <c r="C147" s="160"/>
      <c r="D147" s="160"/>
      <c r="E147" s="161"/>
    </row>
    <row r="148" spans="1:5" ht="84" customHeight="1" x14ac:dyDescent="0.15">
      <c r="A148" s="158" t="s">
        <v>293</v>
      </c>
      <c r="B148" s="166" t="s">
        <v>294</v>
      </c>
      <c r="C148" s="160"/>
      <c r="D148" s="160"/>
      <c r="E148" s="161"/>
    </row>
    <row r="149" spans="1:5" ht="271.5" customHeight="1" x14ac:dyDescent="0.15">
      <c r="A149" s="158" t="s">
        <v>366</v>
      </c>
      <c r="B149" s="159" t="s">
        <v>295</v>
      </c>
      <c r="C149" s="160"/>
      <c r="D149" s="160"/>
      <c r="E149" s="161"/>
    </row>
    <row r="150" spans="1:5" ht="180" customHeight="1" thickBot="1" x14ac:dyDescent="0.2">
      <c r="A150" s="209" t="s">
        <v>296</v>
      </c>
      <c r="B150" s="198" t="s">
        <v>297</v>
      </c>
      <c r="C150" s="180"/>
      <c r="D150" s="180"/>
      <c r="E150" s="181"/>
    </row>
    <row r="151" spans="1:5" ht="176.25" customHeight="1" thickBot="1" x14ac:dyDescent="0.2">
      <c r="A151" s="144" t="s">
        <v>298</v>
      </c>
      <c r="B151" s="145" t="s">
        <v>299</v>
      </c>
      <c r="C151" s="152"/>
      <c r="D151" s="152"/>
      <c r="E151" s="153"/>
    </row>
    <row r="152" spans="1:5" ht="176.25" customHeight="1" thickBot="1" x14ac:dyDescent="0.2">
      <c r="A152" s="144" t="s">
        <v>300</v>
      </c>
      <c r="B152" s="145" t="s">
        <v>367</v>
      </c>
      <c r="C152" s="152"/>
      <c r="D152" s="152"/>
      <c r="E152" s="153"/>
    </row>
    <row r="153" spans="1:5" ht="185.25" customHeight="1" thickBot="1" x14ac:dyDescent="0.2">
      <c r="A153" s="144" t="s">
        <v>301</v>
      </c>
      <c r="B153" s="145" t="s">
        <v>368</v>
      </c>
      <c r="C153" s="152"/>
      <c r="D153" s="152"/>
      <c r="E153" s="153"/>
    </row>
    <row r="154" spans="1:5" ht="179.25" customHeight="1" thickBot="1" x14ac:dyDescent="0.2">
      <c r="A154" s="144" t="s">
        <v>302</v>
      </c>
      <c r="B154" s="145" t="s">
        <v>369</v>
      </c>
      <c r="C154" s="152"/>
      <c r="D154" s="152"/>
      <c r="E154" s="153"/>
    </row>
    <row r="155" spans="1:5" ht="186" customHeight="1" thickBot="1" x14ac:dyDescent="0.2">
      <c r="A155" s="144" t="s">
        <v>303</v>
      </c>
      <c r="B155" s="145" t="s">
        <v>370</v>
      </c>
      <c r="C155" s="152"/>
      <c r="D155" s="152"/>
      <c r="E155" s="153"/>
    </row>
    <row r="156" spans="1:5" ht="183.75" customHeight="1" thickBot="1" x14ac:dyDescent="0.2">
      <c r="A156" s="144" t="s">
        <v>304</v>
      </c>
      <c r="B156" s="145" t="s">
        <v>371</v>
      </c>
      <c r="C156" s="152"/>
      <c r="D156" s="152"/>
      <c r="E156" s="153"/>
    </row>
    <row r="157" spans="1:5" ht="200.25" customHeight="1" x14ac:dyDescent="0.15">
      <c r="A157" s="162" t="s">
        <v>305</v>
      </c>
      <c r="B157" s="200" t="s">
        <v>372</v>
      </c>
      <c r="C157" s="164"/>
      <c r="D157" s="164"/>
      <c r="E157" s="165"/>
    </row>
    <row r="158" spans="1:5" ht="216" customHeight="1" x14ac:dyDescent="0.15">
      <c r="A158" s="158" t="s">
        <v>307</v>
      </c>
      <c r="B158" s="166" t="s">
        <v>306</v>
      </c>
      <c r="C158" s="160"/>
      <c r="D158" s="160"/>
      <c r="E158" s="161"/>
    </row>
    <row r="159" spans="1:5" ht="218.25" customHeight="1" thickBot="1" x14ac:dyDescent="0.2">
      <c r="A159" s="186" t="s">
        <v>308</v>
      </c>
      <c r="B159" s="208"/>
      <c r="C159" s="160"/>
      <c r="D159" s="160"/>
      <c r="E159" s="160"/>
    </row>
    <row r="160" spans="1:5" ht="183.75" customHeight="1" x14ac:dyDescent="0.15">
      <c r="A160" s="184" t="s">
        <v>309</v>
      </c>
      <c r="B160" s="200" t="s">
        <v>310</v>
      </c>
      <c r="C160" s="160"/>
      <c r="D160" s="160"/>
      <c r="E160" s="160"/>
    </row>
    <row r="161" spans="1:5" ht="231.75" customHeight="1" thickBot="1" x14ac:dyDescent="0.2">
      <c r="A161" s="186" t="s">
        <v>311</v>
      </c>
      <c r="B161" s="198" t="s">
        <v>312</v>
      </c>
      <c r="C161" s="180"/>
      <c r="D161" s="180"/>
      <c r="E161" s="181"/>
    </row>
    <row r="162" spans="1:5" ht="177" customHeight="1" thickBot="1" x14ac:dyDescent="0.2">
      <c r="A162" s="144" t="s">
        <v>314</v>
      </c>
      <c r="B162" s="145" t="s">
        <v>313</v>
      </c>
      <c r="C162" s="152"/>
      <c r="D162" s="152"/>
      <c r="E162" s="153"/>
    </row>
    <row r="163" spans="1:5" ht="267" customHeight="1" thickBot="1" x14ac:dyDescent="0.2">
      <c r="A163" s="235" t="s">
        <v>387</v>
      </c>
      <c r="B163" s="145" t="s">
        <v>386</v>
      </c>
      <c r="C163" s="152"/>
      <c r="D163" s="152"/>
      <c r="E163" s="236"/>
    </row>
    <row r="164" spans="1:5" ht="267" customHeight="1" x14ac:dyDescent="0.15">
      <c r="A164" s="237"/>
      <c r="B164" s="237"/>
      <c r="C164" s="221"/>
      <c r="D164" s="221"/>
      <c r="E164" s="221"/>
    </row>
    <row r="165" spans="1:5" ht="14.25" x14ac:dyDescent="0.15">
      <c r="C165" s="118"/>
      <c r="D165" s="118"/>
      <c r="E165" s="118"/>
    </row>
    <row r="166" spans="1:5" ht="14.25" x14ac:dyDescent="0.15">
      <c r="C166" s="118"/>
      <c r="D166" s="118"/>
      <c r="E166" s="118"/>
    </row>
    <row r="167" spans="1:5" ht="14.25" x14ac:dyDescent="0.15">
      <c r="C167" s="118"/>
      <c r="D167" s="118"/>
      <c r="E167" s="118"/>
    </row>
    <row r="168" spans="1:5" ht="14.25" x14ac:dyDescent="0.15">
      <c r="C168" s="118"/>
      <c r="D168" s="118"/>
      <c r="E168" s="118"/>
    </row>
    <row r="169" spans="1:5" ht="14.25" x14ac:dyDescent="0.15">
      <c r="C169" s="118"/>
      <c r="D169" s="118"/>
      <c r="E169" s="118"/>
    </row>
    <row r="170" spans="1:5" ht="14.25" x14ac:dyDescent="0.15">
      <c r="C170" s="118"/>
      <c r="D170" s="118"/>
      <c r="E170" s="118"/>
    </row>
    <row r="171" spans="1:5" ht="14.25" x14ac:dyDescent="0.15">
      <c r="C171" s="118"/>
      <c r="D171" s="118"/>
      <c r="E171" s="118"/>
    </row>
    <row r="172" spans="1:5" ht="14.25" x14ac:dyDescent="0.15">
      <c r="C172" s="118"/>
      <c r="D172" s="118"/>
      <c r="E172" s="118"/>
    </row>
    <row r="173" spans="1:5" ht="14.25" x14ac:dyDescent="0.15">
      <c r="C173" s="118"/>
      <c r="D173" s="118"/>
      <c r="E173" s="118"/>
    </row>
    <row r="174" spans="1:5" ht="14.25" x14ac:dyDescent="0.15">
      <c r="C174" s="118"/>
      <c r="D174" s="118"/>
      <c r="E174" s="118"/>
    </row>
    <row r="175" spans="1:5" ht="14.25" x14ac:dyDescent="0.15">
      <c r="C175" s="118"/>
      <c r="D175" s="118"/>
      <c r="E175" s="118"/>
    </row>
    <row r="176" spans="1:5" ht="14.25" x14ac:dyDescent="0.15">
      <c r="C176" s="118"/>
      <c r="D176" s="118"/>
      <c r="E176" s="118"/>
    </row>
    <row r="177" spans="3:5" ht="14.25" x14ac:dyDescent="0.15">
      <c r="C177" s="118"/>
      <c r="D177" s="118"/>
      <c r="E177" s="118"/>
    </row>
    <row r="178" spans="3:5" ht="14.25" x14ac:dyDescent="0.15">
      <c r="C178" s="118"/>
      <c r="D178" s="118"/>
      <c r="E178" s="118"/>
    </row>
    <row r="179" spans="3:5" ht="14.25" x14ac:dyDescent="0.15">
      <c r="C179" s="118"/>
      <c r="D179" s="118"/>
      <c r="E179" s="118"/>
    </row>
  </sheetData>
  <mergeCells count="5">
    <mergeCell ref="B131:B132"/>
    <mergeCell ref="A2:E2"/>
    <mergeCell ref="B4:E4"/>
    <mergeCell ref="B5:E5"/>
    <mergeCell ref="B6:E6"/>
  </mergeCells>
  <phoneticPr fontId="4"/>
  <pageMargins left="0.70866141732283472" right="0.70866141732283472" top="0.74803149606299213" bottom="0.74803149606299213" header="0.31496062992125984" footer="0.31496062992125984"/>
  <pageSetup paperSize="9" scale="63" fitToHeight="0" orientation="portrait" r:id="rId1"/>
  <headerFooter>
    <oddFooter>&amp;P / &amp;N ページ</oddFooter>
  </headerFooter>
  <rowBreaks count="17" manualBreakCount="17">
    <brk id="22" max="4" man="1"/>
    <brk id="28" max="4" man="1"/>
    <brk id="37" max="4" man="1"/>
    <brk id="40" max="4" man="1"/>
    <brk id="46" max="4" man="1"/>
    <brk id="63" max="4" man="1"/>
    <brk id="71" max="4" man="1"/>
    <brk id="78" max="4" man="1"/>
    <brk id="101" max="4" man="1"/>
    <brk id="116" max="4" man="1"/>
    <brk id="125" max="4" man="1"/>
    <brk id="132" max="4" man="1"/>
    <brk id="137" max="4" man="1"/>
    <brk id="141" max="4" man="1"/>
    <brk id="145" max="4" man="1"/>
    <brk id="152" max="4" man="1"/>
    <brk id="15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47625</xdr:colOff>
                    <xdr:row>14</xdr:row>
                    <xdr:rowOff>85725</xdr:rowOff>
                  </from>
                  <to>
                    <xdr:col>2</xdr:col>
                    <xdr:colOff>257175</xdr:colOff>
                    <xdr:row>14</xdr:row>
                    <xdr:rowOff>342900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47625</xdr:colOff>
                    <xdr:row>14</xdr:row>
                    <xdr:rowOff>85725</xdr:rowOff>
                  </from>
                  <to>
                    <xdr:col>3</xdr:col>
                    <xdr:colOff>257175</xdr:colOff>
                    <xdr:row>14</xdr:row>
                    <xdr:rowOff>342900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47625</xdr:colOff>
                    <xdr:row>14</xdr:row>
                    <xdr:rowOff>85725</xdr:rowOff>
                  </from>
                  <to>
                    <xdr:col>4</xdr:col>
                    <xdr:colOff>257175</xdr:colOff>
                    <xdr:row>14</xdr:row>
                    <xdr:rowOff>342900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2</xdr:col>
                    <xdr:colOff>47625</xdr:colOff>
                    <xdr:row>22</xdr:row>
                    <xdr:rowOff>85725</xdr:rowOff>
                  </from>
                  <to>
                    <xdr:col>2</xdr:col>
                    <xdr:colOff>257175</xdr:colOff>
                    <xdr:row>22</xdr:row>
                    <xdr:rowOff>342900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3</xdr:col>
                    <xdr:colOff>47625</xdr:colOff>
                    <xdr:row>22</xdr:row>
                    <xdr:rowOff>85725</xdr:rowOff>
                  </from>
                  <to>
                    <xdr:col>3</xdr:col>
                    <xdr:colOff>257175</xdr:colOff>
                    <xdr:row>22</xdr:row>
                    <xdr:rowOff>342900</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4</xdr:col>
                    <xdr:colOff>47625</xdr:colOff>
                    <xdr:row>22</xdr:row>
                    <xdr:rowOff>85725</xdr:rowOff>
                  </from>
                  <to>
                    <xdr:col>4</xdr:col>
                    <xdr:colOff>257175</xdr:colOff>
                    <xdr:row>22</xdr:row>
                    <xdr:rowOff>342900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2</xdr:col>
                    <xdr:colOff>47625</xdr:colOff>
                    <xdr:row>23</xdr:row>
                    <xdr:rowOff>85725</xdr:rowOff>
                  </from>
                  <to>
                    <xdr:col>2</xdr:col>
                    <xdr:colOff>257175</xdr:colOff>
                    <xdr:row>23</xdr:row>
                    <xdr:rowOff>342900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3</xdr:col>
                    <xdr:colOff>47625</xdr:colOff>
                    <xdr:row>23</xdr:row>
                    <xdr:rowOff>85725</xdr:rowOff>
                  </from>
                  <to>
                    <xdr:col>3</xdr:col>
                    <xdr:colOff>257175</xdr:colOff>
                    <xdr:row>23</xdr:row>
                    <xdr:rowOff>342900</xdr:rowOff>
                  </to>
                </anchor>
              </controlPr>
            </control>
          </mc:Choice>
        </mc:AlternateContent>
        <mc:AlternateContent xmlns:mc="http://schemas.openxmlformats.org/markup-compatibility/2006">
          <mc:Choice Requires="x14">
            <control shapeId="5135" r:id="rId12" name="Check Box 15">
              <controlPr defaultSize="0" autoFill="0" autoLine="0" autoPict="0">
                <anchor moveWithCells="1">
                  <from>
                    <xdr:col>4</xdr:col>
                    <xdr:colOff>47625</xdr:colOff>
                    <xdr:row>23</xdr:row>
                    <xdr:rowOff>85725</xdr:rowOff>
                  </from>
                  <to>
                    <xdr:col>4</xdr:col>
                    <xdr:colOff>257175</xdr:colOff>
                    <xdr:row>23</xdr:row>
                    <xdr:rowOff>342900</xdr:rowOff>
                  </to>
                </anchor>
              </controlPr>
            </control>
          </mc:Choice>
        </mc:AlternateContent>
        <mc:AlternateContent xmlns:mc="http://schemas.openxmlformats.org/markup-compatibility/2006">
          <mc:Choice Requires="x14">
            <control shapeId="5136" r:id="rId13" name="Check Box 16">
              <controlPr defaultSize="0" autoFill="0" autoLine="0" autoPict="0">
                <anchor moveWithCells="1">
                  <from>
                    <xdr:col>2</xdr:col>
                    <xdr:colOff>47625</xdr:colOff>
                    <xdr:row>24</xdr:row>
                    <xdr:rowOff>85725</xdr:rowOff>
                  </from>
                  <to>
                    <xdr:col>2</xdr:col>
                    <xdr:colOff>257175</xdr:colOff>
                    <xdr:row>24</xdr:row>
                    <xdr:rowOff>342900</xdr:rowOff>
                  </to>
                </anchor>
              </controlPr>
            </control>
          </mc:Choice>
        </mc:AlternateContent>
        <mc:AlternateContent xmlns:mc="http://schemas.openxmlformats.org/markup-compatibility/2006">
          <mc:Choice Requires="x14">
            <control shapeId="5137" r:id="rId14" name="Check Box 17">
              <controlPr defaultSize="0" autoFill="0" autoLine="0" autoPict="0">
                <anchor moveWithCells="1">
                  <from>
                    <xdr:col>3</xdr:col>
                    <xdr:colOff>47625</xdr:colOff>
                    <xdr:row>24</xdr:row>
                    <xdr:rowOff>85725</xdr:rowOff>
                  </from>
                  <to>
                    <xdr:col>3</xdr:col>
                    <xdr:colOff>257175</xdr:colOff>
                    <xdr:row>24</xdr:row>
                    <xdr:rowOff>342900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4</xdr:col>
                    <xdr:colOff>47625</xdr:colOff>
                    <xdr:row>24</xdr:row>
                    <xdr:rowOff>85725</xdr:rowOff>
                  </from>
                  <to>
                    <xdr:col>4</xdr:col>
                    <xdr:colOff>257175</xdr:colOff>
                    <xdr:row>24</xdr:row>
                    <xdr:rowOff>342900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2</xdr:col>
                    <xdr:colOff>47625</xdr:colOff>
                    <xdr:row>26</xdr:row>
                    <xdr:rowOff>85725</xdr:rowOff>
                  </from>
                  <to>
                    <xdr:col>2</xdr:col>
                    <xdr:colOff>257175</xdr:colOff>
                    <xdr:row>26</xdr:row>
                    <xdr:rowOff>723900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3</xdr:col>
                    <xdr:colOff>47625</xdr:colOff>
                    <xdr:row>26</xdr:row>
                    <xdr:rowOff>85725</xdr:rowOff>
                  </from>
                  <to>
                    <xdr:col>3</xdr:col>
                    <xdr:colOff>257175</xdr:colOff>
                    <xdr:row>26</xdr:row>
                    <xdr:rowOff>723900</xdr:rowOff>
                  </to>
                </anchor>
              </controlPr>
            </control>
          </mc:Choice>
        </mc:AlternateContent>
        <mc:AlternateContent xmlns:mc="http://schemas.openxmlformats.org/markup-compatibility/2006">
          <mc:Choice Requires="x14">
            <control shapeId="5141" r:id="rId18" name="Check Box 21">
              <controlPr defaultSize="0" autoFill="0" autoLine="0" autoPict="0">
                <anchor moveWithCells="1">
                  <from>
                    <xdr:col>4</xdr:col>
                    <xdr:colOff>47625</xdr:colOff>
                    <xdr:row>26</xdr:row>
                    <xdr:rowOff>85725</xdr:rowOff>
                  </from>
                  <to>
                    <xdr:col>4</xdr:col>
                    <xdr:colOff>257175</xdr:colOff>
                    <xdr:row>26</xdr:row>
                    <xdr:rowOff>723900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2</xdr:col>
                    <xdr:colOff>47625</xdr:colOff>
                    <xdr:row>30</xdr:row>
                    <xdr:rowOff>85725</xdr:rowOff>
                  </from>
                  <to>
                    <xdr:col>2</xdr:col>
                    <xdr:colOff>257175</xdr:colOff>
                    <xdr:row>30</xdr:row>
                    <xdr:rowOff>342900</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3</xdr:col>
                    <xdr:colOff>47625</xdr:colOff>
                    <xdr:row>30</xdr:row>
                    <xdr:rowOff>85725</xdr:rowOff>
                  </from>
                  <to>
                    <xdr:col>3</xdr:col>
                    <xdr:colOff>257175</xdr:colOff>
                    <xdr:row>30</xdr:row>
                    <xdr:rowOff>342900</xdr:rowOff>
                  </to>
                </anchor>
              </controlPr>
            </control>
          </mc:Choice>
        </mc:AlternateContent>
        <mc:AlternateContent xmlns:mc="http://schemas.openxmlformats.org/markup-compatibility/2006">
          <mc:Choice Requires="x14">
            <control shapeId="5153" r:id="rId21" name="Check Box 33">
              <controlPr defaultSize="0" autoFill="0" autoLine="0" autoPict="0">
                <anchor moveWithCells="1">
                  <from>
                    <xdr:col>4</xdr:col>
                    <xdr:colOff>47625</xdr:colOff>
                    <xdr:row>30</xdr:row>
                    <xdr:rowOff>85725</xdr:rowOff>
                  </from>
                  <to>
                    <xdr:col>4</xdr:col>
                    <xdr:colOff>257175</xdr:colOff>
                    <xdr:row>30</xdr:row>
                    <xdr:rowOff>342900</xdr:rowOff>
                  </to>
                </anchor>
              </controlPr>
            </control>
          </mc:Choice>
        </mc:AlternateContent>
        <mc:AlternateContent xmlns:mc="http://schemas.openxmlformats.org/markup-compatibility/2006">
          <mc:Choice Requires="x14">
            <control shapeId="5154" r:id="rId22" name="Check Box 34">
              <controlPr defaultSize="0" autoFill="0" autoLine="0" autoPict="0">
                <anchor moveWithCells="1">
                  <from>
                    <xdr:col>2</xdr:col>
                    <xdr:colOff>47625</xdr:colOff>
                    <xdr:row>31</xdr:row>
                    <xdr:rowOff>85725</xdr:rowOff>
                  </from>
                  <to>
                    <xdr:col>2</xdr:col>
                    <xdr:colOff>257175</xdr:colOff>
                    <xdr:row>31</xdr:row>
                    <xdr:rowOff>342900</xdr:rowOff>
                  </to>
                </anchor>
              </controlPr>
            </control>
          </mc:Choice>
        </mc:AlternateContent>
        <mc:AlternateContent xmlns:mc="http://schemas.openxmlformats.org/markup-compatibility/2006">
          <mc:Choice Requires="x14">
            <control shapeId="5155" r:id="rId23" name="Check Box 35">
              <controlPr defaultSize="0" autoFill="0" autoLine="0" autoPict="0">
                <anchor moveWithCells="1">
                  <from>
                    <xdr:col>3</xdr:col>
                    <xdr:colOff>47625</xdr:colOff>
                    <xdr:row>31</xdr:row>
                    <xdr:rowOff>85725</xdr:rowOff>
                  </from>
                  <to>
                    <xdr:col>3</xdr:col>
                    <xdr:colOff>257175</xdr:colOff>
                    <xdr:row>31</xdr:row>
                    <xdr:rowOff>342900</xdr:rowOff>
                  </to>
                </anchor>
              </controlPr>
            </control>
          </mc:Choice>
        </mc:AlternateContent>
        <mc:AlternateContent xmlns:mc="http://schemas.openxmlformats.org/markup-compatibility/2006">
          <mc:Choice Requires="x14">
            <control shapeId="5156" r:id="rId24" name="Check Box 36">
              <controlPr defaultSize="0" autoFill="0" autoLine="0" autoPict="0">
                <anchor moveWithCells="1">
                  <from>
                    <xdr:col>4</xdr:col>
                    <xdr:colOff>47625</xdr:colOff>
                    <xdr:row>31</xdr:row>
                    <xdr:rowOff>85725</xdr:rowOff>
                  </from>
                  <to>
                    <xdr:col>4</xdr:col>
                    <xdr:colOff>257175</xdr:colOff>
                    <xdr:row>31</xdr:row>
                    <xdr:rowOff>342900</xdr:rowOff>
                  </to>
                </anchor>
              </controlPr>
            </control>
          </mc:Choice>
        </mc:AlternateContent>
        <mc:AlternateContent xmlns:mc="http://schemas.openxmlformats.org/markup-compatibility/2006">
          <mc:Choice Requires="x14">
            <control shapeId="5157" r:id="rId25" name="Check Box 37">
              <controlPr defaultSize="0" autoFill="0" autoLine="0" autoPict="0">
                <anchor moveWithCells="1">
                  <from>
                    <xdr:col>2</xdr:col>
                    <xdr:colOff>47625</xdr:colOff>
                    <xdr:row>32</xdr:row>
                    <xdr:rowOff>85725</xdr:rowOff>
                  </from>
                  <to>
                    <xdr:col>2</xdr:col>
                    <xdr:colOff>257175</xdr:colOff>
                    <xdr:row>32</xdr:row>
                    <xdr:rowOff>342900</xdr:rowOff>
                  </to>
                </anchor>
              </controlPr>
            </control>
          </mc:Choice>
        </mc:AlternateContent>
        <mc:AlternateContent xmlns:mc="http://schemas.openxmlformats.org/markup-compatibility/2006">
          <mc:Choice Requires="x14">
            <control shapeId="5158" r:id="rId26" name="Check Box 38">
              <controlPr defaultSize="0" autoFill="0" autoLine="0" autoPict="0">
                <anchor moveWithCells="1">
                  <from>
                    <xdr:col>3</xdr:col>
                    <xdr:colOff>47625</xdr:colOff>
                    <xdr:row>32</xdr:row>
                    <xdr:rowOff>85725</xdr:rowOff>
                  </from>
                  <to>
                    <xdr:col>3</xdr:col>
                    <xdr:colOff>257175</xdr:colOff>
                    <xdr:row>32</xdr:row>
                    <xdr:rowOff>342900</xdr:rowOff>
                  </to>
                </anchor>
              </controlPr>
            </control>
          </mc:Choice>
        </mc:AlternateContent>
        <mc:AlternateContent xmlns:mc="http://schemas.openxmlformats.org/markup-compatibility/2006">
          <mc:Choice Requires="x14">
            <control shapeId="5159" r:id="rId27" name="Check Box 39">
              <controlPr defaultSize="0" autoFill="0" autoLine="0" autoPict="0">
                <anchor moveWithCells="1">
                  <from>
                    <xdr:col>4</xdr:col>
                    <xdr:colOff>47625</xdr:colOff>
                    <xdr:row>32</xdr:row>
                    <xdr:rowOff>85725</xdr:rowOff>
                  </from>
                  <to>
                    <xdr:col>4</xdr:col>
                    <xdr:colOff>257175</xdr:colOff>
                    <xdr:row>32</xdr:row>
                    <xdr:rowOff>342900</xdr:rowOff>
                  </to>
                </anchor>
              </controlPr>
            </control>
          </mc:Choice>
        </mc:AlternateContent>
        <mc:AlternateContent xmlns:mc="http://schemas.openxmlformats.org/markup-compatibility/2006">
          <mc:Choice Requires="x14">
            <control shapeId="5175" r:id="rId28" name="Check Box 55">
              <controlPr defaultSize="0" autoFill="0" autoLine="0" autoPict="0">
                <anchor moveWithCells="1">
                  <from>
                    <xdr:col>2</xdr:col>
                    <xdr:colOff>47625</xdr:colOff>
                    <xdr:row>35</xdr:row>
                    <xdr:rowOff>85725</xdr:rowOff>
                  </from>
                  <to>
                    <xdr:col>2</xdr:col>
                    <xdr:colOff>257175</xdr:colOff>
                    <xdr:row>35</xdr:row>
                    <xdr:rowOff>342900</xdr:rowOff>
                  </to>
                </anchor>
              </controlPr>
            </control>
          </mc:Choice>
        </mc:AlternateContent>
        <mc:AlternateContent xmlns:mc="http://schemas.openxmlformats.org/markup-compatibility/2006">
          <mc:Choice Requires="x14">
            <control shapeId="5176" r:id="rId29" name="Check Box 56">
              <controlPr defaultSize="0" autoFill="0" autoLine="0" autoPict="0">
                <anchor moveWithCells="1">
                  <from>
                    <xdr:col>3</xdr:col>
                    <xdr:colOff>47625</xdr:colOff>
                    <xdr:row>35</xdr:row>
                    <xdr:rowOff>85725</xdr:rowOff>
                  </from>
                  <to>
                    <xdr:col>3</xdr:col>
                    <xdr:colOff>257175</xdr:colOff>
                    <xdr:row>35</xdr:row>
                    <xdr:rowOff>342900</xdr:rowOff>
                  </to>
                </anchor>
              </controlPr>
            </control>
          </mc:Choice>
        </mc:AlternateContent>
        <mc:AlternateContent xmlns:mc="http://schemas.openxmlformats.org/markup-compatibility/2006">
          <mc:Choice Requires="x14">
            <control shapeId="5177" r:id="rId30" name="Check Box 57">
              <controlPr defaultSize="0" autoFill="0" autoLine="0" autoPict="0">
                <anchor moveWithCells="1">
                  <from>
                    <xdr:col>4</xdr:col>
                    <xdr:colOff>47625</xdr:colOff>
                    <xdr:row>35</xdr:row>
                    <xdr:rowOff>85725</xdr:rowOff>
                  </from>
                  <to>
                    <xdr:col>4</xdr:col>
                    <xdr:colOff>257175</xdr:colOff>
                    <xdr:row>35</xdr:row>
                    <xdr:rowOff>342900</xdr:rowOff>
                  </to>
                </anchor>
              </controlPr>
            </control>
          </mc:Choice>
        </mc:AlternateContent>
        <mc:AlternateContent xmlns:mc="http://schemas.openxmlformats.org/markup-compatibility/2006">
          <mc:Choice Requires="x14">
            <control shapeId="5178" r:id="rId31" name="Check Box 58">
              <controlPr defaultSize="0" autoFill="0" autoLine="0" autoPict="0">
                <anchor moveWithCells="1">
                  <from>
                    <xdr:col>2</xdr:col>
                    <xdr:colOff>47625</xdr:colOff>
                    <xdr:row>36</xdr:row>
                    <xdr:rowOff>85725</xdr:rowOff>
                  </from>
                  <to>
                    <xdr:col>2</xdr:col>
                    <xdr:colOff>257175</xdr:colOff>
                    <xdr:row>36</xdr:row>
                    <xdr:rowOff>342900</xdr:rowOff>
                  </to>
                </anchor>
              </controlPr>
            </control>
          </mc:Choice>
        </mc:AlternateContent>
        <mc:AlternateContent xmlns:mc="http://schemas.openxmlformats.org/markup-compatibility/2006">
          <mc:Choice Requires="x14">
            <control shapeId="5179" r:id="rId32" name="Check Box 59">
              <controlPr defaultSize="0" autoFill="0" autoLine="0" autoPict="0">
                <anchor moveWithCells="1">
                  <from>
                    <xdr:col>3</xdr:col>
                    <xdr:colOff>47625</xdr:colOff>
                    <xdr:row>36</xdr:row>
                    <xdr:rowOff>85725</xdr:rowOff>
                  </from>
                  <to>
                    <xdr:col>3</xdr:col>
                    <xdr:colOff>257175</xdr:colOff>
                    <xdr:row>36</xdr:row>
                    <xdr:rowOff>342900</xdr:rowOff>
                  </to>
                </anchor>
              </controlPr>
            </control>
          </mc:Choice>
        </mc:AlternateContent>
        <mc:AlternateContent xmlns:mc="http://schemas.openxmlformats.org/markup-compatibility/2006">
          <mc:Choice Requires="x14">
            <control shapeId="5180" r:id="rId33" name="Check Box 60">
              <controlPr defaultSize="0" autoFill="0" autoLine="0" autoPict="0">
                <anchor moveWithCells="1">
                  <from>
                    <xdr:col>4</xdr:col>
                    <xdr:colOff>47625</xdr:colOff>
                    <xdr:row>36</xdr:row>
                    <xdr:rowOff>85725</xdr:rowOff>
                  </from>
                  <to>
                    <xdr:col>4</xdr:col>
                    <xdr:colOff>257175</xdr:colOff>
                    <xdr:row>36</xdr:row>
                    <xdr:rowOff>342900</xdr:rowOff>
                  </to>
                </anchor>
              </controlPr>
            </control>
          </mc:Choice>
        </mc:AlternateContent>
        <mc:AlternateContent xmlns:mc="http://schemas.openxmlformats.org/markup-compatibility/2006">
          <mc:Choice Requires="x14">
            <control shapeId="5181" r:id="rId34" name="Check Box 61">
              <controlPr defaultSize="0" autoFill="0" autoLine="0" autoPict="0">
                <anchor moveWithCells="1">
                  <from>
                    <xdr:col>2</xdr:col>
                    <xdr:colOff>47625</xdr:colOff>
                    <xdr:row>37</xdr:row>
                    <xdr:rowOff>85725</xdr:rowOff>
                  </from>
                  <to>
                    <xdr:col>2</xdr:col>
                    <xdr:colOff>257175</xdr:colOff>
                    <xdr:row>37</xdr:row>
                    <xdr:rowOff>342900</xdr:rowOff>
                  </to>
                </anchor>
              </controlPr>
            </control>
          </mc:Choice>
        </mc:AlternateContent>
        <mc:AlternateContent xmlns:mc="http://schemas.openxmlformats.org/markup-compatibility/2006">
          <mc:Choice Requires="x14">
            <control shapeId="5182" r:id="rId35" name="Check Box 62">
              <controlPr defaultSize="0" autoFill="0" autoLine="0" autoPict="0">
                <anchor moveWithCells="1">
                  <from>
                    <xdr:col>3</xdr:col>
                    <xdr:colOff>47625</xdr:colOff>
                    <xdr:row>37</xdr:row>
                    <xdr:rowOff>85725</xdr:rowOff>
                  </from>
                  <to>
                    <xdr:col>3</xdr:col>
                    <xdr:colOff>257175</xdr:colOff>
                    <xdr:row>37</xdr:row>
                    <xdr:rowOff>342900</xdr:rowOff>
                  </to>
                </anchor>
              </controlPr>
            </control>
          </mc:Choice>
        </mc:AlternateContent>
        <mc:AlternateContent xmlns:mc="http://schemas.openxmlformats.org/markup-compatibility/2006">
          <mc:Choice Requires="x14">
            <control shapeId="5183" r:id="rId36" name="Check Box 63">
              <controlPr defaultSize="0" autoFill="0" autoLine="0" autoPict="0">
                <anchor moveWithCells="1">
                  <from>
                    <xdr:col>4</xdr:col>
                    <xdr:colOff>47625</xdr:colOff>
                    <xdr:row>37</xdr:row>
                    <xdr:rowOff>85725</xdr:rowOff>
                  </from>
                  <to>
                    <xdr:col>4</xdr:col>
                    <xdr:colOff>257175</xdr:colOff>
                    <xdr:row>37</xdr:row>
                    <xdr:rowOff>342900</xdr:rowOff>
                  </to>
                </anchor>
              </controlPr>
            </control>
          </mc:Choice>
        </mc:AlternateContent>
        <mc:AlternateContent xmlns:mc="http://schemas.openxmlformats.org/markup-compatibility/2006">
          <mc:Choice Requires="x14">
            <control shapeId="5187" r:id="rId37" name="Check Box 67">
              <controlPr defaultSize="0" autoFill="0" autoLine="0" autoPict="0">
                <anchor moveWithCells="1">
                  <from>
                    <xdr:col>2</xdr:col>
                    <xdr:colOff>47625</xdr:colOff>
                    <xdr:row>38</xdr:row>
                    <xdr:rowOff>85725</xdr:rowOff>
                  </from>
                  <to>
                    <xdr:col>2</xdr:col>
                    <xdr:colOff>257175</xdr:colOff>
                    <xdr:row>38</xdr:row>
                    <xdr:rowOff>342900</xdr:rowOff>
                  </to>
                </anchor>
              </controlPr>
            </control>
          </mc:Choice>
        </mc:AlternateContent>
        <mc:AlternateContent xmlns:mc="http://schemas.openxmlformats.org/markup-compatibility/2006">
          <mc:Choice Requires="x14">
            <control shapeId="5188" r:id="rId38" name="Check Box 68">
              <controlPr defaultSize="0" autoFill="0" autoLine="0" autoPict="0">
                <anchor moveWithCells="1">
                  <from>
                    <xdr:col>3</xdr:col>
                    <xdr:colOff>47625</xdr:colOff>
                    <xdr:row>38</xdr:row>
                    <xdr:rowOff>85725</xdr:rowOff>
                  </from>
                  <to>
                    <xdr:col>3</xdr:col>
                    <xdr:colOff>257175</xdr:colOff>
                    <xdr:row>38</xdr:row>
                    <xdr:rowOff>342900</xdr:rowOff>
                  </to>
                </anchor>
              </controlPr>
            </control>
          </mc:Choice>
        </mc:AlternateContent>
        <mc:AlternateContent xmlns:mc="http://schemas.openxmlformats.org/markup-compatibility/2006">
          <mc:Choice Requires="x14">
            <control shapeId="5189" r:id="rId39" name="Check Box 69">
              <controlPr defaultSize="0" autoFill="0" autoLine="0" autoPict="0">
                <anchor moveWithCells="1">
                  <from>
                    <xdr:col>4</xdr:col>
                    <xdr:colOff>47625</xdr:colOff>
                    <xdr:row>38</xdr:row>
                    <xdr:rowOff>85725</xdr:rowOff>
                  </from>
                  <to>
                    <xdr:col>4</xdr:col>
                    <xdr:colOff>257175</xdr:colOff>
                    <xdr:row>38</xdr:row>
                    <xdr:rowOff>342900</xdr:rowOff>
                  </to>
                </anchor>
              </controlPr>
            </control>
          </mc:Choice>
        </mc:AlternateContent>
        <mc:AlternateContent xmlns:mc="http://schemas.openxmlformats.org/markup-compatibility/2006">
          <mc:Choice Requires="x14">
            <control shapeId="5190" r:id="rId40" name="Check Box 70">
              <controlPr defaultSize="0" autoFill="0" autoLine="0" autoPict="0">
                <anchor moveWithCells="1">
                  <from>
                    <xdr:col>2</xdr:col>
                    <xdr:colOff>47625</xdr:colOff>
                    <xdr:row>39</xdr:row>
                    <xdr:rowOff>85725</xdr:rowOff>
                  </from>
                  <to>
                    <xdr:col>2</xdr:col>
                    <xdr:colOff>257175</xdr:colOff>
                    <xdr:row>39</xdr:row>
                    <xdr:rowOff>342900</xdr:rowOff>
                  </to>
                </anchor>
              </controlPr>
            </control>
          </mc:Choice>
        </mc:AlternateContent>
        <mc:AlternateContent xmlns:mc="http://schemas.openxmlformats.org/markup-compatibility/2006">
          <mc:Choice Requires="x14">
            <control shapeId="5191" r:id="rId41" name="Check Box 71">
              <controlPr defaultSize="0" autoFill="0" autoLine="0" autoPict="0">
                <anchor moveWithCells="1">
                  <from>
                    <xdr:col>3</xdr:col>
                    <xdr:colOff>47625</xdr:colOff>
                    <xdr:row>39</xdr:row>
                    <xdr:rowOff>85725</xdr:rowOff>
                  </from>
                  <to>
                    <xdr:col>3</xdr:col>
                    <xdr:colOff>257175</xdr:colOff>
                    <xdr:row>39</xdr:row>
                    <xdr:rowOff>342900</xdr:rowOff>
                  </to>
                </anchor>
              </controlPr>
            </control>
          </mc:Choice>
        </mc:AlternateContent>
        <mc:AlternateContent xmlns:mc="http://schemas.openxmlformats.org/markup-compatibility/2006">
          <mc:Choice Requires="x14">
            <control shapeId="5192" r:id="rId42" name="Check Box 72">
              <controlPr defaultSize="0" autoFill="0" autoLine="0" autoPict="0">
                <anchor moveWithCells="1">
                  <from>
                    <xdr:col>4</xdr:col>
                    <xdr:colOff>47625</xdr:colOff>
                    <xdr:row>39</xdr:row>
                    <xdr:rowOff>85725</xdr:rowOff>
                  </from>
                  <to>
                    <xdr:col>4</xdr:col>
                    <xdr:colOff>257175</xdr:colOff>
                    <xdr:row>39</xdr:row>
                    <xdr:rowOff>342900</xdr:rowOff>
                  </to>
                </anchor>
              </controlPr>
            </control>
          </mc:Choice>
        </mc:AlternateContent>
        <mc:AlternateContent xmlns:mc="http://schemas.openxmlformats.org/markup-compatibility/2006">
          <mc:Choice Requires="x14">
            <control shapeId="5193" r:id="rId43" name="Check Box 73">
              <controlPr defaultSize="0" autoFill="0" autoLine="0" autoPict="0">
                <anchor moveWithCells="1">
                  <from>
                    <xdr:col>2</xdr:col>
                    <xdr:colOff>47625</xdr:colOff>
                    <xdr:row>40</xdr:row>
                    <xdr:rowOff>85725</xdr:rowOff>
                  </from>
                  <to>
                    <xdr:col>2</xdr:col>
                    <xdr:colOff>257175</xdr:colOff>
                    <xdr:row>40</xdr:row>
                    <xdr:rowOff>342900</xdr:rowOff>
                  </to>
                </anchor>
              </controlPr>
            </control>
          </mc:Choice>
        </mc:AlternateContent>
        <mc:AlternateContent xmlns:mc="http://schemas.openxmlformats.org/markup-compatibility/2006">
          <mc:Choice Requires="x14">
            <control shapeId="5194" r:id="rId44" name="Check Box 74">
              <controlPr defaultSize="0" autoFill="0" autoLine="0" autoPict="0">
                <anchor moveWithCells="1">
                  <from>
                    <xdr:col>3</xdr:col>
                    <xdr:colOff>47625</xdr:colOff>
                    <xdr:row>40</xdr:row>
                    <xdr:rowOff>85725</xdr:rowOff>
                  </from>
                  <to>
                    <xdr:col>3</xdr:col>
                    <xdr:colOff>257175</xdr:colOff>
                    <xdr:row>40</xdr:row>
                    <xdr:rowOff>342900</xdr:rowOff>
                  </to>
                </anchor>
              </controlPr>
            </control>
          </mc:Choice>
        </mc:AlternateContent>
        <mc:AlternateContent xmlns:mc="http://schemas.openxmlformats.org/markup-compatibility/2006">
          <mc:Choice Requires="x14">
            <control shapeId="5195" r:id="rId45" name="Check Box 75">
              <controlPr defaultSize="0" autoFill="0" autoLine="0" autoPict="0">
                <anchor moveWithCells="1">
                  <from>
                    <xdr:col>4</xdr:col>
                    <xdr:colOff>47625</xdr:colOff>
                    <xdr:row>40</xdr:row>
                    <xdr:rowOff>85725</xdr:rowOff>
                  </from>
                  <to>
                    <xdr:col>4</xdr:col>
                    <xdr:colOff>257175</xdr:colOff>
                    <xdr:row>40</xdr:row>
                    <xdr:rowOff>342900</xdr:rowOff>
                  </to>
                </anchor>
              </controlPr>
            </control>
          </mc:Choice>
        </mc:AlternateContent>
        <mc:AlternateContent xmlns:mc="http://schemas.openxmlformats.org/markup-compatibility/2006">
          <mc:Choice Requires="x14">
            <control shapeId="5196" r:id="rId46" name="Check Box 76">
              <controlPr defaultSize="0" autoFill="0" autoLine="0" autoPict="0">
                <anchor moveWithCells="1">
                  <from>
                    <xdr:col>2</xdr:col>
                    <xdr:colOff>47625</xdr:colOff>
                    <xdr:row>41</xdr:row>
                    <xdr:rowOff>85725</xdr:rowOff>
                  </from>
                  <to>
                    <xdr:col>2</xdr:col>
                    <xdr:colOff>257175</xdr:colOff>
                    <xdr:row>41</xdr:row>
                    <xdr:rowOff>342900</xdr:rowOff>
                  </to>
                </anchor>
              </controlPr>
            </control>
          </mc:Choice>
        </mc:AlternateContent>
        <mc:AlternateContent xmlns:mc="http://schemas.openxmlformats.org/markup-compatibility/2006">
          <mc:Choice Requires="x14">
            <control shapeId="5197" r:id="rId47" name="Check Box 77">
              <controlPr defaultSize="0" autoFill="0" autoLine="0" autoPict="0">
                <anchor moveWithCells="1">
                  <from>
                    <xdr:col>3</xdr:col>
                    <xdr:colOff>47625</xdr:colOff>
                    <xdr:row>41</xdr:row>
                    <xdr:rowOff>85725</xdr:rowOff>
                  </from>
                  <to>
                    <xdr:col>3</xdr:col>
                    <xdr:colOff>257175</xdr:colOff>
                    <xdr:row>41</xdr:row>
                    <xdr:rowOff>342900</xdr:rowOff>
                  </to>
                </anchor>
              </controlPr>
            </control>
          </mc:Choice>
        </mc:AlternateContent>
        <mc:AlternateContent xmlns:mc="http://schemas.openxmlformats.org/markup-compatibility/2006">
          <mc:Choice Requires="x14">
            <control shapeId="5198" r:id="rId48" name="Check Box 78">
              <controlPr defaultSize="0" autoFill="0" autoLine="0" autoPict="0">
                <anchor moveWithCells="1">
                  <from>
                    <xdr:col>4</xdr:col>
                    <xdr:colOff>47625</xdr:colOff>
                    <xdr:row>41</xdr:row>
                    <xdr:rowOff>85725</xdr:rowOff>
                  </from>
                  <to>
                    <xdr:col>4</xdr:col>
                    <xdr:colOff>257175</xdr:colOff>
                    <xdr:row>41</xdr:row>
                    <xdr:rowOff>342900</xdr:rowOff>
                  </to>
                </anchor>
              </controlPr>
            </control>
          </mc:Choice>
        </mc:AlternateContent>
        <mc:AlternateContent xmlns:mc="http://schemas.openxmlformats.org/markup-compatibility/2006">
          <mc:Choice Requires="x14">
            <control shapeId="5199" r:id="rId49" name="Check Box 79">
              <controlPr defaultSize="0" autoFill="0" autoLine="0" autoPict="0">
                <anchor moveWithCells="1">
                  <from>
                    <xdr:col>2</xdr:col>
                    <xdr:colOff>47625</xdr:colOff>
                    <xdr:row>42</xdr:row>
                    <xdr:rowOff>85725</xdr:rowOff>
                  </from>
                  <to>
                    <xdr:col>2</xdr:col>
                    <xdr:colOff>257175</xdr:colOff>
                    <xdr:row>42</xdr:row>
                    <xdr:rowOff>342900</xdr:rowOff>
                  </to>
                </anchor>
              </controlPr>
            </control>
          </mc:Choice>
        </mc:AlternateContent>
        <mc:AlternateContent xmlns:mc="http://schemas.openxmlformats.org/markup-compatibility/2006">
          <mc:Choice Requires="x14">
            <control shapeId="5200" r:id="rId50" name="Check Box 80">
              <controlPr defaultSize="0" autoFill="0" autoLine="0" autoPict="0">
                <anchor moveWithCells="1">
                  <from>
                    <xdr:col>3</xdr:col>
                    <xdr:colOff>47625</xdr:colOff>
                    <xdr:row>42</xdr:row>
                    <xdr:rowOff>85725</xdr:rowOff>
                  </from>
                  <to>
                    <xdr:col>3</xdr:col>
                    <xdr:colOff>257175</xdr:colOff>
                    <xdr:row>42</xdr:row>
                    <xdr:rowOff>342900</xdr:rowOff>
                  </to>
                </anchor>
              </controlPr>
            </control>
          </mc:Choice>
        </mc:AlternateContent>
        <mc:AlternateContent xmlns:mc="http://schemas.openxmlformats.org/markup-compatibility/2006">
          <mc:Choice Requires="x14">
            <control shapeId="5201" r:id="rId51" name="Check Box 81">
              <controlPr defaultSize="0" autoFill="0" autoLine="0" autoPict="0">
                <anchor moveWithCells="1">
                  <from>
                    <xdr:col>4</xdr:col>
                    <xdr:colOff>47625</xdr:colOff>
                    <xdr:row>42</xdr:row>
                    <xdr:rowOff>85725</xdr:rowOff>
                  </from>
                  <to>
                    <xdr:col>4</xdr:col>
                    <xdr:colOff>257175</xdr:colOff>
                    <xdr:row>42</xdr:row>
                    <xdr:rowOff>342900</xdr:rowOff>
                  </to>
                </anchor>
              </controlPr>
            </control>
          </mc:Choice>
        </mc:AlternateContent>
        <mc:AlternateContent xmlns:mc="http://schemas.openxmlformats.org/markup-compatibility/2006">
          <mc:Choice Requires="x14">
            <control shapeId="5202" r:id="rId52" name="Check Box 82">
              <controlPr defaultSize="0" autoFill="0" autoLine="0" autoPict="0">
                <anchor moveWithCells="1">
                  <from>
                    <xdr:col>2</xdr:col>
                    <xdr:colOff>47625</xdr:colOff>
                    <xdr:row>43</xdr:row>
                    <xdr:rowOff>85725</xdr:rowOff>
                  </from>
                  <to>
                    <xdr:col>2</xdr:col>
                    <xdr:colOff>257175</xdr:colOff>
                    <xdr:row>43</xdr:row>
                    <xdr:rowOff>342900</xdr:rowOff>
                  </to>
                </anchor>
              </controlPr>
            </control>
          </mc:Choice>
        </mc:AlternateContent>
        <mc:AlternateContent xmlns:mc="http://schemas.openxmlformats.org/markup-compatibility/2006">
          <mc:Choice Requires="x14">
            <control shapeId="5203" r:id="rId53" name="Check Box 83">
              <controlPr defaultSize="0" autoFill="0" autoLine="0" autoPict="0">
                <anchor moveWithCells="1">
                  <from>
                    <xdr:col>3</xdr:col>
                    <xdr:colOff>47625</xdr:colOff>
                    <xdr:row>43</xdr:row>
                    <xdr:rowOff>85725</xdr:rowOff>
                  </from>
                  <to>
                    <xdr:col>3</xdr:col>
                    <xdr:colOff>257175</xdr:colOff>
                    <xdr:row>43</xdr:row>
                    <xdr:rowOff>342900</xdr:rowOff>
                  </to>
                </anchor>
              </controlPr>
            </control>
          </mc:Choice>
        </mc:AlternateContent>
        <mc:AlternateContent xmlns:mc="http://schemas.openxmlformats.org/markup-compatibility/2006">
          <mc:Choice Requires="x14">
            <control shapeId="5204" r:id="rId54" name="Check Box 84">
              <controlPr defaultSize="0" autoFill="0" autoLine="0" autoPict="0">
                <anchor moveWithCells="1">
                  <from>
                    <xdr:col>4</xdr:col>
                    <xdr:colOff>47625</xdr:colOff>
                    <xdr:row>43</xdr:row>
                    <xdr:rowOff>85725</xdr:rowOff>
                  </from>
                  <to>
                    <xdr:col>4</xdr:col>
                    <xdr:colOff>257175</xdr:colOff>
                    <xdr:row>43</xdr:row>
                    <xdr:rowOff>342900</xdr:rowOff>
                  </to>
                </anchor>
              </controlPr>
            </control>
          </mc:Choice>
        </mc:AlternateContent>
        <mc:AlternateContent xmlns:mc="http://schemas.openxmlformats.org/markup-compatibility/2006">
          <mc:Choice Requires="x14">
            <control shapeId="5205" r:id="rId55" name="Check Box 85">
              <controlPr defaultSize="0" autoFill="0" autoLine="0" autoPict="0">
                <anchor moveWithCells="1">
                  <from>
                    <xdr:col>2</xdr:col>
                    <xdr:colOff>47625</xdr:colOff>
                    <xdr:row>44</xdr:row>
                    <xdr:rowOff>85725</xdr:rowOff>
                  </from>
                  <to>
                    <xdr:col>2</xdr:col>
                    <xdr:colOff>257175</xdr:colOff>
                    <xdr:row>44</xdr:row>
                    <xdr:rowOff>342900</xdr:rowOff>
                  </to>
                </anchor>
              </controlPr>
            </control>
          </mc:Choice>
        </mc:AlternateContent>
        <mc:AlternateContent xmlns:mc="http://schemas.openxmlformats.org/markup-compatibility/2006">
          <mc:Choice Requires="x14">
            <control shapeId="5206" r:id="rId56" name="Check Box 86">
              <controlPr defaultSize="0" autoFill="0" autoLine="0" autoPict="0">
                <anchor moveWithCells="1">
                  <from>
                    <xdr:col>3</xdr:col>
                    <xdr:colOff>47625</xdr:colOff>
                    <xdr:row>44</xdr:row>
                    <xdr:rowOff>85725</xdr:rowOff>
                  </from>
                  <to>
                    <xdr:col>3</xdr:col>
                    <xdr:colOff>257175</xdr:colOff>
                    <xdr:row>44</xdr:row>
                    <xdr:rowOff>342900</xdr:rowOff>
                  </to>
                </anchor>
              </controlPr>
            </control>
          </mc:Choice>
        </mc:AlternateContent>
        <mc:AlternateContent xmlns:mc="http://schemas.openxmlformats.org/markup-compatibility/2006">
          <mc:Choice Requires="x14">
            <control shapeId="5207" r:id="rId57" name="Check Box 87">
              <controlPr defaultSize="0" autoFill="0" autoLine="0" autoPict="0">
                <anchor moveWithCells="1">
                  <from>
                    <xdr:col>4</xdr:col>
                    <xdr:colOff>47625</xdr:colOff>
                    <xdr:row>44</xdr:row>
                    <xdr:rowOff>85725</xdr:rowOff>
                  </from>
                  <to>
                    <xdr:col>4</xdr:col>
                    <xdr:colOff>257175</xdr:colOff>
                    <xdr:row>44</xdr:row>
                    <xdr:rowOff>342900</xdr:rowOff>
                  </to>
                </anchor>
              </controlPr>
            </control>
          </mc:Choice>
        </mc:AlternateContent>
        <mc:AlternateContent xmlns:mc="http://schemas.openxmlformats.org/markup-compatibility/2006">
          <mc:Choice Requires="x14">
            <control shapeId="5208" r:id="rId58" name="Check Box 88">
              <controlPr defaultSize="0" autoFill="0" autoLine="0" autoPict="0">
                <anchor moveWithCells="1">
                  <from>
                    <xdr:col>2</xdr:col>
                    <xdr:colOff>47625</xdr:colOff>
                    <xdr:row>45</xdr:row>
                    <xdr:rowOff>85725</xdr:rowOff>
                  </from>
                  <to>
                    <xdr:col>2</xdr:col>
                    <xdr:colOff>257175</xdr:colOff>
                    <xdr:row>45</xdr:row>
                    <xdr:rowOff>342900</xdr:rowOff>
                  </to>
                </anchor>
              </controlPr>
            </control>
          </mc:Choice>
        </mc:AlternateContent>
        <mc:AlternateContent xmlns:mc="http://schemas.openxmlformats.org/markup-compatibility/2006">
          <mc:Choice Requires="x14">
            <control shapeId="5209" r:id="rId59" name="Check Box 89">
              <controlPr defaultSize="0" autoFill="0" autoLine="0" autoPict="0">
                <anchor moveWithCells="1">
                  <from>
                    <xdr:col>3</xdr:col>
                    <xdr:colOff>47625</xdr:colOff>
                    <xdr:row>45</xdr:row>
                    <xdr:rowOff>85725</xdr:rowOff>
                  </from>
                  <to>
                    <xdr:col>3</xdr:col>
                    <xdr:colOff>257175</xdr:colOff>
                    <xdr:row>45</xdr:row>
                    <xdr:rowOff>342900</xdr:rowOff>
                  </to>
                </anchor>
              </controlPr>
            </control>
          </mc:Choice>
        </mc:AlternateContent>
        <mc:AlternateContent xmlns:mc="http://schemas.openxmlformats.org/markup-compatibility/2006">
          <mc:Choice Requires="x14">
            <control shapeId="5210" r:id="rId60" name="Check Box 90">
              <controlPr defaultSize="0" autoFill="0" autoLine="0" autoPict="0">
                <anchor moveWithCells="1">
                  <from>
                    <xdr:col>4</xdr:col>
                    <xdr:colOff>47625</xdr:colOff>
                    <xdr:row>45</xdr:row>
                    <xdr:rowOff>85725</xdr:rowOff>
                  </from>
                  <to>
                    <xdr:col>4</xdr:col>
                    <xdr:colOff>257175</xdr:colOff>
                    <xdr:row>45</xdr:row>
                    <xdr:rowOff>342900</xdr:rowOff>
                  </to>
                </anchor>
              </controlPr>
            </control>
          </mc:Choice>
        </mc:AlternateContent>
        <mc:AlternateContent xmlns:mc="http://schemas.openxmlformats.org/markup-compatibility/2006">
          <mc:Choice Requires="x14">
            <control shapeId="5211" r:id="rId61" name="Check Box 91">
              <controlPr defaultSize="0" autoFill="0" autoLine="0" autoPict="0">
                <anchor moveWithCells="1">
                  <from>
                    <xdr:col>2</xdr:col>
                    <xdr:colOff>47625</xdr:colOff>
                    <xdr:row>45</xdr:row>
                    <xdr:rowOff>85725</xdr:rowOff>
                  </from>
                  <to>
                    <xdr:col>2</xdr:col>
                    <xdr:colOff>257175</xdr:colOff>
                    <xdr:row>45</xdr:row>
                    <xdr:rowOff>342900</xdr:rowOff>
                  </to>
                </anchor>
              </controlPr>
            </control>
          </mc:Choice>
        </mc:AlternateContent>
        <mc:AlternateContent xmlns:mc="http://schemas.openxmlformats.org/markup-compatibility/2006">
          <mc:Choice Requires="x14">
            <control shapeId="5212" r:id="rId62" name="Check Box 92">
              <controlPr defaultSize="0" autoFill="0" autoLine="0" autoPict="0">
                <anchor moveWithCells="1">
                  <from>
                    <xdr:col>3</xdr:col>
                    <xdr:colOff>47625</xdr:colOff>
                    <xdr:row>45</xdr:row>
                    <xdr:rowOff>85725</xdr:rowOff>
                  </from>
                  <to>
                    <xdr:col>3</xdr:col>
                    <xdr:colOff>257175</xdr:colOff>
                    <xdr:row>45</xdr:row>
                    <xdr:rowOff>342900</xdr:rowOff>
                  </to>
                </anchor>
              </controlPr>
            </control>
          </mc:Choice>
        </mc:AlternateContent>
        <mc:AlternateContent xmlns:mc="http://schemas.openxmlformats.org/markup-compatibility/2006">
          <mc:Choice Requires="x14">
            <control shapeId="5213" r:id="rId63" name="Check Box 93">
              <controlPr defaultSize="0" autoFill="0" autoLine="0" autoPict="0">
                <anchor moveWithCells="1">
                  <from>
                    <xdr:col>4</xdr:col>
                    <xdr:colOff>47625</xdr:colOff>
                    <xdr:row>45</xdr:row>
                    <xdr:rowOff>85725</xdr:rowOff>
                  </from>
                  <to>
                    <xdr:col>4</xdr:col>
                    <xdr:colOff>257175</xdr:colOff>
                    <xdr:row>45</xdr:row>
                    <xdr:rowOff>342900</xdr:rowOff>
                  </to>
                </anchor>
              </controlPr>
            </control>
          </mc:Choice>
        </mc:AlternateContent>
        <mc:AlternateContent xmlns:mc="http://schemas.openxmlformats.org/markup-compatibility/2006">
          <mc:Choice Requires="x14">
            <control shapeId="5214" r:id="rId64" name="Check Box 94">
              <controlPr defaultSize="0" autoFill="0" autoLine="0" autoPict="0">
                <anchor moveWithCells="1">
                  <from>
                    <xdr:col>2</xdr:col>
                    <xdr:colOff>47625</xdr:colOff>
                    <xdr:row>46</xdr:row>
                    <xdr:rowOff>85725</xdr:rowOff>
                  </from>
                  <to>
                    <xdr:col>2</xdr:col>
                    <xdr:colOff>257175</xdr:colOff>
                    <xdr:row>46</xdr:row>
                    <xdr:rowOff>342900</xdr:rowOff>
                  </to>
                </anchor>
              </controlPr>
            </control>
          </mc:Choice>
        </mc:AlternateContent>
        <mc:AlternateContent xmlns:mc="http://schemas.openxmlformats.org/markup-compatibility/2006">
          <mc:Choice Requires="x14">
            <control shapeId="5215" r:id="rId65" name="Check Box 95">
              <controlPr defaultSize="0" autoFill="0" autoLine="0" autoPict="0">
                <anchor moveWithCells="1">
                  <from>
                    <xdr:col>3</xdr:col>
                    <xdr:colOff>47625</xdr:colOff>
                    <xdr:row>46</xdr:row>
                    <xdr:rowOff>85725</xdr:rowOff>
                  </from>
                  <to>
                    <xdr:col>3</xdr:col>
                    <xdr:colOff>257175</xdr:colOff>
                    <xdr:row>46</xdr:row>
                    <xdr:rowOff>342900</xdr:rowOff>
                  </to>
                </anchor>
              </controlPr>
            </control>
          </mc:Choice>
        </mc:AlternateContent>
        <mc:AlternateContent xmlns:mc="http://schemas.openxmlformats.org/markup-compatibility/2006">
          <mc:Choice Requires="x14">
            <control shapeId="5216" r:id="rId66" name="Check Box 96">
              <controlPr defaultSize="0" autoFill="0" autoLine="0" autoPict="0">
                <anchor moveWithCells="1">
                  <from>
                    <xdr:col>4</xdr:col>
                    <xdr:colOff>47625</xdr:colOff>
                    <xdr:row>46</xdr:row>
                    <xdr:rowOff>85725</xdr:rowOff>
                  </from>
                  <to>
                    <xdr:col>4</xdr:col>
                    <xdr:colOff>257175</xdr:colOff>
                    <xdr:row>46</xdr:row>
                    <xdr:rowOff>342900</xdr:rowOff>
                  </to>
                </anchor>
              </controlPr>
            </control>
          </mc:Choice>
        </mc:AlternateContent>
        <mc:AlternateContent xmlns:mc="http://schemas.openxmlformats.org/markup-compatibility/2006">
          <mc:Choice Requires="x14">
            <control shapeId="5217" r:id="rId67" name="Check Box 97">
              <controlPr defaultSize="0" autoFill="0" autoLine="0" autoPict="0">
                <anchor moveWithCells="1">
                  <from>
                    <xdr:col>2</xdr:col>
                    <xdr:colOff>47625</xdr:colOff>
                    <xdr:row>46</xdr:row>
                    <xdr:rowOff>85725</xdr:rowOff>
                  </from>
                  <to>
                    <xdr:col>2</xdr:col>
                    <xdr:colOff>257175</xdr:colOff>
                    <xdr:row>46</xdr:row>
                    <xdr:rowOff>342900</xdr:rowOff>
                  </to>
                </anchor>
              </controlPr>
            </control>
          </mc:Choice>
        </mc:AlternateContent>
        <mc:AlternateContent xmlns:mc="http://schemas.openxmlformats.org/markup-compatibility/2006">
          <mc:Choice Requires="x14">
            <control shapeId="5218" r:id="rId68" name="Check Box 98">
              <controlPr defaultSize="0" autoFill="0" autoLine="0" autoPict="0">
                <anchor moveWithCells="1">
                  <from>
                    <xdr:col>3</xdr:col>
                    <xdr:colOff>47625</xdr:colOff>
                    <xdr:row>46</xdr:row>
                    <xdr:rowOff>85725</xdr:rowOff>
                  </from>
                  <to>
                    <xdr:col>3</xdr:col>
                    <xdr:colOff>257175</xdr:colOff>
                    <xdr:row>46</xdr:row>
                    <xdr:rowOff>342900</xdr:rowOff>
                  </to>
                </anchor>
              </controlPr>
            </control>
          </mc:Choice>
        </mc:AlternateContent>
        <mc:AlternateContent xmlns:mc="http://schemas.openxmlformats.org/markup-compatibility/2006">
          <mc:Choice Requires="x14">
            <control shapeId="5219" r:id="rId69" name="Check Box 99">
              <controlPr defaultSize="0" autoFill="0" autoLine="0" autoPict="0">
                <anchor moveWithCells="1">
                  <from>
                    <xdr:col>4</xdr:col>
                    <xdr:colOff>47625</xdr:colOff>
                    <xdr:row>46</xdr:row>
                    <xdr:rowOff>85725</xdr:rowOff>
                  </from>
                  <to>
                    <xdr:col>4</xdr:col>
                    <xdr:colOff>257175</xdr:colOff>
                    <xdr:row>46</xdr:row>
                    <xdr:rowOff>342900</xdr:rowOff>
                  </to>
                </anchor>
              </controlPr>
            </control>
          </mc:Choice>
        </mc:AlternateContent>
        <mc:AlternateContent xmlns:mc="http://schemas.openxmlformats.org/markup-compatibility/2006">
          <mc:Choice Requires="x14">
            <control shapeId="5220" r:id="rId70" name="Check Box 100">
              <controlPr defaultSize="0" autoFill="0" autoLine="0" autoPict="0">
                <anchor moveWithCells="1">
                  <from>
                    <xdr:col>2</xdr:col>
                    <xdr:colOff>47625</xdr:colOff>
                    <xdr:row>47</xdr:row>
                    <xdr:rowOff>85725</xdr:rowOff>
                  </from>
                  <to>
                    <xdr:col>2</xdr:col>
                    <xdr:colOff>257175</xdr:colOff>
                    <xdr:row>47</xdr:row>
                    <xdr:rowOff>342900</xdr:rowOff>
                  </to>
                </anchor>
              </controlPr>
            </control>
          </mc:Choice>
        </mc:AlternateContent>
        <mc:AlternateContent xmlns:mc="http://schemas.openxmlformats.org/markup-compatibility/2006">
          <mc:Choice Requires="x14">
            <control shapeId="5221" r:id="rId71" name="Check Box 101">
              <controlPr defaultSize="0" autoFill="0" autoLine="0" autoPict="0">
                <anchor moveWithCells="1">
                  <from>
                    <xdr:col>3</xdr:col>
                    <xdr:colOff>47625</xdr:colOff>
                    <xdr:row>47</xdr:row>
                    <xdr:rowOff>85725</xdr:rowOff>
                  </from>
                  <to>
                    <xdr:col>3</xdr:col>
                    <xdr:colOff>257175</xdr:colOff>
                    <xdr:row>47</xdr:row>
                    <xdr:rowOff>342900</xdr:rowOff>
                  </to>
                </anchor>
              </controlPr>
            </control>
          </mc:Choice>
        </mc:AlternateContent>
        <mc:AlternateContent xmlns:mc="http://schemas.openxmlformats.org/markup-compatibility/2006">
          <mc:Choice Requires="x14">
            <control shapeId="5222" r:id="rId72" name="Check Box 102">
              <controlPr defaultSize="0" autoFill="0" autoLine="0" autoPict="0">
                <anchor moveWithCells="1">
                  <from>
                    <xdr:col>4</xdr:col>
                    <xdr:colOff>47625</xdr:colOff>
                    <xdr:row>47</xdr:row>
                    <xdr:rowOff>85725</xdr:rowOff>
                  </from>
                  <to>
                    <xdr:col>4</xdr:col>
                    <xdr:colOff>257175</xdr:colOff>
                    <xdr:row>47</xdr:row>
                    <xdr:rowOff>342900</xdr:rowOff>
                  </to>
                </anchor>
              </controlPr>
            </control>
          </mc:Choice>
        </mc:AlternateContent>
        <mc:AlternateContent xmlns:mc="http://schemas.openxmlformats.org/markup-compatibility/2006">
          <mc:Choice Requires="x14">
            <control shapeId="5223" r:id="rId73" name="Check Box 103">
              <controlPr defaultSize="0" autoFill="0" autoLine="0" autoPict="0">
                <anchor moveWithCells="1">
                  <from>
                    <xdr:col>2</xdr:col>
                    <xdr:colOff>47625</xdr:colOff>
                    <xdr:row>47</xdr:row>
                    <xdr:rowOff>85725</xdr:rowOff>
                  </from>
                  <to>
                    <xdr:col>2</xdr:col>
                    <xdr:colOff>257175</xdr:colOff>
                    <xdr:row>47</xdr:row>
                    <xdr:rowOff>342900</xdr:rowOff>
                  </to>
                </anchor>
              </controlPr>
            </control>
          </mc:Choice>
        </mc:AlternateContent>
        <mc:AlternateContent xmlns:mc="http://schemas.openxmlformats.org/markup-compatibility/2006">
          <mc:Choice Requires="x14">
            <control shapeId="5224" r:id="rId74" name="Check Box 104">
              <controlPr defaultSize="0" autoFill="0" autoLine="0" autoPict="0">
                <anchor moveWithCells="1">
                  <from>
                    <xdr:col>3</xdr:col>
                    <xdr:colOff>47625</xdr:colOff>
                    <xdr:row>47</xdr:row>
                    <xdr:rowOff>85725</xdr:rowOff>
                  </from>
                  <to>
                    <xdr:col>3</xdr:col>
                    <xdr:colOff>257175</xdr:colOff>
                    <xdr:row>47</xdr:row>
                    <xdr:rowOff>342900</xdr:rowOff>
                  </to>
                </anchor>
              </controlPr>
            </control>
          </mc:Choice>
        </mc:AlternateContent>
        <mc:AlternateContent xmlns:mc="http://schemas.openxmlformats.org/markup-compatibility/2006">
          <mc:Choice Requires="x14">
            <control shapeId="5225" r:id="rId75" name="Check Box 105">
              <controlPr defaultSize="0" autoFill="0" autoLine="0" autoPict="0">
                <anchor moveWithCells="1">
                  <from>
                    <xdr:col>4</xdr:col>
                    <xdr:colOff>47625</xdr:colOff>
                    <xdr:row>47</xdr:row>
                    <xdr:rowOff>85725</xdr:rowOff>
                  </from>
                  <to>
                    <xdr:col>4</xdr:col>
                    <xdr:colOff>257175</xdr:colOff>
                    <xdr:row>47</xdr:row>
                    <xdr:rowOff>342900</xdr:rowOff>
                  </to>
                </anchor>
              </controlPr>
            </control>
          </mc:Choice>
        </mc:AlternateContent>
        <mc:AlternateContent xmlns:mc="http://schemas.openxmlformats.org/markup-compatibility/2006">
          <mc:Choice Requires="x14">
            <control shapeId="5226" r:id="rId76" name="Check Box 106">
              <controlPr defaultSize="0" autoFill="0" autoLine="0" autoPict="0">
                <anchor moveWithCells="1">
                  <from>
                    <xdr:col>2</xdr:col>
                    <xdr:colOff>47625</xdr:colOff>
                    <xdr:row>48</xdr:row>
                    <xdr:rowOff>85725</xdr:rowOff>
                  </from>
                  <to>
                    <xdr:col>2</xdr:col>
                    <xdr:colOff>257175</xdr:colOff>
                    <xdr:row>48</xdr:row>
                    <xdr:rowOff>485775</xdr:rowOff>
                  </to>
                </anchor>
              </controlPr>
            </control>
          </mc:Choice>
        </mc:AlternateContent>
        <mc:AlternateContent xmlns:mc="http://schemas.openxmlformats.org/markup-compatibility/2006">
          <mc:Choice Requires="x14">
            <control shapeId="5227" r:id="rId77" name="Check Box 107">
              <controlPr defaultSize="0" autoFill="0" autoLine="0" autoPict="0">
                <anchor moveWithCells="1">
                  <from>
                    <xdr:col>3</xdr:col>
                    <xdr:colOff>47625</xdr:colOff>
                    <xdr:row>48</xdr:row>
                    <xdr:rowOff>85725</xdr:rowOff>
                  </from>
                  <to>
                    <xdr:col>3</xdr:col>
                    <xdr:colOff>257175</xdr:colOff>
                    <xdr:row>48</xdr:row>
                    <xdr:rowOff>485775</xdr:rowOff>
                  </to>
                </anchor>
              </controlPr>
            </control>
          </mc:Choice>
        </mc:AlternateContent>
        <mc:AlternateContent xmlns:mc="http://schemas.openxmlformats.org/markup-compatibility/2006">
          <mc:Choice Requires="x14">
            <control shapeId="5228" r:id="rId78" name="Check Box 108">
              <controlPr defaultSize="0" autoFill="0" autoLine="0" autoPict="0">
                <anchor moveWithCells="1">
                  <from>
                    <xdr:col>4</xdr:col>
                    <xdr:colOff>47625</xdr:colOff>
                    <xdr:row>48</xdr:row>
                    <xdr:rowOff>85725</xdr:rowOff>
                  </from>
                  <to>
                    <xdr:col>4</xdr:col>
                    <xdr:colOff>257175</xdr:colOff>
                    <xdr:row>48</xdr:row>
                    <xdr:rowOff>485775</xdr:rowOff>
                  </to>
                </anchor>
              </controlPr>
            </control>
          </mc:Choice>
        </mc:AlternateContent>
        <mc:AlternateContent xmlns:mc="http://schemas.openxmlformats.org/markup-compatibility/2006">
          <mc:Choice Requires="x14">
            <control shapeId="5229" r:id="rId79" name="Check Box 109">
              <controlPr defaultSize="0" autoFill="0" autoLine="0" autoPict="0">
                <anchor moveWithCells="1">
                  <from>
                    <xdr:col>2</xdr:col>
                    <xdr:colOff>47625</xdr:colOff>
                    <xdr:row>48</xdr:row>
                    <xdr:rowOff>85725</xdr:rowOff>
                  </from>
                  <to>
                    <xdr:col>2</xdr:col>
                    <xdr:colOff>257175</xdr:colOff>
                    <xdr:row>48</xdr:row>
                    <xdr:rowOff>485775</xdr:rowOff>
                  </to>
                </anchor>
              </controlPr>
            </control>
          </mc:Choice>
        </mc:AlternateContent>
        <mc:AlternateContent xmlns:mc="http://schemas.openxmlformats.org/markup-compatibility/2006">
          <mc:Choice Requires="x14">
            <control shapeId="5230" r:id="rId80" name="Check Box 110">
              <controlPr defaultSize="0" autoFill="0" autoLine="0" autoPict="0">
                <anchor moveWithCells="1">
                  <from>
                    <xdr:col>3</xdr:col>
                    <xdr:colOff>47625</xdr:colOff>
                    <xdr:row>48</xdr:row>
                    <xdr:rowOff>85725</xdr:rowOff>
                  </from>
                  <to>
                    <xdr:col>3</xdr:col>
                    <xdr:colOff>257175</xdr:colOff>
                    <xdr:row>48</xdr:row>
                    <xdr:rowOff>485775</xdr:rowOff>
                  </to>
                </anchor>
              </controlPr>
            </control>
          </mc:Choice>
        </mc:AlternateContent>
        <mc:AlternateContent xmlns:mc="http://schemas.openxmlformats.org/markup-compatibility/2006">
          <mc:Choice Requires="x14">
            <control shapeId="5231" r:id="rId81" name="Check Box 111">
              <controlPr defaultSize="0" autoFill="0" autoLine="0" autoPict="0">
                <anchor moveWithCells="1">
                  <from>
                    <xdr:col>4</xdr:col>
                    <xdr:colOff>47625</xdr:colOff>
                    <xdr:row>48</xdr:row>
                    <xdr:rowOff>85725</xdr:rowOff>
                  </from>
                  <to>
                    <xdr:col>4</xdr:col>
                    <xdr:colOff>257175</xdr:colOff>
                    <xdr:row>48</xdr:row>
                    <xdr:rowOff>485775</xdr:rowOff>
                  </to>
                </anchor>
              </controlPr>
            </control>
          </mc:Choice>
        </mc:AlternateContent>
        <mc:AlternateContent xmlns:mc="http://schemas.openxmlformats.org/markup-compatibility/2006">
          <mc:Choice Requires="x14">
            <control shapeId="5232" r:id="rId82" name="Check Box 112">
              <controlPr defaultSize="0" autoFill="0" autoLine="0" autoPict="0">
                <anchor moveWithCells="1">
                  <from>
                    <xdr:col>2</xdr:col>
                    <xdr:colOff>47625</xdr:colOff>
                    <xdr:row>50</xdr:row>
                    <xdr:rowOff>85725</xdr:rowOff>
                  </from>
                  <to>
                    <xdr:col>2</xdr:col>
                    <xdr:colOff>257175</xdr:colOff>
                    <xdr:row>50</xdr:row>
                    <xdr:rowOff>333375</xdr:rowOff>
                  </to>
                </anchor>
              </controlPr>
            </control>
          </mc:Choice>
        </mc:AlternateContent>
        <mc:AlternateContent xmlns:mc="http://schemas.openxmlformats.org/markup-compatibility/2006">
          <mc:Choice Requires="x14">
            <control shapeId="5233" r:id="rId83" name="Check Box 113">
              <controlPr defaultSize="0" autoFill="0" autoLine="0" autoPict="0">
                <anchor moveWithCells="1">
                  <from>
                    <xdr:col>3</xdr:col>
                    <xdr:colOff>47625</xdr:colOff>
                    <xdr:row>50</xdr:row>
                    <xdr:rowOff>85725</xdr:rowOff>
                  </from>
                  <to>
                    <xdr:col>3</xdr:col>
                    <xdr:colOff>257175</xdr:colOff>
                    <xdr:row>50</xdr:row>
                    <xdr:rowOff>333375</xdr:rowOff>
                  </to>
                </anchor>
              </controlPr>
            </control>
          </mc:Choice>
        </mc:AlternateContent>
        <mc:AlternateContent xmlns:mc="http://schemas.openxmlformats.org/markup-compatibility/2006">
          <mc:Choice Requires="x14">
            <control shapeId="5234" r:id="rId84" name="Check Box 114">
              <controlPr defaultSize="0" autoFill="0" autoLine="0" autoPict="0">
                <anchor moveWithCells="1">
                  <from>
                    <xdr:col>4</xdr:col>
                    <xdr:colOff>47625</xdr:colOff>
                    <xdr:row>50</xdr:row>
                    <xdr:rowOff>85725</xdr:rowOff>
                  </from>
                  <to>
                    <xdr:col>4</xdr:col>
                    <xdr:colOff>257175</xdr:colOff>
                    <xdr:row>50</xdr:row>
                    <xdr:rowOff>333375</xdr:rowOff>
                  </to>
                </anchor>
              </controlPr>
            </control>
          </mc:Choice>
        </mc:AlternateContent>
        <mc:AlternateContent xmlns:mc="http://schemas.openxmlformats.org/markup-compatibility/2006">
          <mc:Choice Requires="x14">
            <control shapeId="5235" r:id="rId85" name="Check Box 115">
              <controlPr defaultSize="0" autoFill="0" autoLine="0" autoPict="0">
                <anchor moveWithCells="1">
                  <from>
                    <xdr:col>2</xdr:col>
                    <xdr:colOff>47625</xdr:colOff>
                    <xdr:row>50</xdr:row>
                    <xdr:rowOff>85725</xdr:rowOff>
                  </from>
                  <to>
                    <xdr:col>2</xdr:col>
                    <xdr:colOff>257175</xdr:colOff>
                    <xdr:row>50</xdr:row>
                    <xdr:rowOff>333375</xdr:rowOff>
                  </to>
                </anchor>
              </controlPr>
            </control>
          </mc:Choice>
        </mc:AlternateContent>
        <mc:AlternateContent xmlns:mc="http://schemas.openxmlformats.org/markup-compatibility/2006">
          <mc:Choice Requires="x14">
            <control shapeId="5236" r:id="rId86" name="Check Box 116">
              <controlPr defaultSize="0" autoFill="0" autoLine="0" autoPict="0">
                <anchor moveWithCells="1">
                  <from>
                    <xdr:col>3</xdr:col>
                    <xdr:colOff>47625</xdr:colOff>
                    <xdr:row>50</xdr:row>
                    <xdr:rowOff>85725</xdr:rowOff>
                  </from>
                  <to>
                    <xdr:col>3</xdr:col>
                    <xdr:colOff>257175</xdr:colOff>
                    <xdr:row>50</xdr:row>
                    <xdr:rowOff>333375</xdr:rowOff>
                  </to>
                </anchor>
              </controlPr>
            </control>
          </mc:Choice>
        </mc:AlternateContent>
        <mc:AlternateContent xmlns:mc="http://schemas.openxmlformats.org/markup-compatibility/2006">
          <mc:Choice Requires="x14">
            <control shapeId="5237" r:id="rId87" name="Check Box 117">
              <controlPr defaultSize="0" autoFill="0" autoLine="0" autoPict="0">
                <anchor moveWithCells="1">
                  <from>
                    <xdr:col>4</xdr:col>
                    <xdr:colOff>47625</xdr:colOff>
                    <xdr:row>50</xdr:row>
                    <xdr:rowOff>85725</xdr:rowOff>
                  </from>
                  <to>
                    <xdr:col>4</xdr:col>
                    <xdr:colOff>257175</xdr:colOff>
                    <xdr:row>50</xdr:row>
                    <xdr:rowOff>333375</xdr:rowOff>
                  </to>
                </anchor>
              </controlPr>
            </control>
          </mc:Choice>
        </mc:AlternateContent>
        <mc:AlternateContent xmlns:mc="http://schemas.openxmlformats.org/markup-compatibility/2006">
          <mc:Choice Requires="x14">
            <control shapeId="5238" r:id="rId88" name="Check Box 118">
              <controlPr defaultSize="0" autoFill="0" autoLine="0" autoPict="0">
                <anchor moveWithCells="1">
                  <from>
                    <xdr:col>2</xdr:col>
                    <xdr:colOff>47625</xdr:colOff>
                    <xdr:row>51</xdr:row>
                    <xdr:rowOff>85725</xdr:rowOff>
                  </from>
                  <to>
                    <xdr:col>2</xdr:col>
                    <xdr:colOff>257175</xdr:colOff>
                    <xdr:row>51</xdr:row>
                    <xdr:rowOff>685800</xdr:rowOff>
                  </to>
                </anchor>
              </controlPr>
            </control>
          </mc:Choice>
        </mc:AlternateContent>
        <mc:AlternateContent xmlns:mc="http://schemas.openxmlformats.org/markup-compatibility/2006">
          <mc:Choice Requires="x14">
            <control shapeId="5239" r:id="rId89" name="Check Box 119">
              <controlPr defaultSize="0" autoFill="0" autoLine="0" autoPict="0">
                <anchor moveWithCells="1">
                  <from>
                    <xdr:col>3</xdr:col>
                    <xdr:colOff>47625</xdr:colOff>
                    <xdr:row>51</xdr:row>
                    <xdr:rowOff>85725</xdr:rowOff>
                  </from>
                  <to>
                    <xdr:col>3</xdr:col>
                    <xdr:colOff>257175</xdr:colOff>
                    <xdr:row>51</xdr:row>
                    <xdr:rowOff>685800</xdr:rowOff>
                  </to>
                </anchor>
              </controlPr>
            </control>
          </mc:Choice>
        </mc:AlternateContent>
        <mc:AlternateContent xmlns:mc="http://schemas.openxmlformats.org/markup-compatibility/2006">
          <mc:Choice Requires="x14">
            <control shapeId="5240" r:id="rId90" name="Check Box 120">
              <controlPr defaultSize="0" autoFill="0" autoLine="0" autoPict="0">
                <anchor moveWithCells="1">
                  <from>
                    <xdr:col>4</xdr:col>
                    <xdr:colOff>47625</xdr:colOff>
                    <xdr:row>51</xdr:row>
                    <xdr:rowOff>85725</xdr:rowOff>
                  </from>
                  <to>
                    <xdr:col>4</xdr:col>
                    <xdr:colOff>257175</xdr:colOff>
                    <xdr:row>51</xdr:row>
                    <xdr:rowOff>685800</xdr:rowOff>
                  </to>
                </anchor>
              </controlPr>
            </control>
          </mc:Choice>
        </mc:AlternateContent>
        <mc:AlternateContent xmlns:mc="http://schemas.openxmlformats.org/markup-compatibility/2006">
          <mc:Choice Requires="x14">
            <control shapeId="5241" r:id="rId91" name="Check Box 121">
              <controlPr defaultSize="0" autoFill="0" autoLine="0" autoPict="0">
                <anchor moveWithCells="1">
                  <from>
                    <xdr:col>2</xdr:col>
                    <xdr:colOff>47625</xdr:colOff>
                    <xdr:row>51</xdr:row>
                    <xdr:rowOff>85725</xdr:rowOff>
                  </from>
                  <to>
                    <xdr:col>2</xdr:col>
                    <xdr:colOff>257175</xdr:colOff>
                    <xdr:row>51</xdr:row>
                    <xdr:rowOff>685800</xdr:rowOff>
                  </to>
                </anchor>
              </controlPr>
            </control>
          </mc:Choice>
        </mc:AlternateContent>
        <mc:AlternateContent xmlns:mc="http://schemas.openxmlformats.org/markup-compatibility/2006">
          <mc:Choice Requires="x14">
            <control shapeId="5242" r:id="rId92" name="Check Box 122">
              <controlPr defaultSize="0" autoFill="0" autoLine="0" autoPict="0">
                <anchor moveWithCells="1">
                  <from>
                    <xdr:col>3</xdr:col>
                    <xdr:colOff>47625</xdr:colOff>
                    <xdr:row>51</xdr:row>
                    <xdr:rowOff>85725</xdr:rowOff>
                  </from>
                  <to>
                    <xdr:col>3</xdr:col>
                    <xdr:colOff>257175</xdr:colOff>
                    <xdr:row>51</xdr:row>
                    <xdr:rowOff>685800</xdr:rowOff>
                  </to>
                </anchor>
              </controlPr>
            </control>
          </mc:Choice>
        </mc:AlternateContent>
        <mc:AlternateContent xmlns:mc="http://schemas.openxmlformats.org/markup-compatibility/2006">
          <mc:Choice Requires="x14">
            <control shapeId="5243" r:id="rId93" name="Check Box 123">
              <controlPr defaultSize="0" autoFill="0" autoLine="0" autoPict="0">
                <anchor moveWithCells="1">
                  <from>
                    <xdr:col>4</xdr:col>
                    <xdr:colOff>47625</xdr:colOff>
                    <xdr:row>51</xdr:row>
                    <xdr:rowOff>85725</xdr:rowOff>
                  </from>
                  <to>
                    <xdr:col>4</xdr:col>
                    <xdr:colOff>257175</xdr:colOff>
                    <xdr:row>51</xdr:row>
                    <xdr:rowOff>685800</xdr:rowOff>
                  </to>
                </anchor>
              </controlPr>
            </control>
          </mc:Choice>
        </mc:AlternateContent>
        <mc:AlternateContent xmlns:mc="http://schemas.openxmlformats.org/markup-compatibility/2006">
          <mc:Choice Requires="x14">
            <control shapeId="5244" r:id="rId94" name="Check Box 124">
              <controlPr defaultSize="0" autoFill="0" autoLine="0" autoPict="0">
                <anchor moveWithCells="1">
                  <from>
                    <xdr:col>2</xdr:col>
                    <xdr:colOff>47625</xdr:colOff>
                    <xdr:row>52</xdr:row>
                    <xdr:rowOff>85725</xdr:rowOff>
                  </from>
                  <to>
                    <xdr:col>2</xdr:col>
                    <xdr:colOff>257175</xdr:colOff>
                    <xdr:row>52</xdr:row>
                    <xdr:rowOff>342900</xdr:rowOff>
                  </to>
                </anchor>
              </controlPr>
            </control>
          </mc:Choice>
        </mc:AlternateContent>
        <mc:AlternateContent xmlns:mc="http://schemas.openxmlformats.org/markup-compatibility/2006">
          <mc:Choice Requires="x14">
            <control shapeId="5245" r:id="rId95" name="Check Box 125">
              <controlPr defaultSize="0" autoFill="0" autoLine="0" autoPict="0">
                <anchor moveWithCells="1">
                  <from>
                    <xdr:col>3</xdr:col>
                    <xdr:colOff>47625</xdr:colOff>
                    <xdr:row>52</xdr:row>
                    <xdr:rowOff>85725</xdr:rowOff>
                  </from>
                  <to>
                    <xdr:col>3</xdr:col>
                    <xdr:colOff>257175</xdr:colOff>
                    <xdr:row>52</xdr:row>
                    <xdr:rowOff>342900</xdr:rowOff>
                  </to>
                </anchor>
              </controlPr>
            </control>
          </mc:Choice>
        </mc:AlternateContent>
        <mc:AlternateContent xmlns:mc="http://schemas.openxmlformats.org/markup-compatibility/2006">
          <mc:Choice Requires="x14">
            <control shapeId="5246" r:id="rId96" name="Check Box 126">
              <controlPr defaultSize="0" autoFill="0" autoLine="0" autoPict="0">
                <anchor moveWithCells="1">
                  <from>
                    <xdr:col>4</xdr:col>
                    <xdr:colOff>47625</xdr:colOff>
                    <xdr:row>52</xdr:row>
                    <xdr:rowOff>85725</xdr:rowOff>
                  </from>
                  <to>
                    <xdr:col>4</xdr:col>
                    <xdr:colOff>257175</xdr:colOff>
                    <xdr:row>52</xdr:row>
                    <xdr:rowOff>342900</xdr:rowOff>
                  </to>
                </anchor>
              </controlPr>
            </control>
          </mc:Choice>
        </mc:AlternateContent>
        <mc:AlternateContent xmlns:mc="http://schemas.openxmlformats.org/markup-compatibility/2006">
          <mc:Choice Requires="x14">
            <control shapeId="5247" r:id="rId97" name="Check Box 127">
              <controlPr defaultSize="0" autoFill="0" autoLine="0" autoPict="0">
                <anchor moveWithCells="1">
                  <from>
                    <xdr:col>2</xdr:col>
                    <xdr:colOff>47625</xdr:colOff>
                    <xdr:row>52</xdr:row>
                    <xdr:rowOff>85725</xdr:rowOff>
                  </from>
                  <to>
                    <xdr:col>2</xdr:col>
                    <xdr:colOff>257175</xdr:colOff>
                    <xdr:row>52</xdr:row>
                    <xdr:rowOff>342900</xdr:rowOff>
                  </to>
                </anchor>
              </controlPr>
            </control>
          </mc:Choice>
        </mc:AlternateContent>
        <mc:AlternateContent xmlns:mc="http://schemas.openxmlformats.org/markup-compatibility/2006">
          <mc:Choice Requires="x14">
            <control shapeId="5248" r:id="rId98" name="Check Box 128">
              <controlPr defaultSize="0" autoFill="0" autoLine="0" autoPict="0">
                <anchor moveWithCells="1">
                  <from>
                    <xdr:col>3</xdr:col>
                    <xdr:colOff>47625</xdr:colOff>
                    <xdr:row>52</xdr:row>
                    <xdr:rowOff>85725</xdr:rowOff>
                  </from>
                  <to>
                    <xdr:col>3</xdr:col>
                    <xdr:colOff>257175</xdr:colOff>
                    <xdr:row>52</xdr:row>
                    <xdr:rowOff>342900</xdr:rowOff>
                  </to>
                </anchor>
              </controlPr>
            </control>
          </mc:Choice>
        </mc:AlternateContent>
        <mc:AlternateContent xmlns:mc="http://schemas.openxmlformats.org/markup-compatibility/2006">
          <mc:Choice Requires="x14">
            <control shapeId="5249" r:id="rId99" name="Check Box 129">
              <controlPr defaultSize="0" autoFill="0" autoLine="0" autoPict="0">
                <anchor moveWithCells="1">
                  <from>
                    <xdr:col>4</xdr:col>
                    <xdr:colOff>47625</xdr:colOff>
                    <xdr:row>52</xdr:row>
                    <xdr:rowOff>85725</xdr:rowOff>
                  </from>
                  <to>
                    <xdr:col>4</xdr:col>
                    <xdr:colOff>257175</xdr:colOff>
                    <xdr:row>52</xdr:row>
                    <xdr:rowOff>342900</xdr:rowOff>
                  </to>
                </anchor>
              </controlPr>
            </control>
          </mc:Choice>
        </mc:AlternateContent>
        <mc:AlternateContent xmlns:mc="http://schemas.openxmlformats.org/markup-compatibility/2006">
          <mc:Choice Requires="x14">
            <control shapeId="5250" r:id="rId100" name="Check Box 130">
              <controlPr defaultSize="0" autoFill="0" autoLine="0" autoPict="0">
                <anchor moveWithCells="1">
                  <from>
                    <xdr:col>2</xdr:col>
                    <xdr:colOff>47625</xdr:colOff>
                    <xdr:row>53</xdr:row>
                    <xdr:rowOff>85725</xdr:rowOff>
                  </from>
                  <to>
                    <xdr:col>2</xdr:col>
                    <xdr:colOff>257175</xdr:colOff>
                    <xdr:row>53</xdr:row>
                    <xdr:rowOff>342900</xdr:rowOff>
                  </to>
                </anchor>
              </controlPr>
            </control>
          </mc:Choice>
        </mc:AlternateContent>
        <mc:AlternateContent xmlns:mc="http://schemas.openxmlformats.org/markup-compatibility/2006">
          <mc:Choice Requires="x14">
            <control shapeId="5251" r:id="rId101" name="Check Box 131">
              <controlPr defaultSize="0" autoFill="0" autoLine="0" autoPict="0">
                <anchor moveWithCells="1">
                  <from>
                    <xdr:col>3</xdr:col>
                    <xdr:colOff>47625</xdr:colOff>
                    <xdr:row>53</xdr:row>
                    <xdr:rowOff>85725</xdr:rowOff>
                  </from>
                  <to>
                    <xdr:col>3</xdr:col>
                    <xdr:colOff>257175</xdr:colOff>
                    <xdr:row>53</xdr:row>
                    <xdr:rowOff>342900</xdr:rowOff>
                  </to>
                </anchor>
              </controlPr>
            </control>
          </mc:Choice>
        </mc:AlternateContent>
        <mc:AlternateContent xmlns:mc="http://schemas.openxmlformats.org/markup-compatibility/2006">
          <mc:Choice Requires="x14">
            <control shapeId="5252" r:id="rId102" name="Check Box 132">
              <controlPr defaultSize="0" autoFill="0" autoLine="0" autoPict="0">
                <anchor moveWithCells="1">
                  <from>
                    <xdr:col>4</xdr:col>
                    <xdr:colOff>47625</xdr:colOff>
                    <xdr:row>53</xdr:row>
                    <xdr:rowOff>85725</xdr:rowOff>
                  </from>
                  <to>
                    <xdr:col>4</xdr:col>
                    <xdr:colOff>257175</xdr:colOff>
                    <xdr:row>53</xdr:row>
                    <xdr:rowOff>342900</xdr:rowOff>
                  </to>
                </anchor>
              </controlPr>
            </control>
          </mc:Choice>
        </mc:AlternateContent>
        <mc:AlternateContent xmlns:mc="http://schemas.openxmlformats.org/markup-compatibility/2006">
          <mc:Choice Requires="x14">
            <control shapeId="5253" r:id="rId103" name="Check Box 133">
              <controlPr defaultSize="0" autoFill="0" autoLine="0" autoPict="0">
                <anchor moveWithCells="1">
                  <from>
                    <xdr:col>2</xdr:col>
                    <xdr:colOff>47625</xdr:colOff>
                    <xdr:row>53</xdr:row>
                    <xdr:rowOff>85725</xdr:rowOff>
                  </from>
                  <to>
                    <xdr:col>2</xdr:col>
                    <xdr:colOff>257175</xdr:colOff>
                    <xdr:row>53</xdr:row>
                    <xdr:rowOff>342900</xdr:rowOff>
                  </to>
                </anchor>
              </controlPr>
            </control>
          </mc:Choice>
        </mc:AlternateContent>
        <mc:AlternateContent xmlns:mc="http://schemas.openxmlformats.org/markup-compatibility/2006">
          <mc:Choice Requires="x14">
            <control shapeId="5254" r:id="rId104" name="Check Box 134">
              <controlPr defaultSize="0" autoFill="0" autoLine="0" autoPict="0">
                <anchor moveWithCells="1">
                  <from>
                    <xdr:col>3</xdr:col>
                    <xdr:colOff>47625</xdr:colOff>
                    <xdr:row>53</xdr:row>
                    <xdr:rowOff>85725</xdr:rowOff>
                  </from>
                  <to>
                    <xdr:col>3</xdr:col>
                    <xdr:colOff>257175</xdr:colOff>
                    <xdr:row>53</xdr:row>
                    <xdr:rowOff>342900</xdr:rowOff>
                  </to>
                </anchor>
              </controlPr>
            </control>
          </mc:Choice>
        </mc:AlternateContent>
        <mc:AlternateContent xmlns:mc="http://schemas.openxmlformats.org/markup-compatibility/2006">
          <mc:Choice Requires="x14">
            <control shapeId="5255" r:id="rId105" name="Check Box 135">
              <controlPr defaultSize="0" autoFill="0" autoLine="0" autoPict="0">
                <anchor moveWithCells="1">
                  <from>
                    <xdr:col>4</xdr:col>
                    <xdr:colOff>47625</xdr:colOff>
                    <xdr:row>53</xdr:row>
                    <xdr:rowOff>85725</xdr:rowOff>
                  </from>
                  <to>
                    <xdr:col>4</xdr:col>
                    <xdr:colOff>257175</xdr:colOff>
                    <xdr:row>53</xdr:row>
                    <xdr:rowOff>342900</xdr:rowOff>
                  </to>
                </anchor>
              </controlPr>
            </control>
          </mc:Choice>
        </mc:AlternateContent>
        <mc:AlternateContent xmlns:mc="http://schemas.openxmlformats.org/markup-compatibility/2006">
          <mc:Choice Requires="x14">
            <control shapeId="5256" r:id="rId106" name="Check Box 136">
              <controlPr defaultSize="0" autoFill="0" autoLine="0" autoPict="0">
                <anchor moveWithCells="1">
                  <from>
                    <xdr:col>2</xdr:col>
                    <xdr:colOff>47625</xdr:colOff>
                    <xdr:row>54</xdr:row>
                    <xdr:rowOff>85725</xdr:rowOff>
                  </from>
                  <to>
                    <xdr:col>2</xdr:col>
                    <xdr:colOff>257175</xdr:colOff>
                    <xdr:row>54</xdr:row>
                    <xdr:rowOff>342900</xdr:rowOff>
                  </to>
                </anchor>
              </controlPr>
            </control>
          </mc:Choice>
        </mc:AlternateContent>
        <mc:AlternateContent xmlns:mc="http://schemas.openxmlformats.org/markup-compatibility/2006">
          <mc:Choice Requires="x14">
            <control shapeId="5257" r:id="rId107" name="Check Box 137">
              <controlPr defaultSize="0" autoFill="0" autoLine="0" autoPict="0">
                <anchor moveWithCells="1">
                  <from>
                    <xdr:col>3</xdr:col>
                    <xdr:colOff>47625</xdr:colOff>
                    <xdr:row>54</xdr:row>
                    <xdr:rowOff>85725</xdr:rowOff>
                  </from>
                  <to>
                    <xdr:col>3</xdr:col>
                    <xdr:colOff>257175</xdr:colOff>
                    <xdr:row>54</xdr:row>
                    <xdr:rowOff>342900</xdr:rowOff>
                  </to>
                </anchor>
              </controlPr>
            </control>
          </mc:Choice>
        </mc:AlternateContent>
        <mc:AlternateContent xmlns:mc="http://schemas.openxmlformats.org/markup-compatibility/2006">
          <mc:Choice Requires="x14">
            <control shapeId="5258" r:id="rId108" name="Check Box 138">
              <controlPr defaultSize="0" autoFill="0" autoLine="0" autoPict="0">
                <anchor moveWithCells="1">
                  <from>
                    <xdr:col>4</xdr:col>
                    <xdr:colOff>47625</xdr:colOff>
                    <xdr:row>54</xdr:row>
                    <xdr:rowOff>85725</xdr:rowOff>
                  </from>
                  <to>
                    <xdr:col>4</xdr:col>
                    <xdr:colOff>257175</xdr:colOff>
                    <xdr:row>54</xdr:row>
                    <xdr:rowOff>342900</xdr:rowOff>
                  </to>
                </anchor>
              </controlPr>
            </control>
          </mc:Choice>
        </mc:AlternateContent>
        <mc:AlternateContent xmlns:mc="http://schemas.openxmlformats.org/markup-compatibility/2006">
          <mc:Choice Requires="x14">
            <control shapeId="5259" r:id="rId109" name="Check Box 139">
              <controlPr defaultSize="0" autoFill="0" autoLine="0" autoPict="0">
                <anchor moveWithCells="1">
                  <from>
                    <xdr:col>2</xdr:col>
                    <xdr:colOff>47625</xdr:colOff>
                    <xdr:row>54</xdr:row>
                    <xdr:rowOff>85725</xdr:rowOff>
                  </from>
                  <to>
                    <xdr:col>2</xdr:col>
                    <xdr:colOff>257175</xdr:colOff>
                    <xdr:row>54</xdr:row>
                    <xdr:rowOff>342900</xdr:rowOff>
                  </to>
                </anchor>
              </controlPr>
            </control>
          </mc:Choice>
        </mc:AlternateContent>
        <mc:AlternateContent xmlns:mc="http://schemas.openxmlformats.org/markup-compatibility/2006">
          <mc:Choice Requires="x14">
            <control shapeId="5260" r:id="rId110" name="Check Box 140">
              <controlPr defaultSize="0" autoFill="0" autoLine="0" autoPict="0">
                <anchor moveWithCells="1">
                  <from>
                    <xdr:col>3</xdr:col>
                    <xdr:colOff>47625</xdr:colOff>
                    <xdr:row>54</xdr:row>
                    <xdr:rowOff>85725</xdr:rowOff>
                  </from>
                  <to>
                    <xdr:col>3</xdr:col>
                    <xdr:colOff>257175</xdr:colOff>
                    <xdr:row>54</xdr:row>
                    <xdr:rowOff>342900</xdr:rowOff>
                  </to>
                </anchor>
              </controlPr>
            </control>
          </mc:Choice>
        </mc:AlternateContent>
        <mc:AlternateContent xmlns:mc="http://schemas.openxmlformats.org/markup-compatibility/2006">
          <mc:Choice Requires="x14">
            <control shapeId="5261" r:id="rId111" name="Check Box 141">
              <controlPr defaultSize="0" autoFill="0" autoLine="0" autoPict="0">
                <anchor moveWithCells="1">
                  <from>
                    <xdr:col>4</xdr:col>
                    <xdr:colOff>47625</xdr:colOff>
                    <xdr:row>54</xdr:row>
                    <xdr:rowOff>85725</xdr:rowOff>
                  </from>
                  <to>
                    <xdr:col>4</xdr:col>
                    <xdr:colOff>257175</xdr:colOff>
                    <xdr:row>54</xdr:row>
                    <xdr:rowOff>342900</xdr:rowOff>
                  </to>
                </anchor>
              </controlPr>
            </control>
          </mc:Choice>
        </mc:AlternateContent>
        <mc:AlternateContent xmlns:mc="http://schemas.openxmlformats.org/markup-compatibility/2006">
          <mc:Choice Requires="x14">
            <control shapeId="5262" r:id="rId112" name="Check Box 142">
              <controlPr defaultSize="0" autoFill="0" autoLine="0" autoPict="0">
                <anchor moveWithCells="1">
                  <from>
                    <xdr:col>2</xdr:col>
                    <xdr:colOff>47625</xdr:colOff>
                    <xdr:row>49</xdr:row>
                    <xdr:rowOff>85725</xdr:rowOff>
                  </from>
                  <to>
                    <xdr:col>2</xdr:col>
                    <xdr:colOff>257175</xdr:colOff>
                    <xdr:row>49</xdr:row>
                    <xdr:rowOff>342900</xdr:rowOff>
                  </to>
                </anchor>
              </controlPr>
            </control>
          </mc:Choice>
        </mc:AlternateContent>
        <mc:AlternateContent xmlns:mc="http://schemas.openxmlformats.org/markup-compatibility/2006">
          <mc:Choice Requires="x14">
            <control shapeId="5263" r:id="rId113" name="Check Box 143">
              <controlPr defaultSize="0" autoFill="0" autoLine="0" autoPict="0">
                <anchor moveWithCells="1">
                  <from>
                    <xdr:col>3</xdr:col>
                    <xdr:colOff>47625</xdr:colOff>
                    <xdr:row>49</xdr:row>
                    <xdr:rowOff>85725</xdr:rowOff>
                  </from>
                  <to>
                    <xdr:col>3</xdr:col>
                    <xdr:colOff>257175</xdr:colOff>
                    <xdr:row>49</xdr:row>
                    <xdr:rowOff>342900</xdr:rowOff>
                  </to>
                </anchor>
              </controlPr>
            </control>
          </mc:Choice>
        </mc:AlternateContent>
        <mc:AlternateContent xmlns:mc="http://schemas.openxmlformats.org/markup-compatibility/2006">
          <mc:Choice Requires="x14">
            <control shapeId="5264" r:id="rId114" name="Check Box 144">
              <controlPr defaultSize="0" autoFill="0" autoLine="0" autoPict="0">
                <anchor moveWithCells="1">
                  <from>
                    <xdr:col>4</xdr:col>
                    <xdr:colOff>47625</xdr:colOff>
                    <xdr:row>49</xdr:row>
                    <xdr:rowOff>85725</xdr:rowOff>
                  </from>
                  <to>
                    <xdr:col>4</xdr:col>
                    <xdr:colOff>257175</xdr:colOff>
                    <xdr:row>49</xdr:row>
                    <xdr:rowOff>342900</xdr:rowOff>
                  </to>
                </anchor>
              </controlPr>
            </control>
          </mc:Choice>
        </mc:AlternateContent>
        <mc:AlternateContent xmlns:mc="http://schemas.openxmlformats.org/markup-compatibility/2006">
          <mc:Choice Requires="x14">
            <control shapeId="5265" r:id="rId115" name="Check Box 145">
              <controlPr defaultSize="0" autoFill="0" autoLine="0" autoPict="0">
                <anchor moveWithCells="1">
                  <from>
                    <xdr:col>2</xdr:col>
                    <xdr:colOff>47625</xdr:colOff>
                    <xdr:row>49</xdr:row>
                    <xdr:rowOff>85725</xdr:rowOff>
                  </from>
                  <to>
                    <xdr:col>2</xdr:col>
                    <xdr:colOff>257175</xdr:colOff>
                    <xdr:row>49</xdr:row>
                    <xdr:rowOff>342900</xdr:rowOff>
                  </to>
                </anchor>
              </controlPr>
            </control>
          </mc:Choice>
        </mc:AlternateContent>
        <mc:AlternateContent xmlns:mc="http://schemas.openxmlformats.org/markup-compatibility/2006">
          <mc:Choice Requires="x14">
            <control shapeId="5266" r:id="rId116" name="Check Box 146">
              <controlPr defaultSize="0" autoFill="0" autoLine="0" autoPict="0">
                <anchor moveWithCells="1">
                  <from>
                    <xdr:col>3</xdr:col>
                    <xdr:colOff>47625</xdr:colOff>
                    <xdr:row>49</xdr:row>
                    <xdr:rowOff>85725</xdr:rowOff>
                  </from>
                  <to>
                    <xdr:col>3</xdr:col>
                    <xdr:colOff>257175</xdr:colOff>
                    <xdr:row>49</xdr:row>
                    <xdr:rowOff>342900</xdr:rowOff>
                  </to>
                </anchor>
              </controlPr>
            </control>
          </mc:Choice>
        </mc:AlternateContent>
        <mc:AlternateContent xmlns:mc="http://schemas.openxmlformats.org/markup-compatibility/2006">
          <mc:Choice Requires="x14">
            <control shapeId="5267" r:id="rId117" name="Check Box 147">
              <controlPr defaultSize="0" autoFill="0" autoLine="0" autoPict="0">
                <anchor moveWithCells="1">
                  <from>
                    <xdr:col>4</xdr:col>
                    <xdr:colOff>47625</xdr:colOff>
                    <xdr:row>49</xdr:row>
                    <xdr:rowOff>85725</xdr:rowOff>
                  </from>
                  <to>
                    <xdr:col>4</xdr:col>
                    <xdr:colOff>257175</xdr:colOff>
                    <xdr:row>49</xdr:row>
                    <xdr:rowOff>342900</xdr:rowOff>
                  </to>
                </anchor>
              </controlPr>
            </control>
          </mc:Choice>
        </mc:AlternateContent>
        <mc:AlternateContent xmlns:mc="http://schemas.openxmlformats.org/markup-compatibility/2006">
          <mc:Choice Requires="x14">
            <control shapeId="5328" r:id="rId118" name="Check Box 208">
              <controlPr defaultSize="0" autoFill="0" autoLine="0" autoPict="0">
                <anchor moveWithCells="1">
                  <from>
                    <xdr:col>2</xdr:col>
                    <xdr:colOff>47625</xdr:colOff>
                    <xdr:row>55</xdr:row>
                    <xdr:rowOff>85725</xdr:rowOff>
                  </from>
                  <to>
                    <xdr:col>2</xdr:col>
                    <xdr:colOff>257175</xdr:colOff>
                    <xdr:row>55</xdr:row>
                    <xdr:rowOff>342900</xdr:rowOff>
                  </to>
                </anchor>
              </controlPr>
            </control>
          </mc:Choice>
        </mc:AlternateContent>
        <mc:AlternateContent xmlns:mc="http://schemas.openxmlformats.org/markup-compatibility/2006">
          <mc:Choice Requires="x14">
            <control shapeId="5329" r:id="rId119" name="Check Box 209">
              <controlPr defaultSize="0" autoFill="0" autoLine="0" autoPict="0">
                <anchor moveWithCells="1">
                  <from>
                    <xdr:col>3</xdr:col>
                    <xdr:colOff>47625</xdr:colOff>
                    <xdr:row>55</xdr:row>
                    <xdr:rowOff>85725</xdr:rowOff>
                  </from>
                  <to>
                    <xdr:col>3</xdr:col>
                    <xdr:colOff>257175</xdr:colOff>
                    <xdr:row>55</xdr:row>
                    <xdr:rowOff>342900</xdr:rowOff>
                  </to>
                </anchor>
              </controlPr>
            </control>
          </mc:Choice>
        </mc:AlternateContent>
        <mc:AlternateContent xmlns:mc="http://schemas.openxmlformats.org/markup-compatibility/2006">
          <mc:Choice Requires="x14">
            <control shapeId="5330" r:id="rId120" name="Check Box 210">
              <controlPr defaultSize="0" autoFill="0" autoLine="0" autoPict="0">
                <anchor moveWithCells="1">
                  <from>
                    <xdr:col>4</xdr:col>
                    <xdr:colOff>47625</xdr:colOff>
                    <xdr:row>55</xdr:row>
                    <xdr:rowOff>85725</xdr:rowOff>
                  </from>
                  <to>
                    <xdr:col>4</xdr:col>
                    <xdr:colOff>257175</xdr:colOff>
                    <xdr:row>55</xdr:row>
                    <xdr:rowOff>342900</xdr:rowOff>
                  </to>
                </anchor>
              </controlPr>
            </control>
          </mc:Choice>
        </mc:AlternateContent>
        <mc:AlternateContent xmlns:mc="http://schemas.openxmlformats.org/markup-compatibility/2006">
          <mc:Choice Requires="x14">
            <control shapeId="5331" r:id="rId121" name="Check Box 211">
              <controlPr defaultSize="0" autoFill="0" autoLine="0" autoPict="0">
                <anchor moveWithCells="1">
                  <from>
                    <xdr:col>2</xdr:col>
                    <xdr:colOff>47625</xdr:colOff>
                    <xdr:row>55</xdr:row>
                    <xdr:rowOff>85725</xdr:rowOff>
                  </from>
                  <to>
                    <xdr:col>2</xdr:col>
                    <xdr:colOff>257175</xdr:colOff>
                    <xdr:row>55</xdr:row>
                    <xdr:rowOff>342900</xdr:rowOff>
                  </to>
                </anchor>
              </controlPr>
            </control>
          </mc:Choice>
        </mc:AlternateContent>
        <mc:AlternateContent xmlns:mc="http://schemas.openxmlformats.org/markup-compatibility/2006">
          <mc:Choice Requires="x14">
            <control shapeId="5332" r:id="rId122" name="Check Box 212">
              <controlPr defaultSize="0" autoFill="0" autoLine="0" autoPict="0">
                <anchor moveWithCells="1">
                  <from>
                    <xdr:col>3</xdr:col>
                    <xdr:colOff>47625</xdr:colOff>
                    <xdr:row>55</xdr:row>
                    <xdr:rowOff>85725</xdr:rowOff>
                  </from>
                  <to>
                    <xdr:col>3</xdr:col>
                    <xdr:colOff>257175</xdr:colOff>
                    <xdr:row>55</xdr:row>
                    <xdr:rowOff>342900</xdr:rowOff>
                  </to>
                </anchor>
              </controlPr>
            </control>
          </mc:Choice>
        </mc:AlternateContent>
        <mc:AlternateContent xmlns:mc="http://schemas.openxmlformats.org/markup-compatibility/2006">
          <mc:Choice Requires="x14">
            <control shapeId="5333" r:id="rId123" name="Check Box 213">
              <controlPr defaultSize="0" autoFill="0" autoLine="0" autoPict="0">
                <anchor moveWithCells="1">
                  <from>
                    <xdr:col>4</xdr:col>
                    <xdr:colOff>47625</xdr:colOff>
                    <xdr:row>55</xdr:row>
                    <xdr:rowOff>85725</xdr:rowOff>
                  </from>
                  <to>
                    <xdr:col>4</xdr:col>
                    <xdr:colOff>257175</xdr:colOff>
                    <xdr:row>55</xdr:row>
                    <xdr:rowOff>342900</xdr:rowOff>
                  </to>
                </anchor>
              </controlPr>
            </control>
          </mc:Choice>
        </mc:AlternateContent>
        <mc:AlternateContent xmlns:mc="http://schemas.openxmlformats.org/markup-compatibility/2006">
          <mc:Choice Requires="x14">
            <control shapeId="5334" r:id="rId124" name="Check Box 214">
              <controlPr defaultSize="0" autoFill="0" autoLine="0" autoPict="0">
                <anchor moveWithCells="1">
                  <from>
                    <xdr:col>2</xdr:col>
                    <xdr:colOff>47625</xdr:colOff>
                    <xdr:row>56</xdr:row>
                    <xdr:rowOff>85725</xdr:rowOff>
                  </from>
                  <to>
                    <xdr:col>2</xdr:col>
                    <xdr:colOff>257175</xdr:colOff>
                    <xdr:row>56</xdr:row>
                    <xdr:rowOff>342900</xdr:rowOff>
                  </to>
                </anchor>
              </controlPr>
            </control>
          </mc:Choice>
        </mc:AlternateContent>
        <mc:AlternateContent xmlns:mc="http://schemas.openxmlformats.org/markup-compatibility/2006">
          <mc:Choice Requires="x14">
            <control shapeId="5335" r:id="rId125" name="Check Box 215">
              <controlPr defaultSize="0" autoFill="0" autoLine="0" autoPict="0">
                <anchor moveWithCells="1">
                  <from>
                    <xdr:col>3</xdr:col>
                    <xdr:colOff>47625</xdr:colOff>
                    <xdr:row>56</xdr:row>
                    <xdr:rowOff>85725</xdr:rowOff>
                  </from>
                  <to>
                    <xdr:col>3</xdr:col>
                    <xdr:colOff>257175</xdr:colOff>
                    <xdr:row>56</xdr:row>
                    <xdr:rowOff>342900</xdr:rowOff>
                  </to>
                </anchor>
              </controlPr>
            </control>
          </mc:Choice>
        </mc:AlternateContent>
        <mc:AlternateContent xmlns:mc="http://schemas.openxmlformats.org/markup-compatibility/2006">
          <mc:Choice Requires="x14">
            <control shapeId="5336" r:id="rId126" name="Check Box 216">
              <controlPr defaultSize="0" autoFill="0" autoLine="0" autoPict="0">
                <anchor moveWithCells="1">
                  <from>
                    <xdr:col>4</xdr:col>
                    <xdr:colOff>47625</xdr:colOff>
                    <xdr:row>56</xdr:row>
                    <xdr:rowOff>85725</xdr:rowOff>
                  </from>
                  <to>
                    <xdr:col>4</xdr:col>
                    <xdr:colOff>257175</xdr:colOff>
                    <xdr:row>56</xdr:row>
                    <xdr:rowOff>342900</xdr:rowOff>
                  </to>
                </anchor>
              </controlPr>
            </control>
          </mc:Choice>
        </mc:AlternateContent>
        <mc:AlternateContent xmlns:mc="http://schemas.openxmlformats.org/markup-compatibility/2006">
          <mc:Choice Requires="x14">
            <control shapeId="5337" r:id="rId127" name="Check Box 217">
              <controlPr defaultSize="0" autoFill="0" autoLine="0" autoPict="0">
                <anchor moveWithCells="1">
                  <from>
                    <xdr:col>2</xdr:col>
                    <xdr:colOff>47625</xdr:colOff>
                    <xdr:row>56</xdr:row>
                    <xdr:rowOff>85725</xdr:rowOff>
                  </from>
                  <to>
                    <xdr:col>2</xdr:col>
                    <xdr:colOff>257175</xdr:colOff>
                    <xdr:row>56</xdr:row>
                    <xdr:rowOff>342900</xdr:rowOff>
                  </to>
                </anchor>
              </controlPr>
            </control>
          </mc:Choice>
        </mc:AlternateContent>
        <mc:AlternateContent xmlns:mc="http://schemas.openxmlformats.org/markup-compatibility/2006">
          <mc:Choice Requires="x14">
            <control shapeId="5338" r:id="rId128" name="Check Box 218">
              <controlPr defaultSize="0" autoFill="0" autoLine="0" autoPict="0">
                <anchor moveWithCells="1">
                  <from>
                    <xdr:col>3</xdr:col>
                    <xdr:colOff>47625</xdr:colOff>
                    <xdr:row>56</xdr:row>
                    <xdr:rowOff>85725</xdr:rowOff>
                  </from>
                  <to>
                    <xdr:col>3</xdr:col>
                    <xdr:colOff>257175</xdr:colOff>
                    <xdr:row>56</xdr:row>
                    <xdr:rowOff>342900</xdr:rowOff>
                  </to>
                </anchor>
              </controlPr>
            </control>
          </mc:Choice>
        </mc:AlternateContent>
        <mc:AlternateContent xmlns:mc="http://schemas.openxmlformats.org/markup-compatibility/2006">
          <mc:Choice Requires="x14">
            <control shapeId="5339" r:id="rId129" name="Check Box 219">
              <controlPr defaultSize="0" autoFill="0" autoLine="0" autoPict="0">
                <anchor moveWithCells="1">
                  <from>
                    <xdr:col>4</xdr:col>
                    <xdr:colOff>47625</xdr:colOff>
                    <xdr:row>56</xdr:row>
                    <xdr:rowOff>85725</xdr:rowOff>
                  </from>
                  <to>
                    <xdr:col>4</xdr:col>
                    <xdr:colOff>257175</xdr:colOff>
                    <xdr:row>56</xdr:row>
                    <xdr:rowOff>342900</xdr:rowOff>
                  </to>
                </anchor>
              </controlPr>
            </control>
          </mc:Choice>
        </mc:AlternateContent>
        <mc:AlternateContent xmlns:mc="http://schemas.openxmlformats.org/markup-compatibility/2006">
          <mc:Choice Requires="x14">
            <control shapeId="5340" r:id="rId130" name="Check Box 220">
              <controlPr defaultSize="0" autoFill="0" autoLine="0" autoPict="0">
                <anchor moveWithCells="1">
                  <from>
                    <xdr:col>2</xdr:col>
                    <xdr:colOff>47625</xdr:colOff>
                    <xdr:row>57</xdr:row>
                    <xdr:rowOff>85725</xdr:rowOff>
                  </from>
                  <to>
                    <xdr:col>2</xdr:col>
                    <xdr:colOff>257175</xdr:colOff>
                    <xdr:row>57</xdr:row>
                    <xdr:rowOff>342900</xdr:rowOff>
                  </to>
                </anchor>
              </controlPr>
            </control>
          </mc:Choice>
        </mc:AlternateContent>
        <mc:AlternateContent xmlns:mc="http://schemas.openxmlformats.org/markup-compatibility/2006">
          <mc:Choice Requires="x14">
            <control shapeId="5341" r:id="rId131" name="Check Box 221">
              <controlPr defaultSize="0" autoFill="0" autoLine="0" autoPict="0">
                <anchor moveWithCells="1">
                  <from>
                    <xdr:col>3</xdr:col>
                    <xdr:colOff>47625</xdr:colOff>
                    <xdr:row>57</xdr:row>
                    <xdr:rowOff>85725</xdr:rowOff>
                  </from>
                  <to>
                    <xdr:col>3</xdr:col>
                    <xdr:colOff>257175</xdr:colOff>
                    <xdr:row>57</xdr:row>
                    <xdr:rowOff>342900</xdr:rowOff>
                  </to>
                </anchor>
              </controlPr>
            </control>
          </mc:Choice>
        </mc:AlternateContent>
        <mc:AlternateContent xmlns:mc="http://schemas.openxmlformats.org/markup-compatibility/2006">
          <mc:Choice Requires="x14">
            <control shapeId="5342" r:id="rId132" name="Check Box 222">
              <controlPr defaultSize="0" autoFill="0" autoLine="0" autoPict="0">
                <anchor moveWithCells="1">
                  <from>
                    <xdr:col>4</xdr:col>
                    <xdr:colOff>47625</xdr:colOff>
                    <xdr:row>57</xdr:row>
                    <xdr:rowOff>85725</xdr:rowOff>
                  </from>
                  <to>
                    <xdr:col>4</xdr:col>
                    <xdr:colOff>257175</xdr:colOff>
                    <xdr:row>57</xdr:row>
                    <xdr:rowOff>342900</xdr:rowOff>
                  </to>
                </anchor>
              </controlPr>
            </control>
          </mc:Choice>
        </mc:AlternateContent>
        <mc:AlternateContent xmlns:mc="http://schemas.openxmlformats.org/markup-compatibility/2006">
          <mc:Choice Requires="x14">
            <control shapeId="5343" r:id="rId133" name="Check Box 223">
              <controlPr defaultSize="0" autoFill="0" autoLine="0" autoPict="0">
                <anchor moveWithCells="1">
                  <from>
                    <xdr:col>2</xdr:col>
                    <xdr:colOff>47625</xdr:colOff>
                    <xdr:row>57</xdr:row>
                    <xdr:rowOff>85725</xdr:rowOff>
                  </from>
                  <to>
                    <xdr:col>2</xdr:col>
                    <xdr:colOff>257175</xdr:colOff>
                    <xdr:row>57</xdr:row>
                    <xdr:rowOff>342900</xdr:rowOff>
                  </to>
                </anchor>
              </controlPr>
            </control>
          </mc:Choice>
        </mc:AlternateContent>
        <mc:AlternateContent xmlns:mc="http://schemas.openxmlformats.org/markup-compatibility/2006">
          <mc:Choice Requires="x14">
            <control shapeId="5344" r:id="rId134" name="Check Box 224">
              <controlPr defaultSize="0" autoFill="0" autoLine="0" autoPict="0">
                <anchor moveWithCells="1">
                  <from>
                    <xdr:col>3</xdr:col>
                    <xdr:colOff>47625</xdr:colOff>
                    <xdr:row>57</xdr:row>
                    <xdr:rowOff>85725</xdr:rowOff>
                  </from>
                  <to>
                    <xdr:col>3</xdr:col>
                    <xdr:colOff>257175</xdr:colOff>
                    <xdr:row>57</xdr:row>
                    <xdr:rowOff>342900</xdr:rowOff>
                  </to>
                </anchor>
              </controlPr>
            </control>
          </mc:Choice>
        </mc:AlternateContent>
        <mc:AlternateContent xmlns:mc="http://schemas.openxmlformats.org/markup-compatibility/2006">
          <mc:Choice Requires="x14">
            <control shapeId="5345" r:id="rId135" name="Check Box 225">
              <controlPr defaultSize="0" autoFill="0" autoLine="0" autoPict="0">
                <anchor moveWithCells="1">
                  <from>
                    <xdr:col>4</xdr:col>
                    <xdr:colOff>47625</xdr:colOff>
                    <xdr:row>57</xdr:row>
                    <xdr:rowOff>85725</xdr:rowOff>
                  </from>
                  <to>
                    <xdr:col>4</xdr:col>
                    <xdr:colOff>257175</xdr:colOff>
                    <xdr:row>57</xdr:row>
                    <xdr:rowOff>342900</xdr:rowOff>
                  </to>
                </anchor>
              </controlPr>
            </control>
          </mc:Choice>
        </mc:AlternateContent>
        <mc:AlternateContent xmlns:mc="http://schemas.openxmlformats.org/markup-compatibility/2006">
          <mc:Choice Requires="x14">
            <control shapeId="5346" r:id="rId136" name="Check Box 226">
              <controlPr defaultSize="0" autoFill="0" autoLine="0" autoPict="0">
                <anchor moveWithCells="1">
                  <from>
                    <xdr:col>2</xdr:col>
                    <xdr:colOff>47625</xdr:colOff>
                    <xdr:row>58</xdr:row>
                    <xdr:rowOff>85725</xdr:rowOff>
                  </from>
                  <to>
                    <xdr:col>2</xdr:col>
                    <xdr:colOff>257175</xdr:colOff>
                    <xdr:row>58</xdr:row>
                    <xdr:rowOff>342900</xdr:rowOff>
                  </to>
                </anchor>
              </controlPr>
            </control>
          </mc:Choice>
        </mc:AlternateContent>
        <mc:AlternateContent xmlns:mc="http://schemas.openxmlformats.org/markup-compatibility/2006">
          <mc:Choice Requires="x14">
            <control shapeId="5347" r:id="rId137" name="Check Box 227">
              <controlPr defaultSize="0" autoFill="0" autoLine="0" autoPict="0">
                <anchor moveWithCells="1">
                  <from>
                    <xdr:col>3</xdr:col>
                    <xdr:colOff>47625</xdr:colOff>
                    <xdr:row>58</xdr:row>
                    <xdr:rowOff>85725</xdr:rowOff>
                  </from>
                  <to>
                    <xdr:col>3</xdr:col>
                    <xdr:colOff>257175</xdr:colOff>
                    <xdr:row>58</xdr:row>
                    <xdr:rowOff>342900</xdr:rowOff>
                  </to>
                </anchor>
              </controlPr>
            </control>
          </mc:Choice>
        </mc:AlternateContent>
        <mc:AlternateContent xmlns:mc="http://schemas.openxmlformats.org/markup-compatibility/2006">
          <mc:Choice Requires="x14">
            <control shapeId="5348" r:id="rId138" name="Check Box 228">
              <controlPr defaultSize="0" autoFill="0" autoLine="0" autoPict="0">
                <anchor moveWithCells="1">
                  <from>
                    <xdr:col>4</xdr:col>
                    <xdr:colOff>47625</xdr:colOff>
                    <xdr:row>58</xdr:row>
                    <xdr:rowOff>85725</xdr:rowOff>
                  </from>
                  <to>
                    <xdr:col>4</xdr:col>
                    <xdr:colOff>257175</xdr:colOff>
                    <xdr:row>58</xdr:row>
                    <xdr:rowOff>342900</xdr:rowOff>
                  </to>
                </anchor>
              </controlPr>
            </control>
          </mc:Choice>
        </mc:AlternateContent>
        <mc:AlternateContent xmlns:mc="http://schemas.openxmlformats.org/markup-compatibility/2006">
          <mc:Choice Requires="x14">
            <control shapeId="5349" r:id="rId139" name="Check Box 229">
              <controlPr defaultSize="0" autoFill="0" autoLine="0" autoPict="0">
                <anchor moveWithCells="1">
                  <from>
                    <xdr:col>2</xdr:col>
                    <xdr:colOff>47625</xdr:colOff>
                    <xdr:row>58</xdr:row>
                    <xdr:rowOff>85725</xdr:rowOff>
                  </from>
                  <to>
                    <xdr:col>2</xdr:col>
                    <xdr:colOff>257175</xdr:colOff>
                    <xdr:row>58</xdr:row>
                    <xdr:rowOff>342900</xdr:rowOff>
                  </to>
                </anchor>
              </controlPr>
            </control>
          </mc:Choice>
        </mc:AlternateContent>
        <mc:AlternateContent xmlns:mc="http://schemas.openxmlformats.org/markup-compatibility/2006">
          <mc:Choice Requires="x14">
            <control shapeId="5350" r:id="rId140" name="Check Box 230">
              <controlPr defaultSize="0" autoFill="0" autoLine="0" autoPict="0">
                <anchor moveWithCells="1">
                  <from>
                    <xdr:col>3</xdr:col>
                    <xdr:colOff>47625</xdr:colOff>
                    <xdr:row>58</xdr:row>
                    <xdr:rowOff>85725</xdr:rowOff>
                  </from>
                  <to>
                    <xdr:col>3</xdr:col>
                    <xdr:colOff>257175</xdr:colOff>
                    <xdr:row>58</xdr:row>
                    <xdr:rowOff>342900</xdr:rowOff>
                  </to>
                </anchor>
              </controlPr>
            </control>
          </mc:Choice>
        </mc:AlternateContent>
        <mc:AlternateContent xmlns:mc="http://schemas.openxmlformats.org/markup-compatibility/2006">
          <mc:Choice Requires="x14">
            <control shapeId="5351" r:id="rId141" name="Check Box 231">
              <controlPr defaultSize="0" autoFill="0" autoLine="0" autoPict="0">
                <anchor moveWithCells="1">
                  <from>
                    <xdr:col>4</xdr:col>
                    <xdr:colOff>47625</xdr:colOff>
                    <xdr:row>58</xdr:row>
                    <xdr:rowOff>85725</xdr:rowOff>
                  </from>
                  <to>
                    <xdr:col>4</xdr:col>
                    <xdr:colOff>257175</xdr:colOff>
                    <xdr:row>58</xdr:row>
                    <xdr:rowOff>342900</xdr:rowOff>
                  </to>
                </anchor>
              </controlPr>
            </control>
          </mc:Choice>
        </mc:AlternateContent>
        <mc:AlternateContent xmlns:mc="http://schemas.openxmlformats.org/markup-compatibility/2006">
          <mc:Choice Requires="x14">
            <control shapeId="5352" r:id="rId142" name="Check Box 232">
              <controlPr defaultSize="0" autoFill="0" autoLine="0" autoPict="0">
                <anchor moveWithCells="1">
                  <from>
                    <xdr:col>2</xdr:col>
                    <xdr:colOff>47625</xdr:colOff>
                    <xdr:row>59</xdr:row>
                    <xdr:rowOff>85725</xdr:rowOff>
                  </from>
                  <to>
                    <xdr:col>2</xdr:col>
                    <xdr:colOff>257175</xdr:colOff>
                    <xdr:row>59</xdr:row>
                    <xdr:rowOff>342900</xdr:rowOff>
                  </to>
                </anchor>
              </controlPr>
            </control>
          </mc:Choice>
        </mc:AlternateContent>
        <mc:AlternateContent xmlns:mc="http://schemas.openxmlformats.org/markup-compatibility/2006">
          <mc:Choice Requires="x14">
            <control shapeId="5353" r:id="rId143" name="Check Box 233">
              <controlPr defaultSize="0" autoFill="0" autoLine="0" autoPict="0">
                <anchor moveWithCells="1">
                  <from>
                    <xdr:col>3</xdr:col>
                    <xdr:colOff>47625</xdr:colOff>
                    <xdr:row>59</xdr:row>
                    <xdr:rowOff>85725</xdr:rowOff>
                  </from>
                  <to>
                    <xdr:col>3</xdr:col>
                    <xdr:colOff>257175</xdr:colOff>
                    <xdr:row>59</xdr:row>
                    <xdr:rowOff>342900</xdr:rowOff>
                  </to>
                </anchor>
              </controlPr>
            </control>
          </mc:Choice>
        </mc:AlternateContent>
        <mc:AlternateContent xmlns:mc="http://schemas.openxmlformats.org/markup-compatibility/2006">
          <mc:Choice Requires="x14">
            <control shapeId="5354" r:id="rId144" name="Check Box 234">
              <controlPr defaultSize="0" autoFill="0" autoLine="0" autoPict="0">
                <anchor moveWithCells="1">
                  <from>
                    <xdr:col>4</xdr:col>
                    <xdr:colOff>47625</xdr:colOff>
                    <xdr:row>59</xdr:row>
                    <xdr:rowOff>85725</xdr:rowOff>
                  </from>
                  <to>
                    <xdr:col>4</xdr:col>
                    <xdr:colOff>257175</xdr:colOff>
                    <xdr:row>59</xdr:row>
                    <xdr:rowOff>342900</xdr:rowOff>
                  </to>
                </anchor>
              </controlPr>
            </control>
          </mc:Choice>
        </mc:AlternateContent>
        <mc:AlternateContent xmlns:mc="http://schemas.openxmlformats.org/markup-compatibility/2006">
          <mc:Choice Requires="x14">
            <control shapeId="5355" r:id="rId145" name="Check Box 235">
              <controlPr defaultSize="0" autoFill="0" autoLine="0" autoPict="0">
                <anchor moveWithCells="1">
                  <from>
                    <xdr:col>2</xdr:col>
                    <xdr:colOff>47625</xdr:colOff>
                    <xdr:row>59</xdr:row>
                    <xdr:rowOff>85725</xdr:rowOff>
                  </from>
                  <to>
                    <xdr:col>2</xdr:col>
                    <xdr:colOff>257175</xdr:colOff>
                    <xdr:row>59</xdr:row>
                    <xdr:rowOff>342900</xdr:rowOff>
                  </to>
                </anchor>
              </controlPr>
            </control>
          </mc:Choice>
        </mc:AlternateContent>
        <mc:AlternateContent xmlns:mc="http://schemas.openxmlformats.org/markup-compatibility/2006">
          <mc:Choice Requires="x14">
            <control shapeId="5356" r:id="rId146" name="Check Box 236">
              <controlPr defaultSize="0" autoFill="0" autoLine="0" autoPict="0">
                <anchor moveWithCells="1">
                  <from>
                    <xdr:col>3</xdr:col>
                    <xdr:colOff>47625</xdr:colOff>
                    <xdr:row>59</xdr:row>
                    <xdr:rowOff>85725</xdr:rowOff>
                  </from>
                  <to>
                    <xdr:col>3</xdr:col>
                    <xdr:colOff>257175</xdr:colOff>
                    <xdr:row>59</xdr:row>
                    <xdr:rowOff>342900</xdr:rowOff>
                  </to>
                </anchor>
              </controlPr>
            </control>
          </mc:Choice>
        </mc:AlternateContent>
        <mc:AlternateContent xmlns:mc="http://schemas.openxmlformats.org/markup-compatibility/2006">
          <mc:Choice Requires="x14">
            <control shapeId="5357" r:id="rId147" name="Check Box 237">
              <controlPr defaultSize="0" autoFill="0" autoLine="0" autoPict="0">
                <anchor moveWithCells="1">
                  <from>
                    <xdr:col>4</xdr:col>
                    <xdr:colOff>47625</xdr:colOff>
                    <xdr:row>59</xdr:row>
                    <xdr:rowOff>85725</xdr:rowOff>
                  </from>
                  <to>
                    <xdr:col>4</xdr:col>
                    <xdr:colOff>257175</xdr:colOff>
                    <xdr:row>59</xdr:row>
                    <xdr:rowOff>342900</xdr:rowOff>
                  </to>
                </anchor>
              </controlPr>
            </control>
          </mc:Choice>
        </mc:AlternateContent>
        <mc:AlternateContent xmlns:mc="http://schemas.openxmlformats.org/markup-compatibility/2006">
          <mc:Choice Requires="x14">
            <control shapeId="5358" r:id="rId148" name="Check Box 238">
              <controlPr defaultSize="0" autoFill="0" autoLine="0" autoPict="0">
                <anchor moveWithCells="1">
                  <from>
                    <xdr:col>2</xdr:col>
                    <xdr:colOff>47625</xdr:colOff>
                    <xdr:row>60</xdr:row>
                    <xdr:rowOff>85725</xdr:rowOff>
                  </from>
                  <to>
                    <xdr:col>2</xdr:col>
                    <xdr:colOff>257175</xdr:colOff>
                    <xdr:row>60</xdr:row>
                    <xdr:rowOff>342900</xdr:rowOff>
                  </to>
                </anchor>
              </controlPr>
            </control>
          </mc:Choice>
        </mc:AlternateContent>
        <mc:AlternateContent xmlns:mc="http://schemas.openxmlformats.org/markup-compatibility/2006">
          <mc:Choice Requires="x14">
            <control shapeId="5359" r:id="rId149" name="Check Box 239">
              <controlPr defaultSize="0" autoFill="0" autoLine="0" autoPict="0">
                <anchor moveWithCells="1">
                  <from>
                    <xdr:col>3</xdr:col>
                    <xdr:colOff>47625</xdr:colOff>
                    <xdr:row>60</xdr:row>
                    <xdr:rowOff>85725</xdr:rowOff>
                  </from>
                  <to>
                    <xdr:col>3</xdr:col>
                    <xdr:colOff>257175</xdr:colOff>
                    <xdr:row>60</xdr:row>
                    <xdr:rowOff>342900</xdr:rowOff>
                  </to>
                </anchor>
              </controlPr>
            </control>
          </mc:Choice>
        </mc:AlternateContent>
        <mc:AlternateContent xmlns:mc="http://schemas.openxmlformats.org/markup-compatibility/2006">
          <mc:Choice Requires="x14">
            <control shapeId="5360" r:id="rId150" name="Check Box 240">
              <controlPr defaultSize="0" autoFill="0" autoLine="0" autoPict="0">
                <anchor moveWithCells="1">
                  <from>
                    <xdr:col>4</xdr:col>
                    <xdr:colOff>47625</xdr:colOff>
                    <xdr:row>60</xdr:row>
                    <xdr:rowOff>85725</xdr:rowOff>
                  </from>
                  <to>
                    <xdr:col>4</xdr:col>
                    <xdr:colOff>257175</xdr:colOff>
                    <xdr:row>60</xdr:row>
                    <xdr:rowOff>342900</xdr:rowOff>
                  </to>
                </anchor>
              </controlPr>
            </control>
          </mc:Choice>
        </mc:AlternateContent>
        <mc:AlternateContent xmlns:mc="http://schemas.openxmlformats.org/markup-compatibility/2006">
          <mc:Choice Requires="x14">
            <control shapeId="5361" r:id="rId151" name="Check Box 241">
              <controlPr defaultSize="0" autoFill="0" autoLine="0" autoPict="0">
                <anchor moveWithCells="1">
                  <from>
                    <xdr:col>2</xdr:col>
                    <xdr:colOff>47625</xdr:colOff>
                    <xdr:row>60</xdr:row>
                    <xdr:rowOff>85725</xdr:rowOff>
                  </from>
                  <to>
                    <xdr:col>2</xdr:col>
                    <xdr:colOff>257175</xdr:colOff>
                    <xdr:row>60</xdr:row>
                    <xdr:rowOff>342900</xdr:rowOff>
                  </to>
                </anchor>
              </controlPr>
            </control>
          </mc:Choice>
        </mc:AlternateContent>
        <mc:AlternateContent xmlns:mc="http://schemas.openxmlformats.org/markup-compatibility/2006">
          <mc:Choice Requires="x14">
            <control shapeId="5362" r:id="rId152" name="Check Box 242">
              <controlPr defaultSize="0" autoFill="0" autoLine="0" autoPict="0">
                <anchor moveWithCells="1">
                  <from>
                    <xdr:col>3</xdr:col>
                    <xdr:colOff>47625</xdr:colOff>
                    <xdr:row>60</xdr:row>
                    <xdr:rowOff>85725</xdr:rowOff>
                  </from>
                  <to>
                    <xdr:col>3</xdr:col>
                    <xdr:colOff>257175</xdr:colOff>
                    <xdr:row>60</xdr:row>
                    <xdr:rowOff>342900</xdr:rowOff>
                  </to>
                </anchor>
              </controlPr>
            </control>
          </mc:Choice>
        </mc:AlternateContent>
        <mc:AlternateContent xmlns:mc="http://schemas.openxmlformats.org/markup-compatibility/2006">
          <mc:Choice Requires="x14">
            <control shapeId="5363" r:id="rId153" name="Check Box 243">
              <controlPr defaultSize="0" autoFill="0" autoLine="0" autoPict="0">
                <anchor moveWithCells="1">
                  <from>
                    <xdr:col>4</xdr:col>
                    <xdr:colOff>47625</xdr:colOff>
                    <xdr:row>60</xdr:row>
                    <xdr:rowOff>85725</xdr:rowOff>
                  </from>
                  <to>
                    <xdr:col>4</xdr:col>
                    <xdr:colOff>257175</xdr:colOff>
                    <xdr:row>60</xdr:row>
                    <xdr:rowOff>342900</xdr:rowOff>
                  </to>
                </anchor>
              </controlPr>
            </control>
          </mc:Choice>
        </mc:AlternateContent>
        <mc:AlternateContent xmlns:mc="http://schemas.openxmlformats.org/markup-compatibility/2006">
          <mc:Choice Requires="x14">
            <control shapeId="5364" r:id="rId154" name="Check Box 244">
              <controlPr defaultSize="0" autoFill="0" autoLine="0" autoPict="0">
                <anchor moveWithCells="1">
                  <from>
                    <xdr:col>2</xdr:col>
                    <xdr:colOff>47625</xdr:colOff>
                    <xdr:row>61</xdr:row>
                    <xdr:rowOff>85725</xdr:rowOff>
                  </from>
                  <to>
                    <xdr:col>2</xdr:col>
                    <xdr:colOff>257175</xdr:colOff>
                    <xdr:row>61</xdr:row>
                    <xdr:rowOff>342900</xdr:rowOff>
                  </to>
                </anchor>
              </controlPr>
            </control>
          </mc:Choice>
        </mc:AlternateContent>
        <mc:AlternateContent xmlns:mc="http://schemas.openxmlformats.org/markup-compatibility/2006">
          <mc:Choice Requires="x14">
            <control shapeId="5365" r:id="rId155" name="Check Box 245">
              <controlPr defaultSize="0" autoFill="0" autoLine="0" autoPict="0">
                <anchor moveWithCells="1">
                  <from>
                    <xdr:col>3</xdr:col>
                    <xdr:colOff>47625</xdr:colOff>
                    <xdr:row>61</xdr:row>
                    <xdr:rowOff>85725</xdr:rowOff>
                  </from>
                  <to>
                    <xdr:col>3</xdr:col>
                    <xdr:colOff>257175</xdr:colOff>
                    <xdr:row>61</xdr:row>
                    <xdr:rowOff>342900</xdr:rowOff>
                  </to>
                </anchor>
              </controlPr>
            </control>
          </mc:Choice>
        </mc:AlternateContent>
        <mc:AlternateContent xmlns:mc="http://schemas.openxmlformats.org/markup-compatibility/2006">
          <mc:Choice Requires="x14">
            <control shapeId="5366" r:id="rId156" name="Check Box 246">
              <controlPr defaultSize="0" autoFill="0" autoLine="0" autoPict="0">
                <anchor moveWithCells="1">
                  <from>
                    <xdr:col>4</xdr:col>
                    <xdr:colOff>47625</xdr:colOff>
                    <xdr:row>61</xdr:row>
                    <xdr:rowOff>85725</xdr:rowOff>
                  </from>
                  <to>
                    <xdr:col>4</xdr:col>
                    <xdr:colOff>257175</xdr:colOff>
                    <xdr:row>61</xdr:row>
                    <xdr:rowOff>342900</xdr:rowOff>
                  </to>
                </anchor>
              </controlPr>
            </control>
          </mc:Choice>
        </mc:AlternateContent>
        <mc:AlternateContent xmlns:mc="http://schemas.openxmlformats.org/markup-compatibility/2006">
          <mc:Choice Requires="x14">
            <control shapeId="5367" r:id="rId157" name="Check Box 247">
              <controlPr defaultSize="0" autoFill="0" autoLine="0" autoPict="0">
                <anchor moveWithCells="1">
                  <from>
                    <xdr:col>2</xdr:col>
                    <xdr:colOff>47625</xdr:colOff>
                    <xdr:row>61</xdr:row>
                    <xdr:rowOff>85725</xdr:rowOff>
                  </from>
                  <to>
                    <xdr:col>2</xdr:col>
                    <xdr:colOff>257175</xdr:colOff>
                    <xdr:row>61</xdr:row>
                    <xdr:rowOff>342900</xdr:rowOff>
                  </to>
                </anchor>
              </controlPr>
            </control>
          </mc:Choice>
        </mc:AlternateContent>
        <mc:AlternateContent xmlns:mc="http://schemas.openxmlformats.org/markup-compatibility/2006">
          <mc:Choice Requires="x14">
            <control shapeId="5368" r:id="rId158" name="Check Box 248">
              <controlPr defaultSize="0" autoFill="0" autoLine="0" autoPict="0">
                <anchor moveWithCells="1">
                  <from>
                    <xdr:col>3</xdr:col>
                    <xdr:colOff>47625</xdr:colOff>
                    <xdr:row>61</xdr:row>
                    <xdr:rowOff>85725</xdr:rowOff>
                  </from>
                  <to>
                    <xdr:col>3</xdr:col>
                    <xdr:colOff>257175</xdr:colOff>
                    <xdr:row>61</xdr:row>
                    <xdr:rowOff>342900</xdr:rowOff>
                  </to>
                </anchor>
              </controlPr>
            </control>
          </mc:Choice>
        </mc:AlternateContent>
        <mc:AlternateContent xmlns:mc="http://schemas.openxmlformats.org/markup-compatibility/2006">
          <mc:Choice Requires="x14">
            <control shapeId="5369" r:id="rId159" name="Check Box 249">
              <controlPr defaultSize="0" autoFill="0" autoLine="0" autoPict="0">
                <anchor moveWithCells="1">
                  <from>
                    <xdr:col>4</xdr:col>
                    <xdr:colOff>47625</xdr:colOff>
                    <xdr:row>61</xdr:row>
                    <xdr:rowOff>85725</xdr:rowOff>
                  </from>
                  <to>
                    <xdr:col>4</xdr:col>
                    <xdr:colOff>257175</xdr:colOff>
                    <xdr:row>61</xdr:row>
                    <xdr:rowOff>342900</xdr:rowOff>
                  </to>
                </anchor>
              </controlPr>
            </control>
          </mc:Choice>
        </mc:AlternateContent>
        <mc:AlternateContent xmlns:mc="http://schemas.openxmlformats.org/markup-compatibility/2006">
          <mc:Choice Requires="x14">
            <control shapeId="5370" r:id="rId160" name="Check Box 250">
              <controlPr defaultSize="0" autoFill="0" autoLine="0" autoPict="0">
                <anchor moveWithCells="1">
                  <from>
                    <xdr:col>2</xdr:col>
                    <xdr:colOff>47625</xdr:colOff>
                    <xdr:row>62</xdr:row>
                    <xdr:rowOff>85725</xdr:rowOff>
                  </from>
                  <to>
                    <xdr:col>2</xdr:col>
                    <xdr:colOff>257175</xdr:colOff>
                    <xdr:row>62</xdr:row>
                    <xdr:rowOff>342900</xdr:rowOff>
                  </to>
                </anchor>
              </controlPr>
            </control>
          </mc:Choice>
        </mc:AlternateContent>
        <mc:AlternateContent xmlns:mc="http://schemas.openxmlformats.org/markup-compatibility/2006">
          <mc:Choice Requires="x14">
            <control shapeId="5371" r:id="rId161" name="Check Box 251">
              <controlPr defaultSize="0" autoFill="0" autoLine="0" autoPict="0">
                <anchor moveWithCells="1">
                  <from>
                    <xdr:col>3</xdr:col>
                    <xdr:colOff>47625</xdr:colOff>
                    <xdr:row>62</xdr:row>
                    <xdr:rowOff>85725</xdr:rowOff>
                  </from>
                  <to>
                    <xdr:col>3</xdr:col>
                    <xdr:colOff>257175</xdr:colOff>
                    <xdr:row>62</xdr:row>
                    <xdr:rowOff>342900</xdr:rowOff>
                  </to>
                </anchor>
              </controlPr>
            </control>
          </mc:Choice>
        </mc:AlternateContent>
        <mc:AlternateContent xmlns:mc="http://schemas.openxmlformats.org/markup-compatibility/2006">
          <mc:Choice Requires="x14">
            <control shapeId="5372" r:id="rId162" name="Check Box 252">
              <controlPr defaultSize="0" autoFill="0" autoLine="0" autoPict="0">
                <anchor moveWithCells="1">
                  <from>
                    <xdr:col>4</xdr:col>
                    <xdr:colOff>47625</xdr:colOff>
                    <xdr:row>62</xdr:row>
                    <xdr:rowOff>85725</xdr:rowOff>
                  </from>
                  <to>
                    <xdr:col>4</xdr:col>
                    <xdr:colOff>257175</xdr:colOff>
                    <xdr:row>62</xdr:row>
                    <xdr:rowOff>342900</xdr:rowOff>
                  </to>
                </anchor>
              </controlPr>
            </control>
          </mc:Choice>
        </mc:AlternateContent>
        <mc:AlternateContent xmlns:mc="http://schemas.openxmlformats.org/markup-compatibility/2006">
          <mc:Choice Requires="x14">
            <control shapeId="5373" r:id="rId163" name="Check Box 253">
              <controlPr defaultSize="0" autoFill="0" autoLine="0" autoPict="0">
                <anchor moveWithCells="1">
                  <from>
                    <xdr:col>2</xdr:col>
                    <xdr:colOff>47625</xdr:colOff>
                    <xdr:row>62</xdr:row>
                    <xdr:rowOff>85725</xdr:rowOff>
                  </from>
                  <to>
                    <xdr:col>2</xdr:col>
                    <xdr:colOff>257175</xdr:colOff>
                    <xdr:row>62</xdr:row>
                    <xdr:rowOff>342900</xdr:rowOff>
                  </to>
                </anchor>
              </controlPr>
            </control>
          </mc:Choice>
        </mc:AlternateContent>
        <mc:AlternateContent xmlns:mc="http://schemas.openxmlformats.org/markup-compatibility/2006">
          <mc:Choice Requires="x14">
            <control shapeId="5374" r:id="rId164" name="Check Box 254">
              <controlPr defaultSize="0" autoFill="0" autoLine="0" autoPict="0">
                <anchor moveWithCells="1">
                  <from>
                    <xdr:col>3</xdr:col>
                    <xdr:colOff>47625</xdr:colOff>
                    <xdr:row>62</xdr:row>
                    <xdr:rowOff>85725</xdr:rowOff>
                  </from>
                  <to>
                    <xdr:col>3</xdr:col>
                    <xdr:colOff>257175</xdr:colOff>
                    <xdr:row>62</xdr:row>
                    <xdr:rowOff>342900</xdr:rowOff>
                  </to>
                </anchor>
              </controlPr>
            </control>
          </mc:Choice>
        </mc:AlternateContent>
        <mc:AlternateContent xmlns:mc="http://schemas.openxmlformats.org/markup-compatibility/2006">
          <mc:Choice Requires="x14">
            <control shapeId="5375" r:id="rId165" name="Check Box 255">
              <controlPr defaultSize="0" autoFill="0" autoLine="0" autoPict="0">
                <anchor moveWithCells="1">
                  <from>
                    <xdr:col>4</xdr:col>
                    <xdr:colOff>47625</xdr:colOff>
                    <xdr:row>62</xdr:row>
                    <xdr:rowOff>85725</xdr:rowOff>
                  </from>
                  <to>
                    <xdr:col>4</xdr:col>
                    <xdr:colOff>257175</xdr:colOff>
                    <xdr:row>62</xdr:row>
                    <xdr:rowOff>342900</xdr:rowOff>
                  </to>
                </anchor>
              </controlPr>
            </control>
          </mc:Choice>
        </mc:AlternateContent>
        <mc:AlternateContent xmlns:mc="http://schemas.openxmlformats.org/markup-compatibility/2006">
          <mc:Choice Requires="x14">
            <control shapeId="5376" r:id="rId166" name="Check Box 256">
              <controlPr defaultSize="0" autoFill="0" autoLine="0" autoPict="0">
                <anchor moveWithCells="1">
                  <from>
                    <xdr:col>2</xdr:col>
                    <xdr:colOff>47625</xdr:colOff>
                    <xdr:row>63</xdr:row>
                    <xdr:rowOff>85725</xdr:rowOff>
                  </from>
                  <to>
                    <xdr:col>2</xdr:col>
                    <xdr:colOff>257175</xdr:colOff>
                    <xdr:row>63</xdr:row>
                    <xdr:rowOff>342900</xdr:rowOff>
                  </to>
                </anchor>
              </controlPr>
            </control>
          </mc:Choice>
        </mc:AlternateContent>
        <mc:AlternateContent xmlns:mc="http://schemas.openxmlformats.org/markup-compatibility/2006">
          <mc:Choice Requires="x14">
            <control shapeId="5377" r:id="rId167" name="Check Box 257">
              <controlPr defaultSize="0" autoFill="0" autoLine="0" autoPict="0">
                <anchor moveWithCells="1">
                  <from>
                    <xdr:col>3</xdr:col>
                    <xdr:colOff>47625</xdr:colOff>
                    <xdr:row>63</xdr:row>
                    <xdr:rowOff>85725</xdr:rowOff>
                  </from>
                  <to>
                    <xdr:col>3</xdr:col>
                    <xdr:colOff>257175</xdr:colOff>
                    <xdr:row>63</xdr:row>
                    <xdr:rowOff>342900</xdr:rowOff>
                  </to>
                </anchor>
              </controlPr>
            </control>
          </mc:Choice>
        </mc:AlternateContent>
        <mc:AlternateContent xmlns:mc="http://schemas.openxmlformats.org/markup-compatibility/2006">
          <mc:Choice Requires="x14">
            <control shapeId="5378" r:id="rId168" name="Check Box 258">
              <controlPr defaultSize="0" autoFill="0" autoLine="0" autoPict="0">
                <anchor moveWithCells="1">
                  <from>
                    <xdr:col>4</xdr:col>
                    <xdr:colOff>47625</xdr:colOff>
                    <xdr:row>63</xdr:row>
                    <xdr:rowOff>85725</xdr:rowOff>
                  </from>
                  <to>
                    <xdr:col>4</xdr:col>
                    <xdr:colOff>257175</xdr:colOff>
                    <xdr:row>63</xdr:row>
                    <xdr:rowOff>342900</xdr:rowOff>
                  </to>
                </anchor>
              </controlPr>
            </control>
          </mc:Choice>
        </mc:AlternateContent>
        <mc:AlternateContent xmlns:mc="http://schemas.openxmlformats.org/markup-compatibility/2006">
          <mc:Choice Requires="x14">
            <control shapeId="5379" r:id="rId169" name="Check Box 259">
              <controlPr defaultSize="0" autoFill="0" autoLine="0" autoPict="0">
                <anchor moveWithCells="1">
                  <from>
                    <xdr:col>2</xdr:col>
                    <xdr:colOff>47625</xdr:colOff>
                    <xdr:row>63</xdr:row>
                    <xdr:rowOff>85725</xdr:rowOff>
                  </from>
                  <to>
                    <xdr:col>2</xdr:col>
                    <xdr:colOff>257175</xdr:colOff>
                    <xdr:row>63</xdr:row>
                    <xdr:rowOff>342900</xdr:rowOff>
                  </to>
                </anchor>
              </controlPr>
            </control>
          </mc:Choice>
        </mc:AlternateContent>
        <mc:AlternateContent xmlns:mc="http://schemas.openxmlformats.org/markup-compatibility/2006">
          <mc:Choice Requires="x14">
            <control shapeId="5380" r:id="rId170" name="Check Box 260">
              <controlPr defaultSize="0" autoFill="0" autoLine="0" autoPict="0">
                <anchor moveWithCells="1">
                  <from>
                    <xdr:col>3</xdr:col>
                    <xdr:colOff>47625</xdr:colOff>
                    <xdr:row>63</xdr:row>
                    <xdr:rowOff>85725</xdr:rowOff>
                  </from>
                  <to>
                    <xdr:col>3</xdr:col>
                    <xdr:colOff>257175</xdr:colOff>
                    <xdr:row>63</xdr:row>
                    <xdr:rowOff>342900</xdr:rowOff>
                  </to>
                </anchor>
              </controlPr>
            </control>
          </mc:Choice>
        </mc:AlternateContent>
        <mc:AlternateContent xmlns:mc="http://schemas.openxmlformats.org/markup-compatibility/2006">
          <mc:Choice Requires="x14">
            <control shapeId="5381" r:id="rId171" name="Check Box 261">
              <controlPr defaultSize="0" autoFill="0" autoLine="0" autoPict="0">
                <anchor moveWithCells="1">
                  <from>
                    <xdr:col>4</xdr:col>
                    <xdr:colOff>47625</xdr:colOff>
                    <xdr:row>63</xdr:row>
                    <xdr:rowOff>85725</xdr:rowOff>
                  </from>
                  <to>
                    <xdr:col>4</xdr:col>
                    <xdr:colOff>257175</xdr:colOff>
                    <xdr:row>63</xdr:row>
                    <xdr:rowOff>342900</xdr:rowOff>
                  </to>
                </anchor>
              </controlPr>
            </control>
          </mc:Choice>
        </mc:AlternateContent>
        <mc:AlternateContent xmlns:mc="http://schemas.openxmlformats.org/markup-compatibility/2006">
          <mc:Choice Requires="x14">
            <control shapeId="5382" r:id="rId172" name="Check Box 262">
              <controlPr defaultSize="0" autoFill="0" autoLine="0" autoPict="0">
                <anchor moveWithCells="1">
                  <from>
                    <xdr:col>2</xdr:col>
                    <xdr:colOff>47625</xdr:colOff>
                    <xdr:row>64</xdr:row>
                    <xdr:rowOff>85725</xdr:rowOff>
                  </from>
                  <to>
                    <xdr:col>2</xdr:col>
                    <xdr:colOff>257175</xdr:colOff>
                    <xdr:row>64</xdr:row>
                    <xdr:rowOff>342900</xdr:rowOff>
                  </to>
                </anchor>
              </controlPr>
            </control>
          </mc:Choice>
        </mc:AlternateContent>
        <mc:AlternateContent xmlns:mc="http://schemas.openxmlformats.org/markup-compatibility/2006">
          <mc:Choice Requires="x14">
            <control shapeId="5383" r:id="rId173" name="Check Box 263">
              <controlPr defaultSize="0" autoFill="0" autoLine="0" autoPict="0">
                <anchor moveWithCells="1">
                  <from>
                    <xdr:col>3</xdr:col>
                    <xdr:colOff>47625</xdr:colOff>
                    <xdr:row>64</xdr:row>
                    <xdr:rowOff>85725</xdr:rowOff>
                  </from>
                  <to>
                    <xdr:col>3</xdr:col>
                    <xdr:colOff>257175</xdr:colOff>
                    <xdr:row>64</xdr:row>
                    <xdr:rowOff>342900</xdr:rowOff>
                  </to>
                </anchor>
              </controlPr>
            </control>
          </mc:Choice>
        </mc:AlternateContent>
        <mc:AlternateContent xmlns:mc="http://schemas.openxmlformats.org/markup-compatibility/2006">
          <mc:Choice Requires="x14">
            <control shapeId="5384" r:id="rId174" name="Check Box 264">
              <controlPr defaultSize="0" autoFill="0" autoLine="0" autoPict="0">
                <anchor moveWithCells="1">
                  <from>
                    <xdr:col>4</xdr:col>
                    <xdr:colOff>47625</xdr:colOff>
                    <xdr:row>64</xdr:row>
                    <xdr:rowOff>85725</xdr:rowOff>
                  </from>
                  <to>
                    <xdr:col>4</xdr:col>
                    <xdr:colOff>257175</xdr:colOff>
                    <xdr:row>64</xdr:row>
                    <xdr:rowOff>342900</xdr:rowOff>
                  </to>
                </anchor>
              </controlPr>
            </control>
          </mc:Choice>
        </mc:AlternateContent>
        <mc:AlternateContent xmlns:mc="http://schemas.openxmlformats.org/markup-compatibility/2006">
          <mc:Choice Requires="x14">
            <control shapeId="5385" r:id="rId175" name="Check Box 265">
              <controlPr defaultSize="0" autoFill="0" autoLine="0" autoPict="0">
                <anchor moveWithCells="1">
                  <from>
                    <xdr:col>2</xdr:col>
                    <xdr:colOff>47625</xdr:colOff>
                    <xdr:row>64</xdr:row>
                    <xdr:rowOff>85725</xdr:rowOff>
                  </from>
                  <to>
                    <xdr:col>2</xdr:col>
                    <xdr:colOff>257175</xdr:colOff>
                    <xdr:row>64</xdr:row>
                    <xdr:rowOff>342900</xdr:rowOff>
                  </to>
                </anchor>
              </controlPr>
            </control>
          </mc:Choice>
        </mc:AlternateContent>
        <mc:AlternateContent xmlns:mc="http://schemas.openxmlformats.org/markup-compatibility/2006">
          <mc:Choice Requires="x14">
            <control shapeId="5386" r:id="rId176" name="Check Box 266">
              <controlPr defaultSize="0" autoFill="0" autoLine="0" autoPict="0">
                <anchor moveWithCells="1">
                  <from>
                    <xdr:col>3</xdr:col>
                    <xdr:colOff>47625</xdr:colOff>
                    <xdr:row>64</xdr:row>
                    <xdr:rowOff>85725</xdr:rowOff>
                  </from>
                  <to>
                    <xdr:col>3</xdr:col>
                    <xdr:colOff>257175</xdr:colOff>
                    <xdr:row>64</xdr:row>
                    <xdr:rowOff>342900</xdr:rowOff>
                  </to>
                </anchor>
              </controlPr>
            </control>
          </mc:Choice>
        </mc:AlternateContent>
        <mc:AlternateContent xmlns:mc="http://schemas.openxmlformats.org/markup-compatibility/2006">
          <mc:Choice Requires="x14">
            <control shapeId="5387" r:id="rId177" name="Check Box 267">
              <controlPr defaultSize="0" autoFill="0" autoLine="0" autoPict="0">
                <anchor moveWithCells="1">
                  <from>
                    <xdr:col>4</xdr:col>
                    <xdr:colOff>47625</xdr:colOff>
                    <xdr:row>64</xdr:row>
                    <xdr:rowOff>85725</xdr:rowOff>
                  </from>
                  <to>
                    <xdr:col>4</xdr:col>
                    <xdr:colOff>257175</xdr:colOff>
                    <xdr:row>64</xdr:row>
                    <xdr:rowOff>342900</xdr:rowOff>
                  </to>
                </anchor>
              </controlPr>
            </control>
          </mc:Choice>
        </mc:AlternateContent>
        <mc:AlternateContent xmlns:mc="http://schemas.openxmlformats.org/markup-compatibility/2006">
          <mc:Choice Requires="x14">
            <control shapeId="5490" r:id="rId178" name="Check Box 370">
              <controlPr defaultSize="0" autoFill="0" autoLine="0" autoPict="0">
                <anchor moveWithCells="1">
                  <from>
                    <xdr:col>2</xdr:col>
                    <xdr:colOff>47625</xdr:colOff>
                    <xdr:row>65</xdr:row>
                    <xdr:rowOff>85725</xdr:rowOff>
                  </from>
                  <to>
                    <xdr:col>2</xdr:col>
                    <xdr:colOff>257175</xdr:colOff>
                    <xdr:row>65</xdr:row>
                    <xdr:rowOff>342900</xdr:rowOff>
                  </to>
                </anchor>
              </controlPr>
            </control>
          </mc:Choice>
        </mc:AlternateContent>
        <mc:AlternateContent xmlns:mc="http://schemas.openxmlformats.org/markup-compatibility/2006">
          <mc:Choice Requires="x14">
            <control shapeId="5491" r:id="rId179" name="Check Box 371">
              <controlPr defaultSize="0" autoFill="0" autoLine="0" autoPict="0">
                <anchor moveWithCells="1">
                  <from>
                    <xdr:col>3</xdr:col>
                    <xdr:colOff>47625</xdr:colOff>
                    <xdr:row>65</xdr:row>
                    <xdr:rowOff>85725</xdr:rowOff>
                  </from>
                  <to>
                    <xdr:col>3</xdr:col>
                    <xdr:colOff>257175</xdr:colOff>
                    <xdr:row>65</xdr:row>
                    <xdr:rowOff>342900</xdr:rowOff>
                  </to>
                </anchor>
              </controlPr>
            </control>
          </mc:Choice>
        </mc:AlternateContent>
        <mc:AlternateContent xmlns:mc="http://schemas.openxmlformats.org/markup-compatibility/2006">
          <mc:Choice Requires="x14">
            <control shapeId="5492" r:id="rId180" name="Check Box 372">
              <controlPr defaultSize="0" autoFill="0" autoLine="0" autoPict="0">
                <anchor moveWithCells="1">
                  <from>
                    <xdr:col>4</xdr:col>
                    <xdr:colOff>47625</xdr:colOff>
                    <xdr:row>65</xdr:row>
                    <xdr:rowOff>85725</xdr:rowOff>
                  </from>
                  <to>
                    <xdr:col>4</xdr:col>
                    <xdr:colOff>257175</xdr:colOff>
                    <xdr:row>65</xdr:row>
                    <xdr:rowOff>342900</xdr:rowOff>
                  </to>
                </anchor>
              </controlPr>
            </control>
          </mc:Choice>
        </mc:AlternateContent>
        <mc:AlternateContent xmlns:mc="http://schemas.openxmlformats.org/markup-compatibility/2006">
          <mc:Choice Requires="x14">
            <control shapeId="5493" r:id="rId181" name="Check Box 373">
              <controlPr defaultSize="0" autoFill="0" autoLine="0" autoPict="0">
                <anchor moveWithCells="1">
                  <from>
                    <xdr:col>2</xdr:col>
                    <xdr:colOff>47625</xdr:colOff>
                    <xdr:row>65</xdr:row>
                    <xdr:rowOff>85725</xdr:rowOff>
                  </from>
                  <to>
                    <xdr:col>2</xdr:col>
                    <xdr:colOff>257175</xdr:colOff>
                    <xdr:row>65</xdr:row>
                    <xdr:rowOff>342900</xdr:rowOff>
                  </to>
                </anchor>
              </controlPr>
            </control>
          </mc:Choice>
        </mc:AlternateContent>
        <mc:AlternateContent xmlns:mc="http://schemas.openxmlformats.org/markup-compatibility/2006">
          <mc:Choice Requires="x14">
            <control shapeId="5494" r:id="rId182" name="Check Box 374">
              <controlPr defaultSize="0" autoFill="0" autoLine="0" autoPict="0">
                <anchor moveWithCells="1">
                  <from>
                    <xdr:col>3</xdr:col>
                    <xdr:colOff>47625</xdr:colOff>
                    <xdr:row>65</xdr:row>
                    <xdr:rowOff>85725</xdr:rowOff>
                  </from>
                  <to>
                    <xdr:col>3</xdr:col>
                    <xdr:colOff>257175</xdr:colOff>
                    <xdr:row>65</xdr:row>
                    <xdr:rowOff>342900</xdr:rowOff>
                  </to>
                </anchor>
              </controlPr>
            </control>
          </mc:Choice>
        </mc:AlternateContent>
        <mc:AlternateContent xmlns:mc="http://schemas.openxmlformats.org/markup-compatibility/2006">
          <mc:Choice Requires="x14">
            <control shapeId="5495" r:id="rId183" name="Check Box 375">
              <controlPr defaultSize="0" autoFill="0" autoLine="0" autoPict="0">
                <anchor moveWithCells="1">
                  <from>
                    <xdr:col>4</xdr:col>
                    <xdr:colOff>47625</xdr:colOff>
                    <xdr:row>65</xdr:row>
                    <xdr:rowOff>85725</xdr:rowOff>
                  </from>
                  <to>
                    <xdr:col>4</xdr:col>
                    <xdr:colOff>257175</xdr:colOff>
                    <xdr:row>65</xdr:row>
                    <xdr:rowOff>342900</xdr:rowOff>
                  </to>
                </anchor>
              </controlPr>
            </control>
          </mc:Choice>
        </mc:AlternateContent>
        <mc:AlternateContent xmlns:mc="http://schemas.openxmlformats.org/markup-compatibility/2006">
          <mc:Choice Requires="x14">
            <control shapeId="5496" r:id="rId184" name="Check Box 376">
              <controlPr defaultSize="0" autoFill="0" autoLine="0" autoPict="0">
                <anchor moveWithCells="1">
                  <from>
                    <xdr:col>2</xdr:col>
                    <xdr:colOff>47625</xdr:colOff>
                    <xdr:row>66</xdr:row>
                    <xdr:rowOff>85725</xdr:rowOff>
                  </from>
                  <to>
                    <xdr:col>2</xdr:col>
                    <xdr:colOff>257175</xdr:colOff>
                    <xdr:row>66</xdr:row>
                    <xdr:rowOff>342900</xdr:rowOff>
                  </to>
                </anchor>
              </controlPr>
            </control>
          </mc:Choice>
        </mc:AlternateContent>
        <mc:AlternateContent xmlns:mc="http://schemas.openxmlformats.org/markup-compatibility/2006">
          <mc:Choice Requires="x14">
            <control shapeId="5497" r:id="rId185" name="Check Box 377">
              <controlPr defaultSize="0" autoFill="0" autoLine="0" autoPict="0">
                <anchor moveWithCells="1">
                  <from>
                    <xdr:col>3</xdr:col>
                    <xdr:colOff>47625</xdr:colOff>
                    <xdr:row>66</xdr:row>
                    <xdr:rowOff>85725</xdr:rowOff>
                  </from>
                  <to>
                    <xdr:col>3</xdr:col>
                    <xdr:colOff>257175</xdr:colOff>
                    <xdr:row>66</xdr:row>
                    <xdr:rowOff>342900</xdr:rowOff>
                  </to>
                </anchor>
              </controlPr>
            </control>
          </mc:Choice>
        </mc:AlternateContent>
        <mc:AlternateContent xmlns:mc="http://schemas.openxmlformats.org/markup-compatibility/2006">
          <mc:Choice Requires="x14">
            <control shapeId="5498" r:id="rId186" name="Check Box 378">
              <controlPr defaultSize="0" autoFill="0" autoLine="0" autoPict="0">
                <anchor moveWithCells="1">
                  <from>
                    <xdr:col>4</xdr:col>
                    <xdr:colOff>47625</xdr:colOff>
                    <xdr:row>66</xdr:row>
                    <xdr:rowOff>85725</xdr:rowOff>
                  </from>
                  <to>
                    <xdr:col>4</xdr:col>
                    <xdr:colOff>257175</xdr:colOff>
                    <xdr:row>66</xdr:row>
                    <xdr:rowOff>342900</xdr:rowOff>
                  </to>
                </anchor>
              </controlPr>
            </control>
          </mc:Choice>
        </mc:AlternateContent>
        <mc:AlternateContent xmlns:mc="http://schemas.openxmlformats.org/markup-compatibility/2006">
          <mc:Choice Requires="x14">
            <control shapeId="5499" r:id="rId187" name="Check Box 379">
              <controlPr defaultSize="0" autoFill="0" autoLine="0" autoPict="0">
                <anchor moveWithCells="1">
                  <from>
                    <xdr:col>2</xdr:col>
                    <xdr:colOff>47625</xdr:colOff>
                    <xdr:row>66</xdr:row>
                    <xdr:rowOff>85725</xdr:rowOff>
                  </from>
                  <to>
                    <xdr:col>2</xdr:col>
                    <xdr:colOff>257175</xdr:colOff>
                    <xdr:row>66</xdr:row>
                    <xdr:rowOff>342900</xdr:rowOff>
                  </to>
                </anchor>
              </controlPr>
            </control>
          </mc:Choice>
        </mc:AlternateContent>
        <mc:AlternateContent xmlns:mc="http://schemas.openxmlformats.org/markup-compatibility/2006">
          <mc:Choice Requires="x14">
            <control shapeId="5500" r:id="rId188" name="Check Box 380">
              <controlPr defaultSize="0" autoFill="0" autoLine="0" autoPict="0">
                <anchor moveWithCells="1">
                  <from>
                    <xdr:col>3</xdr:col>
                    <xdr:colOff>47625</xdr:colOff>
                    <xdr:row>66</xdr:row>
                    <xdr:rowOff>85725</xdr:rowOff>
                  </from>
                  <to>
                    <xdr:col>3</xdr:col>
                    <xdr:colOff>257175</xdr:colOff>
                    <xdr:row>66</xdr:row>
                    <xdr:rowOff>342900</xdr:rowOff>
                  </to>
                </anchor>
              </controlPr>
            </control>
          </mc:Choice>
        </mc:AlternateContent>
        <mc:AlternateContent xmlns:mc="http://schemas.openxmlformats.org/markup-compatibility/2006">
          <mc:Choice Requires="x14">
            <control shapeId="5501" r:id="rId189" name="Check Box 381">
              <controlPr defaultSize="0" autoFill="0" autoLine="0" autoPict="0">
                <anchor moveWithCells="1">
                  <from>
                    <xdr:col>4</xdr:col>
                    <xdr:colOff>47625</xdr:colOff>
                    <xdr:row>66</xdr:row>
                    <xdr:rowOff>85725</xdr:rowOff>
                  </from>
                  <to>
                    <xdr:col>4</xdr:col>
                    <xdr:colOff>257175</xdr:colOff>
                    <xdr:row>66</xdr:row>
                    <xdr:rowOff>342900</xdr:rowOff>
                  </to>
                </anchor>
              </controlPr>
            </control>
          </mc:Choice>
        </mc:AlternateContent>
        <mc:AlternateContent xmlns:mc="http://schemas.openxmlformats.org/markup-compatibility/2006">
          <mc:Choice Requires="x14">
            <control shapeId="5502" r:id="rId190" name="Check Box 382">
              <controlPr defaultSize="0" autoFill="0" autoLine="0" autoPict="0">
                <anchor moveWithCells="1">
                  <from>
                    <xdr:col>2</xdr:col>
                    <xdr:colOff>47625</xdr:colOff>
                    <xdr:row>67</xdr:row>
                    <xdr:rowOff>85725</xdr:rowOff>
                  </from>
                  <to>
                    <xdr:col>2</xdr:col>
                    <xdr:colOff>257175</xdr:colOff>
                    <xdr:row>67</xdr:row>
                    <xdr:rowOff>342900</xdr:rowOff>
                  </to>
                </anchor>
              </controlPr>
            </control>
          </mc:Choice>
        </mc:AlternateContent>
        <mc:AlternateContent xmlns:mc="http://schemas.openxmlformats.org/markup-compatibility/2006">
          <mc:Choice Requires="x14">
            <control shapeId="5503" r:id="rId191" name="Check Box 383">
              <controlPr defaultSize="0" autoFill="0" autoLine="0" autoPict="0">
                <anchor moveWithCells="1">
                  <from>
                    <xdr:col>3</xdr:col>
                    <xdr:colOff>47625</xdr:colOff>
                    <xdr:row>67</xdr:row>
                    <xdr:rowOff>85725</xdr:rowOff>
                  </from>
                  <to>
                    <xdr:col>3</xdr:col>
                    <xdr:colOff>257175</xdr:colOff>
                    <xdr:row>67</xdr:row>
                    <xdr:rowOff>342900</xdr:rowOff>
                  </to>
                </anchor>
              </controlPr>
            </control>
          </mc:Choice>
        </mc:AlternateContent>
        <mc:AlternateContent xmlns:mc="http://schemas.openxmlformats.org/markup-compatibility/2006">
          <mc:Choice Requires="x14">
            <control shapeId="5504" r:id="rId192" name="Check Box 384">
              <controlPr defaultSize="0" autoFill="0" autoLine="0" autoPict="0">
                <anchor moveWithCells="1">
                  <from>
                    <xdr:col>4</xdr:col>
                    <xdr:colOff>47625</xdr:colOff>
                    <xdr:row>67</xdr:row>
                    <xdr:rowOff>85725</xdr:rowOff>
                  </from>
                  <to>
                    <xdr:col>4</xdr:col>
                    <xdr:colOff>257175</xdr:colOff>
                    <xdr:row>67</xdr:row>
                    <xdr:rowOff>342900</xdr:rowOff>
                  </to>
                </anchor>
              </controlPr>
            </control>
          </mc:Choice>
        </mc:AlternateContent>
        <mc:AlternateContent xmlns:mc="http://schemas.openxmlformats.org/markup-compatibility/2006">
          <mc:Choice Requires="x14">
            <control shapeId="5505" r:id="rId193" name="Check Box 385">
              <controlPr defaultSize="0" autoFill="0" autoLine="0" autoPict="0">
                <anchor moveWithCells="1">
                  <from>
                    <xdr:col>2</xdr:col>
                    <xdr:colOff>47625</xdr:colOff>
                    <xdr:row>67</xdr:row>
                    <xdr:rowOff>85725</xdr:rowOff>
                  </from>
                  <to>
                    <xdr:col>2</xdr:col>
                    <xdr:colOff>257175</xdr:colOff>
                    <xdr:row>67</xdr:row>
                    <xdr:rowOff>342900</xdr:rowOff>
                  </to>
                </anchor>
              </controlPr>
            </control>
          </mc:Choice>
        </mc:AlternateContent>
        <mc:AlternateContent xmlns:mc="http://schemas.openxmlformats.org/markup-compatibility/2006">
          <mc:Choice Requires="x14">
            <control shapeId="5506" r:id="rId194" name="Check Box 386">
              <controlPr defaultSize="0" autoFill="0" autoLine="0" autoPict="0">
                <anchor moveWithCells="1">
                  <from>
                    <xdr:col>3</xdr:col>
                    <xdr:colOff>47625</xdr:colOff>
                    <xdr:row>67</xdr:row>
                    <xdr:rowOff>85725</xdr:rowOff>
                  </from>
                  <to>
                    <xdr:col>3</xdr:col>
                    <xdr:colOff>257175</xdr:colOff>
                    <xdr:row>67</xdr:row>
                    <xdr:rowOff>342900</xdr:rowOff>
                  </to>
                </anchor>
              </controlPr>
            </control>
          </mc:Choice>
        </mc:AlternateContent>
        <mc:AlternateContent xmlns:mc="http://schemas.openxmlformats.org/markup-compatibility/2006">
          <mc:Choice Requires="x14">
            <control shapeId="5507" r:id="rId195" name="Check Box 387">
              <controlPr defaultSize="0" autoFill="0" autoLine="0" autoPict="0">
                <anchor moveWithCells="1">
                  <from>
                    <xdr:col>4</xdr:col>
                    <xdr:colOff>47625</xdr:colOff>
                    <xdr:row>67</xdr:row>
                    <xdr:rowOff>85725</xdr:rowOff>
                  </from>
                  <to>
                    <xdr:col>4</xdr:col>
                    <xdr:colOff>257175</xdr:colOff>
                    <xdr:row>67</xdr:row>
                    <xdr:rowOff>342900</xdr:rowOff>
                  </to>
                </anchor>
              </controlPr>
            </control>
          </mc:Choice>
        </mc:AlternateContent>
        <mc:AlternateContent xmlns:mc="http://schemas.openxmlformats.org/markup-compatibility/2006">
          <mc:Choice Requires="x14">
            <control shapeId="5508" r:id="rId196" name="Check Box 388">
              <controlPr defaultSize="0" autoFill="0" autoLine="0" autoPict="0">
                <anchor moveWithCells="1">
                  <from>
                    <xdr:col>2</xdr:col>
                    <xdr:colOff>47625</xdr:colOff>
                    <xdr:row>68</xdr:row>
                    <xdr:rowOff>85725</xdr:rowOff>
                  </from>
                  <to>
                    <xdr:col>2</xdr:col>
                    <xdr:colOff>257175</xdr:colOff>
                    <xdr:row>68</xdr:row>
                    <xdr:rowOff>342900</xdr:rowOff>
                  </to>
                </anchor>
              </controlPr>
            </control>
          </mc:Choice>
        </mc:AlternateContent>
        <mc:AlternateContent xmlns:mc="http://schemas.openxmlformats.org/markup-compatibility/2006">
          <mc:Choice Requires="x14">
            <control shapeId="5509" r:id="rId197" name="Check Box 389">
              <controlPr defaultSize="0" autoFill="0" autoLine="0" autoPict="0">
                <anchor moveWithCells="1">
                  <from>
                    <xdr:col>3</xdr:col>
                    <xdr:colOff>47625</xdr:colOff>
                    <xdr:row>68</xdr:row>
                    <xdr:rowOff>85725</xdr:rowOff>
                  </from>
                  <to>
                    <xdr:col>3</xdr:col>
                    <xdr:colOff>257175</xdr:colOff>
                    <xdr:row>68</xdr:row>
                    <xdr:rowOff>342900</xdr:rowOff>
                  </to>
                </anchor>
              </controlPr>
            </control>
          </mc:Choice>
        </mc:AlternateContent>
        <mc:AlternateContent xmlns:mc="http://schemas.openxmlformats.org/markup-compatibility/2006">
          <mc:Choice Requires="x14">
            <control shapeId="5510" r:id="rId198" name="Check Box 390">
              <controlPr defaultSize="0" autoFill="0" autoLine="0" autoPict="0">
                <anchor moveWithCells="1">
                  <from>
                    <xdr:col>4</xdr:col>
                    <xdr:colOff>47625</xdr:colOff>
                    <xdr:row>68</xdr:row>
                    <xdr:rowOff>85725</xdr:rowOff>
                  </from>
                  <to>
                    <xdr:col>4</xdr:col>
                    <xdr:colOff>257175</xdr:colOff>
                    <xdr:row>68</xdr:row>
                    <xdr:rowOff>342900</xdr:rowOff>
                  </to>
                </anchor>
              </controlPr>
            </control>
          </mc:Choice>
        </mc:AlternateContent>
        <mc:AlternateContent xmlns:mc="http://schemas.openxmlformats.org/markup-compatibility/2006">
          <mc:Choice Requires="x14">
            <control shapeId="5511" r:id="rId199" name="Check Box 391">
              <controlPr defaultSize="0" autoFill="0" autoLine="0" autoPict="0">
                <anchor moveWithCells="1">
                  <from>
                    <xdr:col>2</xdr:col>
                    <xdr:colOff>47625</xdr:colOff>
                    <xdr:row>68</xdr:row>
                    <xdr:rowOff>85725</xdr:rowOff>
                  </from>
                  <to>
                    <xdr:col>2</xdr:col>
                    <xdr:colOff>257175</xdr:colOff>
                    <xdr:row>68</xdr:row>
                    <xdr:rowOff>342900</xdr:rowOff>
                  </to>
                </anchor>
              </controlPr>
            </control>
          </mc:Choice>
        </mc:AlternateContent>
        <mc:AlternateContent xmlns:mc="http://schemas.openxmlformats.org/markup-compatibility/2006">
          <mc:Choice Requires="x14">
            <control shapeId="5512" r:id="rId200" name="Check Box 392">
              <controlPr defaultSize="0" autoFill="0" autoLine="0" autoPict="0">
                <anchor moveWithCells="1">
                  <from>
                    <xdr:col>3</xdr:col>
                    <xdr:colOff>47625</xdr:colOff>
                    <xdr:row>68</xdr:row>
                    <xdr:rowOff>85725</xdr:rowOff>
                  </from>
                  <to>
                    <xdr:col>3</xdr:col>
                    <xdr:colOff>257175</xdr:colOff>
                    <xdr:row>68</xdr:row>
                    <xdr:rowOff>342900</xdr:rowOff>
                  </to>
                </anchor>
              </controlPr>
            </control>
          </mc:Choice>
        </mc:AlternateContent>
        <mc:AlternateContent xmlns:mc="http://schemas.openxmlformats.org/markup-compatibility/2006">
          <mc:Choice Requires="x14">
            <control shapeId="5513" r:id="rId201" name="Check Box 393">
              <controlPr defaultSize="0" autoFill="0" autoLine="0" autoPict="0">
                <anchor moveWithCells="1">
                  <from>
                    <xdr:col>4</xdr:col>
                    <xdr:colOff>47625</xdr:colOff>
                    <xdr:row>68</xdr:row>
                    <xdr:rowOff>85725</xdr:rowOff>
                  </from>
                  <to>
                    <xdr:col>4</xdr:col>
                    <xdr:colOff>257175</xdr:colOff>
                    <xdr:row>68</xdr:row>
                    <xdr:rowOff>342900</xdr:rowOff>
                  </to>
                </anchor>
              </controlPr>
            </control>
          </mc:Choice>
        </mc:AlternateContent>
        <mc:AlternateContent xmlns:mc="http://schemas.openxmlformats.org/markup-compatibility/2006">
          <mc:Choice Requires="x14">
            <control shapeId="5514" r:id="rId202" name="Check Box 394">
              <controlPr defaultSize="0" autoFill="0" autoLine="0" autoPict="0">
                <anchor moveWithCells="1">
                  <from>
                    <xdr:col>2</xdr:col>
                    <xdr:colOff>47625</xdr:colOff>
                    <xdr:row>69</xdr:row>
                    <xdr:rowOff>85725</xdr:rowOff>
                  </from>
                  <to>
                    <xdr:col>2</xdr:col>
                    <xdr:colOff>257175</xdr:colOff>
                    <xdr:row>69</xdr:row>
                    <xdr:rowOff>342900</xdr:rowOff>
                  </to>
                </anchor>
              </controlPr>
            </control>
          </mc:Choice>
        </mc:AlternateContent>
        <mc:AlternateContent xmlns:mc="http://schemas.openxmlformats.org/markup-compatibility/2006">
          <mc:Choice Requires="x14">
            <control shapeId="5515" r:id="rId203" name="Check Box 395">
              <controlPr defaultSize="0" autoFill="0" autoLine="0" autoPict="0">
                <anchor moveWithCells="1">
                  <from>
                    <xdr:col>3</xdr:col>
                    <xdr:colOff>47625</xdr:colOff>
                    <xdr:row>69</xdr:row>
                    <xdr:rowOff>85725</xdr:rowOff>
                  </from>
                  <to>
                    <xdr:col>3</xdr:col>
                    <xdr:colOff>257175</xdr:colOff>
                    <xdr:row>69</xdr:row>
                    <xdr:rowOff>342900</xdr:rowOff>
                  </to>
                </anchor>
              </controlPr>
            </control>
          </mc:Choice>
        </mc:AlternateContent>
        <mc:AlternateContent xmlns:mc="http://schemas.openxmlformats.org/markup-compatibility/2006">
          <mc:Choice Requires="x14">
            <control shapeId="5516" r:id="rId204" name="Check Box 396">
              <controlPr defaultSize="0" autoFill="0" autoLine="0" autoPict="0">
                <anchor moveWithCells="1">
                  <from>
                    <xdr:col>4</xdr:col>
                    <xdr:colOff>47625</xdr:colOff>
                    <xdr:row>69</xdr:row>
                    <xdr:rowOff>85725</xdr:rowOff>
                  </from>
                  <to>
                    <xdr:col>4</xdr:col>
                    <xdr:colOff>257175</xdr:colOff>
                    <xdr:row>69</xdr:row>
                    <xdr:rowOff>342900</xdr:rowOff>
                  </to>
                </anchor>
              </controlPr>
            </control>
          </mc:Choice>
        </mc:AlternateContent>
        <mc:AlternateContent xmlns:mc="http://schemas.openxmlformats.org/markup-compatibility/2006">
          <mc:Choice Requires="x14">
            <control shapeId="5517" r:id="rId205" name="Check Box 397">
              <controlPr defaultSize="0" autoFill="0" autoLine="0" autoPict="0">
                <anchor moveWithCells="1">
                  <from>
                    <xdr:col>2</xdr:col>
                    <xdr:colOff>47625</xdr:colOff>
                    <xdr:row>69</xdr:row>
                    <xdr:rowOff>85725</xdr:rowOff>
                  </from>
                  <to>
                    <xdr:col>2</xdr:col>
                    <xdr:colOff>257175</xdr:colOff>
                    <xdr:row>69</xdr:row>
                    <xdr:rowOff>342900</xdr:rowOff>
                  </to>
                </anchor>
              </controlPr>
            </control>
          </mc:Choice>
        </mc:AlternateContent>
        <mc:AlternateContent xmlns:mc="http://schemas.openxmlformats.org/markup-compatibility/2006">
          <mc:Choice Requires="x14">
            <control shapeId="5518" r:id="rId206" name="Check Box 398">
              <controlPr defaultSize="0" autoFill="0" autoLine="0" autoPict="0">
                <anchor moveWithCells="1">
                  <from>
                    <xdr:col>3</xdr:col>
                    <xdr:colOff>47625</xdr:colOff>
                    <xdr:row>69</xdr:row>
                    <xdr:rowOff>85725</xdr:rowOff>
                  </from>
                  <to>
                    <xdr:col>3</xdr:col>
                    <xdr:colOff>257175</xdr:colOff>
                    <xdr:row>69</xdr:row>
                    <xdr:rowOff>342900</xdr:rowOff>
                  </to>
                </anchor>
              </controlPr>
            </control>
          </mc:Choice>
        </mc:AlternateContent>
        <mc:AlternateContent xmlns:mc="http://schemas.openxmlformats.org/markup-compatibility/2006">
          <mc:Choice Requires="x14">
            <control shapeId="5519" r:id="rId207" name="Check Box 399">
              <controlPr defaultSize="0" autoFill="0" autoLine="0" autoPict="0">
                <anchor moveWithCells="1">
                  <from>
                    <xdr:col>4</xdr:col>
                    <xdr:colOff>47625</xdr:colOff>
                    <xdr:row>69</xdr:row>
                    <xdr:rowOff>85725</xdr:rowOff>
                  </from>
                  <to>
                    <xdr:col>4</xdr:col>
                    <xdr:colOff>257175</xdr:colOff>
                    <xdr:row>69</xdr:row>
                    <xdr:rowOff>342900</xdr:rowOff>
                  </to>
                </anchor>
              </controlPr>
            </control>
          </mc:Choice>
        </mc:AlternateContent>
        <mc:AlternateContent xmlns:mc="http://schemas.openxmlformats.org/markup-compatibility/2006">
          <mc:Choice Requires="x14">
            <control shapeId="5520" r:id="rId208" name="Check Box 400">
              <controlPr defaultSize="0" autoFill="0" autoLine="0" autoPict="0">
                <anchor moveWithCells="1">
                  <from>
                    <xdr:col>2</xdr:col>
                    <xdr:colOff>47625</xdr:colOff>
                    <xdr:row>70</xdr:row>
                    <xdr:rowOff>85725</xdr:rowOff>
                  </from>
                  <to>
                    <xdr:col>2</xdr:col>
                    <xdr:colOff>257175</xdr:colOff>
                    <xdr:row>70</xdr:row>
                    <xdr:rowOff>342900</xdr:rowOff>
                  </to>
                </anchor>
              </controlPr>
            </control>
          </mc:Choice>
        </mc:AlternateContent>
        <mc:AlternateContent xmlns:mc="http://schemas.openxmlformats.org/markup-compatibility/2006">
          <mc:Choice Requires="x14">
            <control shapeId="5521" r:id="rId209" name="Check Box 401">
              <controlPr defaultSize="0" autoFill="0" autoLine="0" autoPict="0">
                <anchor moveWithCells="1">
                  <from>
                    <xdr:col>3</xdr:col>
                    <xdr:colOff>47625</xdr:colOff>
                    <xdr:row>70</xdr:row>
                    <xdr:rowOff>85725</xdr:rowOff>
                  </from>
                  <to>
                    <xdr:col>3</xdr:col>
                    <xdr:colOff>257175</xdr:colOff>
                    <xdr:row>70</xdr:row>
                    <xdr:rowOff>342900</xdr:rowOff>
                  </to>
                </anchor>
              </controlPr>
            </control>
          </mc:Choice>
        </mc:AlternateContent>
        <mc:AlternateContent xmlns:mc="http://schemas.openxmlformats.org/markup-compatibility/2006">
          <mc:Choice Requires="x14">
            <control shapeId="5522" r:id="rId210" name="Check Box 402">
              <controlPr defaultSize="0" autoFill="0" autoLine="0" autoPict="0">
                <anchor moveWithCells="1">
                  <from>
                    <xdr:col>4</xdr:col>
                    <xdr:colOff>47625</xdr:colOff>
                    <xdr:row>70</xdr:row>
                    <xdr:rowOff>85725</xdr:rowOff>
                  </from>
                  <to>
                    <xdr:col>4</xdr:col>
                    <xdr:colOff>257175</xdr:colOff>
                    <xdr:row>70</xdr:row>
                    <xdr:rowOff>342900</xdr:rowOff>
                  </to>
                </anchor>
              </controlPr>
            </control>
          </mc:Choice>
        </mc:AlternateContent>
        <mc:AlternateContent xmlns:mc="http://schemas.openxmlformats.org/markup-compatibility/2006">
          <mc:Choice Requires="x14">
            <control shapeId="5523" r:id="rId211" name="Check Box 403">
              <controlPr defaultSize="0" autoFill="0" autoLine="0" autoPict="0">
                <anchor moveWithCells="1">
                  <from>
                    <xdr:col>2</xdr:col>
                    <xdr:colOff>47625</xdr:colOff>
                    <xdr:row>70</xdr:row>
                    <xdr:rowOff>85725</xdr:rowOff>
                  </from>
                  <to>
                    <xdr:col>2</xdr:col>
                    <xdr:colOff>257175</xdr:colOff>
                    <xdr:row>70</xdr:row>
                    <xdr:rowOff>342900</xdr:rowOff>
                  </to>
                </anchor>
              </controlPr>
            </control>
          </mc:Choice>
        </mc:AlternateContent>
        <mc:AlternateContent xmlns:mc="http://schemas.openxmlformats.org/markup-compatibility/2006">
          <mc:Choice Requires="x14">
            <control shapeId="5524" r:id="rId212" name="Check Box 404">
              <controlPr defaultSize="0" autoFill="0" autoLine="0" autoPict="0">
                <anchor moveWithCells="1">
                  <from>
                    <xdr:col>3</xdr:col>
                    <xdr:colOff>47625</xdr:colOff>
                    <xdr:row>70</xdr:row>
                    <xdr:rowOff>85725</xdr:rowOff>
                  </from>
                  <to>
                    <xdr:col>3</xdr:col>
                    <xdr:colOff>257175</xdr:colOff>
                    <xdr:row>70</xdr:row>
                    <xdr:rowOff>342900</xdr:rowOff>
                  </to>
                </anchor>
              </controlPr>
            </control>
          </mc:Choice>
        </mc:AlternateContent>
        <mc:AlternateContent xmlns:mc="http://schemas.openxmlformats.org/markup-compatibility/2006">
          <mc:Choice Requires="x14">
            <control shapeId="5525" r:id="rId213" name="Check Box 405">
              <controlPr defaultSize="0" autoFill="0" autoLine="0" autoPict="0">
                <anchor moveWithCells="1">
                  <from>
                    <xdr:col>4</xdr:col>
                    <xdr:colOff>47625</xdr:colOff>
                    <xdr:row>70</xdr:row>
                    <xdr:rowOff>85725</xdr:rowOff>
                  </from>
                  <to>
                    <xdr:col>4</xdr:col>
                    <xdr:colOff>257175</xdr:colOff>
                    <xdr:row>70</xdr:row>
                    <xdr:rowOff>342900</xdr:rowOff>
                  </to>
                </anchor>
              </controlPr>
            </control>
          </mc:Choice>
        </mc:AlternateContent>
        <mc:AlternateContent xmlns:mc="http://schemas.openxmlformats.org/markup-compatibility/2006">
          <mc:Choice Requires="x14">
            <control shapeId="5526" r:id="rId214" name="Check Box 406">
              <controlPr defaultSize="0" autoFill="0" autoLine="0" autoPict="0">
                <anchor moveWithCells="1">
                  <from>
                    <xdr:col>2</xdr:col>
                    <xdr:colOff>47625</xdr:colOff>
                    <xdr:row>71</xdr:row>
                    <xdr:rowOff>85725</xdr:rowOff>
                  </from>
                  <to>
                    <xdr:col>2</xdr:col>
                    <xdr:colOff>257175</xdr:colOff>
                    <xdr:row>71</xdr:row>
                    <xdr:rowOff>342900</xdr:rowOff>
                  </to>
                </anchor>
              </controlPr>
            </control>
          </mc:Choice>
        </mc:AlternateContent>
        <mc:AlternateContent xmlns:mc="http://schemas.openxmlformats.org/markup-compatibility/2006">
          <mc:Choice Requires="x14">
            <control shapeId="5527" r:id="rId215" name="Check Box 407">
              <controlPr defaultSize="0" autoFill="0" autoLine="0" autoPict="0">
                <anchor moveWithCells="1">
                  <from>
                    <xdr:col>3</xdr:col>
                    <xdr:colOff>47625</xdr:colOff>
                    <xdr:row>71</xdr:row>
                    <xdr:rowOff>85725</xdr:rowOff>
                  </from>
                  <to>
                    <xdr:col>3</xdr:col>
                    <xdr:colOff>257175</xdr:colOff>
                    <xdr:row>71</xdr:row>
                    <xdr:rowOff>342900</xdr:rowOff>
                  </to>
                </anchor>
              </controlPr>
            </control>
          </mc:Choice>
        </mc:AlternateContent>
        <mc:AlternateContent xmlns:mc="http://schemas.openxmlformats.org/markup-compatibility/2006">
          <mc:Choice Requires="x14">
            <control shapeId="5528" r:id="rId216" name="Check Box 408">
              <controlPr defaultSize="0" autoFill="0" autoLine="0" autoPict="0">
                <anchor moveWithCells="1">
                  <from>
                    <xdr:col>4</xdr:col>
                    <xdr:colOff>47625</xdr:colOff>
                    <xdr:row>71</xdr:row>
                    <xdr:rowOff>85725</xdr:rowOff>
                  </from>
                  <to>
                    <xdr:col>4</xdr:col>
                    <xdr:colOff>257175</xdr:colOff>
                    <xdr:row>71</xdr:row>
                    <xdr:rowOff>342900</xdr:rowOff>
                  </to>
                </anchor>
              </controlPr>
            </control>
          </mc:Choice>
        </mc:AlternateContent>
        <mc:AlternateContent xmlns:mc="http://schemas.openxmlformats.org/markup-compatibility/2006">
          <mc:Choice Requires="x14">
            <control shapeId="5529" r:id="rId217" name="Check Box 409">
              <controlPr defaultSize="0" autoFill="0" autoLine="0" autoPict="0">
                <anchor moveWithCells="1">
                  <from>
                    <xdr:col>2</xdr:col>
                    <xdr:colOff>47625</xdr:colOff>
                    <xdr:row>71</xdr:row>
                    <xdr:rowOff>85725</xdr:rowOff>
                  </from>
                  <to>
                    <xdr:col>2</xdr:col>
                    <xdr:colOff>257175</xdr:colOff>
                    <xdr:row>71</xdr:row>
                    <xdr:rowOff>342900</xdr:rowOff>
                  </to>
                </anchor>
              </controlPr>
            </control>
          </mc:Choice>
        </mc:AlternateContent>
        <mc:AlternateContent xmlns:mc="http://schemas.openxmlformats.org/markup-compatibility/2006">
          <mc:Choice Requires="x14">
            <control shapeId="5530" r:id="rId218" name="Check Box 410">
              <controlPr defaultSize="0" autoFill="0" autoLine="0" autoPict="0">
                <anchor moveWithCells="1">
                  <from>
                    <xdr:col>3</xdr:col>
                    <xdr:colOff>47625</xdr:colOff>
                    <xdr:row>71</xdr:row>
                    <xdr:rowOff>85725</xdr:rowOff>
                  </from>
                  <to>
                    <xdr:col>3</xdr:col>
                    <xdr:colOff>257175</xdr:colOff>
                    <xdr:row>71</xdr:row>
                    <xdr:rowOff>342900</xdr:rowOff>
                  </to>
                </anchor>
              </controlPr>
            </control>
          </mc:Choice>
        </mc:AlternateContent>
        <mc:AlternateContent xmlns:mc="http://schemas.openxmlformats.org/markup-compatibility/2006">
          <mc:Choice Requires="x14">
            <control shapeId="5531" r:id="rId219" name="Check Box 411">
              <controlPr defaultSize="0" autoFill="0" autoLine="0" autoPict="0">
                <anchor moveWithCells="1">
                  <from>
                    <xdr:col>4</xdr:col>
                    <xdr:colOff>47625</xdr:colOff>
                    <xdr:row>71</xdr:row>
                    <xdr:rowOff>85725</xdr:rowOff>
                  </from>
                  <to>
                    <xdr:col>4</xdr:col>
                    <xdr:colOff>257175</xdr:colOff>
                    <xdr:row>71</xdr:row>
                    <xdr:rowOff>342900</xdr:rowOff>
                  </to>
                </anchor>
              </controlPr>
            </control>
          </mc:Choice>
        </mc:AlternateContent>
        <mc:AlternateContent xmlns:mc="http://schemas.openxmlformats.org/markup-compatibility/2006">
          <mc:Choice Requires="x14">
            <control shapeId="5532" r:id="rId220" name="Check Box 412">
              <controlPr defaultSize="0" autoFill="0" autoLine="0" autoPict="0">
                <anchor moveWithCells="1">
                  <from>
                    <xdr:col>2</xdr:col>
                    <xdr:colOff>47625</xdr:colOff>
                    <xdr:row>72</xdr:row>
                    <xdr:rowOff>85725</xdr:rowOff>
                  </from>
                  <to>
                    <xdr:col>2</xdr:col>
                    <xdr:colOff>257175</xdr:colOff>
                    <xdr:row>72</xdr:row>
                    <xdr:rowOff>342900</xdr:rowOff>
                  </to>
                </anchor>
              </controlPr>
            </control>
          </mc:Choice>
        </mc:AlternateContent>
        <mc:AlternateContent xmlns:mc="http://schemas.openxmlformats.org/markup-compatibility/2006">
          <mc:Choice Requires="x14">
            <control shapeId="5533" r:id="rId221" name="Check Box 413">
              <controlPr defaultSize="0" autoFill="0" autoLine="0" autoPict="0">
                <anchor moveWithCells="1">
                  <from>
                    <xdr:col>3</xdr:col>
                    <xdr:colOff>47625</xdr:colOff>
                    <xdr:row>72</xdr:row>
                    <xdr:rowOff>85725</xdr:rowOff>
                  </from>
                  <to>
                    <xdr:col>3</xdr:col>
                    <xdr:colOff>257175</xdr:colOff>
                    <xdr:row>72</xdr:row>
                    <xdr:rowOff>342900</xdr:rowOff>
                  </to>
                </anchor>
              </controlPr>
            </control>
          </mc:Choice>
        </mc:AlternateContent>
        <mc:AlternateContent xmlns:mc="http://schemas.openxmlformats.org/markup-compatibility/2006">
          <mc:Choice Requires="x14">
            <control shapeId="5534" r:id="rId222" name="Check Box 414">
              <controlPr defaultSize="0" autoFill="0" autoLine="0" autoPict="0">
                <anchor moveWithCells="1">
                  <from>
                    <xdr:col>4</xdr:col>
                    <xdr:colOff>47625</xdr:colOff>
                    <xdr:row>72</xdr:row>
                    <xdr:rowOff>85725</xdr:rowOff>
                  </from>
                  <to>
                    <xdr:col>4</xdr:col>
                    <xdr:colOff>257175</xdr:colOff>
                    <xdr:row>72</xdr:row>
                    <xdr:rowOff>342900</xdr:rowOff>
                  </to>
                </anchor>
              </controlPr>
            </control>
          </mc:Choice>
        </mc:AlternateContent>
        <mc:AlternateContent xmlns:mc="http://schemas.openxmlformats.org/markup-compatibility/2006">
          <mc:Choice Requires="x14">
            <control shapeId="5535" r:id="rId223" name="Check Box 415">
              <controlPr defaultSize="0" autoFill="0" autoLine="0" autoPict="0">
                <anchor moveWithCells="1">
                  <from>
                    <xdr:col>2</xdr:col>
                    <xdr:colOff>47625</xdr:colOff>
                    <xdr:row>72</xdr:row>
                    <xdr:rowOff>85725</xdr:rowOff>
                  </from>
                  <to>
                    <xdr:col>2</xdr:col>
                    <xdr:colOff>257175</xdr:colOff>
                    <xdr:row>72</xdr:row>
                    <xdr:rowOff>342900</xdr:rowOff>
                  </to>
                </anchor>
              </controlPr>
            </control>
          </mc:Choice>
        </mc:AlternateContent>
        <mc:AlternateContent xmlns:mc="http://schemas.openxmlformats.org/markup-compatibility/2006">
          <mc:Choice Requires="x14">
            <control shapeId="5536" r:id="rId224" name="Check Box 416">
              <controlPr defaultSize="0" autoFill="0" autoLine="0" autoPict="0">
                <anchor moveWithCells="1">
                  <from>
                    <xdr:col>3</xdr:col>
                    <xdr:colOff>47625</xdr:colOff>
                    <xdr:row>72</xdr:row>
                    <xdr:rowOff>85725</xdr:rowOff>
                  </from>
                  <to>
                    <xdr:col>3</xdr:col>
                    <xdr:colOff>257175</xdr:colOff>
                    <xdr:row>72</xdr:row>
                    <xdr:rowOff>342900</xdr:rowOff>
                  </to>
                </anchor>
              </controlPr>
            </control>
          </mc:Choice>
        </mc:AlternateContent>
        <mc:AlternateContent xmlns:mc="http://schemas.openxmlformats.org/markup-compatibility/2006">
          <mc:Choice Requires="x14">
            <control shapeId="5537" r:id="rId225" name="Check Box 417">
              <controlPr defaultSize="0" autoFill="0" autoLine="0" autoPict="0">
                <anchor moveWithCells="1">
                  <from>
                    <xdr:col>4</xdr:col>
                    <xdr:colOff>47625</xdr:colOff>
                    <xdr:row>72</xdr:row>
                    <xdr:rowOff>85725</xdr:rowOff>
                  </from>
                  <to>
                    <xdr:col>4</xdr:col>
                    <xdr:colOff>257175</xdr:colOff>
                    <xdr:row>72</xdr:row>
                    <xdr:rowOff>342900</xdr:rowOff>
                  </to>
                </anchor>
              </controlPr>
            </control>
          </mc:Choice>
        </mc:AlternateContent>
        <mc:AlternateContent xmlns:mc="http://schemas.openxmlformats.org/markup-compatibility/2006">
          <mc:Choice Requires="x14">
            <control shapeId="5538" r:id="rId226" name="Check Box 418">
              <controlPr defaultSize="0" autoFill="0" autoLine="0" autoPict="0">
                <anchor moveWithCells="1">
                  <from>
                    <xdr:col>2</xdr:col>
                    <xdr:colOff>47625</xdr:colOff>
                    <xdr:row>73</xdr:row>
                    <xdr:rowOff>85725</xdr:rowOff>
                  </from>
                  <to>
                    <xdr:col>2</xdr:col>
                    <xdr:colOff>257175</xdr:colOff>
                    <xdr:row>73</xdr:row>
                    <xdr:rowOff>342900</xdr:rowOff>
                  </to>
                </anchor>
              </controlPr>
            </control>
          </mc:Choice>
        </mc:AlternateContent>
        <mc:AlternateContent xmlns:mc="http://schemas.openxmlformats.org/markup-compatibility/2006">
          <mc:Choice Requires="x14">
            <control shapeId="5539" r:id="rId227" name="Check Box 419">
              <controlPr defaultSize="0" autoFill="0" autoLine="0" autoPict="0">
                <anchor moveWithCells="1">
                  <from>
                    <xdr:col>3</xdr:col>
                    <xdr:colOff>47625</xdr:colOff>
                    <xdr:row>73</xdr:row>
                    <xdr:rowOff>85725</xdr:rowOff>
                  </from>
                  <to>
                    <xdr:col>3</xdr:col>
                    <xdr:colOff>257175</xdr:colOff>
                    <xdr:row>73</xdr:row>
                    <xdr:rowOff>342900</xdr:rowOff>
                  </to>
                </anchor>
              </controlPr>
            </control>
          </mc:Choice>
        </mc:AlternateContent>
        <mc:AlternateContent xmlns:mc="http://schemas.openxmlformats.org/markup-compatibility/2006">
          <mc:Choice Requires="x14">
            <control shapeId="5540" r:id="rId228" name="Check Box 420">
              <controlPr defaultSize="0" autoFill="0" autoLine="0" autoPict="0">
                <anchor moveWithCells="1">
                  <from>
                    <xdr:col>4</xdr:col>
                    <xdr:colOff>47625</xdr:colOff>
                    <xdr:row>73</xdr:row>
                    <xdr:rowOff>85725</xdr:rowOff>
                  </from>
                  <to>
                    <xdr:col>4</xdr:col>
                    <xdr:colOff>257175</xdr:colOff>
                    <xdr:row>73</xdr:row>
                    <xdr:rowOff>342900</xdr:rowOff>
                  </to>
                </anchor>
              </controlPr>
            </control>
          </mc:Choice>
        </mc:AlternateContent>
        <mc:AlternateContent xmlns:mc="http://schemas.openxmlformats.org/markup-compatibility/2006">
          <mc:Choice Requires="x14">
            <control shapeId="5541" r:id="rId229" name="Check Box 421">
              <controlPr defaultSize="0" autoFill="0" autoLine="0" autoPict="0">
                <anchor moveWithCells="1">
                  <from>
                    <xdr:col>2</xdr:col>
                    <xdr:colOff>47625</xdr:colOff>
                    <xdr:row>73</xdr:row>
                    <xdr:rowOff>85725</xdr:rowOff>
                  </from>
                  <to>
                    <xdr:col>2</xdr:col>
                    <xdr:colOff>257175</xdr:colOff>
                    <xdr:row>73</xdr:row>
                    <xdr:rowOff>342900</xdr:rowOff>
                  </to>
                </anchor>
              </controlPr>
            </control>
          </mc:Choice>
        </mc:AlternateContent>
        <mc:AlternateContent xmlns:mc="http://schemas.openxmlformats.org/markup-compatibility/2006">
          <mc:Choice Requires="x14">
            <control shapeId="5542" r:id="rId230" name="Check Box 422">
              <controlPr defaultSize="0" autoFill="0" autoLine="0" autoPict="0">
                <anchor moveWithCells="1">
                  <from>
                    <xdr:col>3</xdr:col>
                    <xdr:colOff>47625</xdr:colOff>
                    <xdr:row>73</xdr:row>
                    <xdr:rowOff>85725</xdr:rowOff>
                  </from>
                  <to>
                    <xdr:col>3</xdr:col>
                    <xdr:colOff>257175</xdr:colOff>
                    <xdr:row>73</xdr:row>
                    <xdr:rowOff>342900</xdr:rowOff>
                  </to>
                </anchor>
              </controlPr>
            </control>
          </mc:Choice>
        </mc:AlternateContent>
        <mc:AlternateContent xmlns:mc="http://schemas.openxmlformats.org/markup-compatibility/2006">
          <mc:Choice Requires="x14">
            <control shapeId="5543" r:id="rId231" name="Check Box 423">
              <controlPr defaultSize="0" autoFill="0" autoLine="0" autoPict="0">
                <anchor moveWithCells="1">
                  <from>
                    <xdr:col>4</xdr:col>
                    <xdr:colOff>47625</xdr:colOff>
                    <xdr:row>73</xdr:row>
                    <xdr:rowOff>85725</xdr:rowOff>
                  </from>
                  <to>
                    <xdr:col>4</xdr:col>
                    <xdr:colOff>257175</xdr:colOff>
                    <xdr:row>73</xdr:row>
                    <xdr:rowOff>342900</xdr:rowOff>
                  </to>
                </anchor>
              </controlPr>
            </control>
          </mc:Choice>
        </mc:AlternateContent>
        <mc:AlternateContent xmlns:mc="http://schemas.openxmlformats.org/markup-compatibility/2006">
          <mc:Choice Requires="x14">
            <control shapeId="5544" r:id="rId232" name="Check Box 424">
              <controlPr defaultSize="0" autoFill="0" autoLine="0" autoPict="0">
                <anchor moveWithCells="1">
                  <from>
                    <xdr:col>2</xdr:col>
                    <xdr:colOff>47625</xdr:colOff>
                    <xdr:row>74</xdr:row>
                    <xdr:rowOff>85725</xdr:rowOff>
                  </from>
                  <to>
                    <xdr:col>2</xdr:col>
                    <xdr:colOff>257175</xdr:colOff>
                    <xdr:row>74</xdr:row>
                    <xdr:rowOff>342900</xdr:rowOff>
                  </to>
                </anchor>
              </controlPr>
            </control>
          </mc:Choice>
        </mc:AlternateContent>
        <mc:AlternateContent xmlns:mc="http://schemas.openxmlformats.org/markup-compatibility/2006">
          <mc:Choice Requires="x14">
            <control shapeId="5545" r:id="rId233" name="Check Box 425">
              <controlPr defaultSize="0" autoFill="0" autoLine="0" autoPict="0">
                <anchor moveWithCells="1">
                  <from>
                    <xdr:col>3</xdr:col>
                    <xdr:colOff>47625</xdr:colOff>
                    <xdr:row>74</xdr:row>
                    <xdr:rowOff>85725</xdr:rowOff>
                  </from>
                  <to>
                    <xdr:col>3</xdr:col>
                    <xdr:colOff>257175</xdr:colOff>
                    <xdr:row>74</xdr:row>
                    <xdr:rowOff>342900</xdr:rowOff>
                  </to>
                </anchor>
              </controlPr>
            </control>
          </mc:Choice>
        </mc:AlternateContent>
        <mc:AlternateContent xmlns:mc="http://schemas.openxmlformats.org/markup-compatibility/2006">
          <mc:Choice Requires="x14">
            <control shapeId="5546" r:id="rId234" name="Check Box 426">
              <controlPr defaultSize="0" autoFill="0" autoLine="0" autoPict="0">
                <anchor moveWithCells="1">
                  <from>
                    <xdr:col>4</xdr:col>
                    <xdr:colOff>47625</xdr:colOff>
                    <xdr:row>74</xdr:row>
                    <xdr:rowOff>85725</xdr:rowOff>
                  </from>
                  <to>
                    <xdr:col>4</xdr:col>
                    <xdr:colOff>257175</xdr:colOff>
                    <xdr:row>74</xdr:row>
                    <xdr:rowOff>342900</xdr:rowOff>
                  </to>
                </anchor>
              </controlPr>
            </control>
          </mc:Choice>
        </mc:AlternateContent>
        <mc:AlternateContent xmlns:mc="http://schemas.openxmlformats.org/markup-compatibility/2006">
          <mc:Choice Requires="x14">
            <control shapeId="5547" r:id="rId235" name="Check Box 427">
              <controlPr defaultSize="0" autoFill="0" autoLine="0" autoPict="0">
                <anchor moveWithCells="1">
                  <from>
                    <xdr:col>2</xdr:col>
                    <xdr:colOff>47625</xdr:colOff>
                    <xdr:row>74</xdr:row>
                    <xdr:rowOff>85725</xdr:rowOff>
                  </from>
                  <to>
                    <xdr:col>2</xdr:col>
                    <xdr:colOff>257175</xdr:colOff>
                    <xdr:row>74</xdr:row>
                    <xdr:rowOff>342900</xdr:rowOff>
                  </to>
                </anchor>
              </controlPr>
            </control>
          </mc:Choice>
        </mc:AlternateContent>
        <mc:AlternateContent xmlns:mc="http://schemas.openxmlformats.org/markup-compatibility/2006">
          <mc:Choice Requires="x14">
            <control shapeId="5548" r:id="rId236" name="Check Box 428">
              <controlPr defaultSize="0" autoFill="0" autoLine="0" autoPict="0">
                <anchor moveWithCells="1">
                  <from>
                    <xdr:col>3</xdr:col>
                    <xdr:colOff>47625</xdr:colOff>
                    <xdr:row>74</xdr:row>
                    <xdr:rowOff>85725</xdr:rowOff>
                  </from>
                  <to>
                    <xdr:col>3</xdr:col>
                    <xdr:colOff>257175</xdr:colOff>
                    <xdr:row>74</xdr:row>
                    <xdr:rowOff>342900</xdr:rowOff>
                  </to>
                </anchor>
              </controlPr>
            </control>
          </mc:Choice>
        </mc:AlternateContent>
        <mc:AlternateContent xmlns:mc="http://schemas.openxmlformats.org/markup-compatibility/2006">
          <mc:Choice Requires="x14">
            <control shapeId="5549" r:id="rId237" name="Check Box 429">
              <controlPr defaultSize="0" autoFill="0" autoLine="0" autoPict="0">
                <anchor moveWithCells="1">
                  <from>
                    <xdr:col>4</xdr:col>
                    <xdr:colOff>47625</xdr:colOff>
                    <xdr:row>74</xdr:row>
                    <xdr:rowOff>85725</xdr:rowOff>
                  </from>
                  <to>
                    <xdr:col>4</xdr:col>
                    <xdr:colOff>257175</xdr:colOff>
                    <xdr:row>74</xdr:row>
                    <xdr:rowOff>342900</xdr:rowOff>
                  </to>
                </anchor>
              </controlPr>
            </control>
          </mc:Choice>
        </mc:AlternateContent>
        <mc:AlternateContent xmlns:mc="http://schemas.openxmlformats.org/markup-compatibility/2006">
          <mc:Choice Requires="x14">
            <control shapeId="5550" r:id="rId238" name="Check Box 430">
              <controlPr defaultSize="0" autoFill="0" autoLine="0" autoPict="0">
                <anchor moveWithCells="1">
                  <from>
                    <xdr:col>2</xdr:col>
                    <xdr:colOff>47625</xdr:colOff>
                    <xdr:row>75</xdr:row>
                    <xdr:rowOff>85725</xdr:rowOff>
                  </from>
                  <to>
                    <xdr:col>2</xdr:col>
                    <xdr:colOff>257175</xdr:colOff>
                    <xdr:row>75</xdr:row>
                    <xdr:rowOff>342900</xdr:rowOff>
                  </to>
                </anchor>
              </controlPr>
            </control>
          </mc:Choice>
        </mc:AlternateContent>
        <mc:AlternateContent xmlns:mc="http://schemas.openxmlformats.org/markup-compatibility/2006">
          <mc:Choice Requires="x14">
            <control shapeId="5551" r:id="rId239" name="Check Box 431">
              <controlPr defaultSize="0" autoFill="0" autoLine="0" autoPict="0">
                <anchor moveWithCells="1">
                  <from>
                    <xdr:col>3</xdr:col>
                    <xdr:colOff>47625</xdr:colOff>
                    <xdr:row>75</xdr:row>
                    <xdr:rowOff>85725</xdr:rowOff>
                  </from>
                  <to>
                    <xdr:col>3</xdr:col>
                    <xdr:colOff>257175</xdr:colOff>
                    <xdr:row>75</xdr:row>
                    <xdr:rowOff>342900</xdr:rowOff>
                  </to>
                </anchor>
              </controlPr>
            </control>
          </mc:Choice>
        </mc:AlternateContent>
        <mc:AlternateContent xmlns:mc="http://schemas.openxmlformats.org/markup-compatibility/2006">
          <mc:Choice Requires="x14">
            <control shapeId="5552" r:id="rId240" name="Check Box 432">
              <controlPr defaultSize="0" autoFill="0" autoLine="0" autoPict="0">
                <anchor moveWithCells="1">
                  <from>
                    <xdr:col>4</xdr:col>
                    <xdr:colOff>47625</xdr:colOff>
                    <xdr:row>75</xdr:row>
                    <xdr:rowOff>85725</xdr:rowOff>
                  </from>
                  <to>
                    <xdr:col>4</xdr:col>
                    <xdr:colOff>257175</xdr:colOff>
                    <xdr:row>75</xdr:row>
                    <xdr:rowOff>342900</xdr:rowOff>
                  </to>
                </anchor>
              </controlPr>
            </control>
          </mc:Choice>
        </mc:AlternateContent>
        <mc:AlternateContent xmlns:mc="http://schemas.openxmlformats.org/markup-compatibility/2006">
          <mc:Choice Requires="x14">
            <control shapeId="5553" r:id="rId241" name="Check Box 433">
              <controlPr defaultSize="0" autoFill="0" autoLine="0" autoPict="0">
                <anchor moveWithCells="1">
                  <from>
                    <xdr:col>2</xdr:col>
                    <xdr:colOff>47625</xdr:colOff>
                    <xdr:row>75</xdr:row>
                    <xdr:rowOff>85725</xdr:rowOff>
                  </from>
                  <to>
                    <xdr:col>2</xdr:col>
                    <xdr:colOff>257175</xdr:colOff>
                    <xdr:row>75</xdr:row>
                    <xdr:rowOff>342900</xdr:rowOff>
                  </to>
                </anchor>
              </controlPr>
            </control>
          </mc:Choice>
        </mc:AlternateContent>
        <mc:AlternateContent xmlns:mc="http://schemas.openxmlformats.org/markup-compatibility/2006">
          <mc:Choice Requires="x14">
            <control shapeId="5554" r:id="rId242" name="Check Box 434">
              <controlPr defaultSize="0" autoFill="0" autoLine="0" autoPict="0">
                <anchor moveWithCells="1">
                  <from>
                    <xdr:col>3</xdr:col>
                    <xdr:colOff>47625</xdr:colOff>
                    <xdr:row>75</xdr:row>
                    <xdr:rowOff>85725</xdr:rowOff>
                  </from>
                  <to>
                    <xdr:col>3</xdr:col>
                    <xdr:colOff>257175</xdr:colOff>
                    <xdr:row>75</xdr:row>
                    <xdr:rowOff>342900</xdr:rowOff>
                  </to>
                </anchor>
              </controlPr>
            </control>
          </mc:Choice>
        </mc:AlternateContent>
        <mc:AlternateContent xmlns:mc="http://schemas.openxmlformats.org/markup-compatibility/2006">
          <mc:Choice Requires="x14">
            <control shapeId="5555" r:id="rId243" name="Check Box 435">
              <controlPr defaultSize="0" autoFill="0" autoLine="0" autoPict="0">
                <anchor moveWithCells="1">
                  <from>
                    <xdr:col>4</xdr:col>
                    <xdr:colOff>47625</xdr:colOff>
                    <xdr:row>75</xdr:row>
                    <xdr:rowOff>85725</xdr:rowOff>
                  </from>
                  <to>
                    <xdr:col>4</xdr:col>
                    <xdr:colOff>257175</xdr:colOff>
                    <xdr:row>75</xdr:row>
                    <xdr:rowOff>342900</xdr:rowOff>
                  </to>
                </anchor>
              </controlPr>
            </control>
          </mc:Choice>
        </mc:AlternateContent>
        <mc:AlternateContent xmlns:mc="http://schemas.openxmlformats.org/markup-compatibility/2006">
          <mc:Choice Requires="x14">
            <control shapeId="5556" r:id="rId244" name="Check Box 436">
              <controlPr defaultSize="0" autoFill="0" autoLine="0" autoPict="0">
                <anchor moveWithCells="1">
                  <from>
                    <xdr:col>2</xdr:col>
                    <xdr:colOff>47625</xdr:colOff>
                    <xdr:row>76</xdr:row>
                    <xdr:rowOff>85725</xdr:rowOff>
                  </from>
                  <to>
                    <xdr:col>2</xdr:col>
                    <xdr:colOff>257175</xdr:colOff>
                    <xdr:row>76</xdr:row>
                    <xdr:rowOff>342900</xdr:rowOff>
                  </to>
                </anchor>
              </controlPr>
            </control>
          </mc:Choice>
        </mc:AlternateContent>
        <mc:AlternateContent xmlns:mc="http://schemas.openxmlformats.org/markup-compatibility/2006">
          <mc:Choice Requires="x14">
            <control shapeId="5557" r:id="rId245" name="Check Box 437">
              <controlPr defaultSize="0" autoFill="0" autoLine="0" autoPict="0">
                <anchor moveWithCells="1">
                  <from>
                    <xdr:col>3</xdr:col>
                    <xdr:colOff>47625</xdr:colOff>
                    <xdr:row>76</xdr:row>
                    <xdr:rowOff>85725</xdr:rowOff>
                  </from>
                  <to>
                    <xdr:col>3</xdr:col>
                    <xdr:colOff>257175</xdr:colOff>
                    <xdr:row>76</xdr:row>
                    <xdr:rowOff>342900</xdr:rowOff>
                  </to>
                </anchor>
              </controlPr>
            </control>
          </mc:Choice>
        </mc:AlternateContent>
        <mc:AlternateContent xmlns:mc="http://schemas.openxmlformats.org/markup-compatibility/2006">
          <mc:Choice Requires="x14">
            <control shapeId="5558" r:id="rId246" name="Check Box 438">
              <controlPr defaultSize="0" autoFill="0" autoLine="0" autoPict="0">
                <anchor moveWithCells="1">
                  <from>
                    <xdr:col>4</xdr:col>
                    <xdr:colOff>47625</xdr:colOff>
                    <xdr:row>76</xdr:row>
                    <xdr:rowOff>85725</xdr:rowOff>
                  </from>
                  <to>
                    <xdr:col>4</xdr:col>
                    <xdr:colOff>257175</xdr:colOff>
                    <xdr:row>76</xdr:row>
                    <xdr:rowOff>342900</xdr:rowOff>
                  </to>
                </anchor>
              </controlPr>
            </control>
          </mc:Choice>
        </mc:AlternateContent>
        <mc:AlternateContent xmlns:mc="http://schemas.openxmlformats.org/markup-compatibility/2006">
          <mc:Choice Requires="x14">
            <control shapeId="5559" r:id="rId247" name="Check Box 439">
              <controlPr defaultSize="0" autoFill="0" autoLine="0" autoPict="0">
                <anchor moveWithCells="1">
                  <from>
                    <xdr:col>2</xdr:col>
                    <xdr:colOff>47625</xdr:colOff>
                    <xdr:row>76</xdr:row>
                    <xdr:rowOff>85725</xdr:rowOff>
                  </from>
                  <to>
                    <xdr:col>2</xdr:col>
                    <xdr:colOff>257175</xdr:colOff>
                    <xdr:row>76</xdr:row>
                    <xdr:rowOff>342900</xdr:rowOff>
                  </to>
                </anchor>
              </controlPr>
            </control>
          </mc:Choice>
        </mc:AlternateContent>
        <mc:AlternateContent xmlns:mc="http://schemas.openxmlformats.org/markup-compatibility/2006">
          <mc:Choice Requires="x14">
            <control shapeId="5560" r:id="rId248" name="Check Box 440">
              <controlPr defaultSize="0" autoFill="0" autoLine="0" autoPict="0">
                <anchor moveWithCells="1">
                  <from>
                    <xdr:col>3</xdr:col>
                    <xdr:colOff>47625</xdr:colOff>
                    <xdr:row>76</xdr:row>
                    <xdr:rowOff>85725</xdr:rowOff>
                  </from>
                  <to>
                    <xdr:col>3</xdr:col>
                    <xdr:colOff>257175</xdr:colOff>
                    <xdr:row>76</xdr:row>
                    <xdr:rowOff>342900</xdr:rowOff>
                  </to>
                </anchor>
              </controlPr>
            </control>
          </mc:Choice>
        </mc:AlternateContent>
        <mc:AlternateContent xmlns:mc="http://schemas.openxmlformats.org/markup-compatibility/2006">
          <mc:Choice Requires="x14">
            <control shapeId="5561" r:id="rId249" name="Check Box 441">
              <controlPr defaultSize="0" autoFill="0" autoLine="0" autoPict="0">
                <anchor moveWithCells="1">
                  <from>
                    <xdr:col>4</xdr:col>
                    <xdr:colOff>47625</xdr:colOff>
                    <xdr:row>76</xdr:row>
                    <xdr:rowOff>85725</xdr:rowOff>
                  </from>
                  <to>
                    <xdr:col>4</xdr:col>
                    <xdr:colOff>257175</xdr:colOff>
                    <xdr:row>76</xdr:row>
                    <xdr:rowOff>342900</xdr:rowOff>
                  </to>
                </anchor>
              </controlPr>
            </control>
          </mc:Choice>
        </mc:AlternateContent>
        <mc:AlternateContent xmlns:mc="http://schemas.openxmlformats.org/markup-compatibility/2006">
          <mc:Choice Requires="x14">
            <control shapeId="5562" r:id="rId250" name="Check Box 442">
              <controlPr defaultSize="0" autoFill="0" autoLine="0" autoPict="0">
                <anchor moveWithCells="1">
                  <from>
                    <xdr:col>2</xdr:col>
                    <xdr:colOff>47625</xdr:colOff>
                    <xdr:row>77</xdr:row>
                    <xdr:rowOff>85725</xdr:rowOff>
                  </from>
                  <to>
                    <xdr:col>2</xdr:col>
                    <xdr:colOff>257175</xdr:colOff>
                    <xdr:row>77</xdr:row>
                    <xdr:rowOff>342900</xdr:rowOff>
                  </to>
                </anchor>
              </controlPr>
            </control>
          </mc:Choice>
        </mc:AlternateContent>
        <mc:AlternateContent xmlns:mc="http://schemas.openxmlformats.org/markup-compatibility/2006">
          <mc:Choice Requires="x14">
            <control shapeId="5563" r:id="rId251" name="Check Box 443">
              <controlPr defaultSize="0" autoFill="0" autoLine="0" autoPict="0">
                <anchor moveWithCells="1">
                  <from>
                    <xdr:col>3</xdr:col>
                    <xdr:colOff>47625</xdr:colOff>
                    <xdr:row>77</xdr:row>
                    <xdr:rowOff>85725</xdr:rowOff>
                  </from>
                  <to>
                    <xdr:col>3</xdr:col>
                    <xdr:colOff>257175</xdr:colOff>
                    <xdr:row>77</xdr:row>
                    <xdr:rowOff>342900</xdr:rowOff>
                  </to>
                </anchor>
              </controlPr>
            </control>
          </mc:Choice>
        </mc:AlternateContent>
        <mc:AlternateContent xmlns:mc="http://schemas.openxmlformats.org/markup-compatibility/2006">
          <mc:Choice Requires="x14">
            <control shapeId="5564" r:id="rId252" name="Check Box 444">
              <controlPr defaultSize="0" autoFill="0" autoLine="0" autoPict="0">
                <anchor moveWithCells="1">
                  <from>
                    <xdr:col>4</xdr:col>
                    <xdr:colOff>47625</xdr:colOff>
                    <xdr:row>77</xdr:row>
                    <xdr:rowOff>85725</xdr:rowOff>
                  </from>
                  <to>
                    <xdr:col>4</xdr:col>
                    <xdr:colOff>257175</xdr:colOff>
                    <xdr:row>77</xdr:row>
                    <xdr:rowOff>342900</xdr:rowOff>
                  </to>
                </anchor>
              </controlPr>
            </control>
          </mc:Choice>
        </mc:AlternateContent>
        <mc:AlternateContent xmlns:mc="http://schemas.openxmlformats.org/markup-compatibility/2006">
          <mc:Choice Requires="x14">
            <control shapeId="5565" r:id="rId253" name="Check Box 445">
              <controlPr defaultSize="0" autoFill="0" autoLine="0" autoPict="0">
                <anchor moveWithCells="1">
                  <from>
                    <xdr:col>2</xdr:col>
                    <xdr:colOff>47625</xdr:colOff>
                    <xdr:row>77</xdr:row>
                    <xdr:rowOff>85725</xdr:rowOff>
                  </from>
                  <to>
                    <xdr:col>2</xdr:col>
                    <xdr:colOff>257175</xdr:colOff>
                    <xdr:row>77</xdr:row>
                    <xdr:rowOff>342900</xdr:rowOff>
                  </to>
                </anchor>
              </controlPr>
            </control>
          </mc:Choice>
        </mc:AlternateContent>
        <mc:AlternateContent xmlns:mc="http://schemas.openxmlformats.org/markup-compatibility/2006">
          <mc:Choice Requires="x14">
            <control shapeId="5566" r:id="rId254" name="Check Box 446">
              <controlPr defaultSize="0" autoFill="0" autoLine="0" autoPict="0">
                <anchor moveWithCells="1">
                  <from>
                    <xdr:col>3</xdr:col>
                    <xdr:colOff>47625</xdr:colOff>
                    <xdr:row>77</xdr:row>
                    <xdr:rowOff>85725</xdr:rowOff>
                  </from>
                  <to>
                    <xdr:col>3</xdr:col>
                    <xdr:colOff>257175</xdr:colOff>
                    <xdr:row>77</xdr:row>
                    <xdr:rowOff>342900</xdr:rowOff>
                  </to>
                </anchor>
              </controlPr>
            </control>
          </mc:Choice>
        </mc:AlternateContent>
        <mc:AlternateContent xmlns:mc="http://schemas.openxmlformats.org/markup-compatibility/2006">
          <mc:Choice Requires="x14">
            <control shapeId="5567" r:id="rId255" name="Check Box 447">
              <controlPr defaultSize="0" autoFill="0" autoLine="0" autoPict="0">
                <anchor moveWithCells="1">
                  <from>
                    <xdr:col>4</xdr:col>
                    <xdr:colOff>47625</xdr:colOff>
                    <xdr:row>77</xdr:row>
                    <xdr:rowOff>85725</xdr:rowOff>
                  </from>
                  <to>
                    <xdr:col>4</xdr:col>
                    <xdr:colOff>257175</xdr:colOff>
                    <xdr:row>77</xdr:row>
                    <xdr:rowOff>342900</xdr:rowOff>
                  </to>
                </anchor>
              </controlPr>
            </control>
          </mc:Choice>
        </mc:AlternateContent>
        <mc:AlternateContent xmlns:mc="http://schemas.openxmlformats.org/markup-compatibility/2006">
          <mc:Choice Requires="x14">
            <control shapeId="5568" r:id="rId256" name="Check Box 448">
              <controlPr defaultSize="0" autoFill="0" autoLine="0" autoPict="0">
                <anchor moveWithCells="1">
                  <from>
                    <xdr:col>2</xdr:col>
                    <xdr:colOff>47625</xdr:colOff>
                    <xdr:row>78</xdr:row>
                    <xdr:rowOff>85725</xdr:rowOff>
                  </from>
                  <to>
                    <xdr:col>2</xdr:col>
                    <xdr:colOff>257175</xdr:colOff>
                    <xdr:row>78</xdr:row>
                    <xdr:rowOff>342900</xdr:rowOff>
                  </to>
                </anchor>
              </controlPr>
            </control>
          </mc:Choice>
        </mc:AlternateContent>
        <mc:AlternateContent xmlns:mc="http://schemas.openxmlformats.org/markup-compatibility/2006">
          <mc:Choice Requires="x14">
            <control shapeId="5569" r:id="rId257" name="Check Box 449">
              <controlPr defaultSize="0" autoFill="0" autoLine="0" autoPict="0">
                <anchor moveWithCells="1">
                  <from>
                    <xdr:col>3</xdr:col>
                    <xdr:colOff>47625</xdr:colOff>
                    <xdr:row>78</xdr:row>
                    <xdr:rowOff>85725</xdr:rowOff>
                  </from>
                  <to>
                    <xdr:col>3</xdr:col>
                    <xdr:colOff>257175</xdr:colOff>
                    <xdr:row>78</xdr:row>
                    <xdr:rowOff>342900</xdr:rowOff>
                  </to>
                </anchor>
              </controlPr>
            </control>
          </mc:Choice>
        </mc:AlternateContent>
        <mc:AlternateContent xmlns:mc="http://schemas.openxmlformats.org/markup-compatibility/2006">
          <mc:Choice Requires="x14">
            <control shapeId="5570" r:id="rId258" name="Check Box 450">
              <controlPr defaultSize="0" autoFill="0" autoLine="0" autoPict="0">
                <anchor moveWithCells="1">
                  <from>
                    <xdr:col>4</xdr:col>
                    <xdr:colOff>47625</xdr:colOff>
                    <xdr:row>78</xdr:row>
                    <xdr:rowOff>85725</xdr:rowOff>
                  </from>
                  <to>
                    <xdr:col>4</xdr:col>
                    <xdr:colOff>257175</xdr:colOff>
                    <xdr:row>78</xdr:row>
                    <xdr:rowOff>342900</xdr:rowOff>
                  </to>
                </anchor>
              </controlPr>
            </control>
          </mc:Choice>
        </mc:AlternateContent>
        <mc:AlternateContent xmlns:mc="http://schemas.openxmlformats.org/markup-compatibility/2006">
          <mc:Choice Requires="x14">
            <control shapeId="5571" r:id="rId259" name="Check Box 451">
              <controlPr defaultSize="0" autoFill="0" autoLine="0" autoPict="0">
                <anchor moveWithCells="1">
                  <from>
                    <xdr:col>2</xdr:col>
                    <xdr:colOff>47625</xdr:colOff>
                    <xdr:row>78</xdr:row>
                    <xdr:rowOff>85725</xdr:rowOff>
                  </from>
                  <to>
                    <xdr:col>2</xdr:col>
                    <xdr:colOff>257175</xdr:colOff>
                    <xdr:row>78</xdr:row>
                    <xdr:rowOff>342900</xdr:rowOff>
                  </to>
                </anchor>
              </controlPr>
            </control>
          </mc:Choice>
        </mc:AlternateContent>
        <mc:AlternateContent xmlns:mc="http://schemas.openxmlformats.org/markup-compatibility/2006">
          <mc:Choice Requires="x14">
            <control shapeId="5572" r:id="rId260" name="Check Box 452">
              <controlPr defaultSize="0" autoFill="0" autoLine="0" autoPict="0">
                <anchor moveWithCells="1">
                  <from>
                    <xdr:col>3</xdr:col>
                    <xdr:colOff>47625</xdr:colOff>
                    <xdr:row>78</xdr:row>
                    <xdr:rowOff>85725</xdr:rowOff>
                  </from>
                  <to>
                    <xdr:col>3</xdr:col>
                    <xdr:colOff>257175</xdr:colOff>
                    <xdr:row>78</xdr:row>
                    <xdr:rowOff>342900</xdr:rowOff>
                  </to>
                </anchor>
              </controlPr>
            </control>
          </mc:Choice>
        </mc:AlternateContent>
        <mc:AlternateContent xmlns:mc="http://schemas.openxmlformats.org/markup-compatibility/2006">
          <mc:Choice Requires="x14">
            <control shapeId="5573" r:id="rId261" name="Check Box 453">
              <controlPr defaultSize="0" autoFill="0" autoLine="0" autoPict="0">
                <anchor moveWithCells="1">
                  <from>
                    <xdr:col>4</xdr:col>
                    <xdr:colOff>47625</xdr:colOff>
                    <xdr:row>78</xdr:row>
                    <xdr:rowOff>85725</xdr:rowOff>
                  </from>
                  <to>
                    <xdr:col>4</xdr:col>
                    <xdr:colOff>257175</xdr:colOff>
                    <xdr:row>78</xdr:row>
                    <xdr:rowOff>342900</xdr:rowOff>
                  </to>
                </anchor>
              </controlPr>
            </control>
          </mc:Choice>
        </mc:AlternateContent>
        <mc:AlternateContent xmlns:mc="http://schemas.openxmlformats.org/markup-compatibility/2006">
          <mc:Choice Requires="x14">
            <control shapeId="5574" r:id="rId262" name="Check Box 454">
              <controlPr defaultSize="0" autoFill="0" autoLine="0" autoPict="0">
                <anchor moveWithCells="1">
                  <from>
                    <xdr:col>2</xdr:col>
                    <xdr:colOff>47625</xdr:colOff>
                    <xdr:row>79</xdr:row>
                    <xdr:rowOff>85725</xdr:rowOff>
                  </from>
                  <to>
                    <xdr:col>2</xdr:col>
                    <xdr:colOff>257175</xdr:colOff>
                    <xdr:row>79</xdr:row>
                    <xdr:rowOff>342900</xdr:rowOff>
                  </to>
                </anchor>
              </controlPr>
            </control>
          </mc:Choice>
        </mc:AlternateContent>
        <mc:AlternateContent xmlns:mc="http://schemas.openxmlformats.org/markup-compatibility/2006">
          <mc:Choice Requires="x14">
            <control shapeId="5575" r:id="rId263" name="Check Box 455">
              <controlPr defaultSize="0" autoFill="0" autoLine="0" autoPict="0">
                <anchor moveWithCells="1">
                  <from>
                    <xdr:col>3</xdr:col>
                    <xdr:colOff>47625</xdr:colOff>
                    <xdr:row>79</xdr:row>
                    <xdr:rowOff>85725</xdr:rowOff>
                  </from>
                  <to>
                    <xdr:col>3</xdr:col>
                    <xdr:colOff>257175</xdr:colOff>
                    <xdr:row>79</xdr:row>
                    <xdr:rowOff>342900</xdr:rowOff>
                  </to>
                </anchor>
              </controlPr>
            </control>
          </mc:Choice>
        </mc:AlternateContent>
        <mc:AlternateContent xmlns:mc="http://schemas.openxmlformats.org/markup-compatibility/2006">
          <mc:Choice Requires="x14">
            <control shapeId="5576" r:id="rId264" name="Check Box 456">
              <controlPr defaultSize="0" autoFill="0" autoLine="0" autoPict="0">
                <anchor moveWithCells="1">
                  <from>
                    <xdr:col>4</xdr:col>
                    <xdr:colOff>47625</xdr:colOff>
                    <xdr:row>79</xdr:row>
                    <xdr:rowOff>85725</xdr:rowOff>
                  </from>
                  <to>
                    <xdr:col>4</xdr:col>
                    <xdr:colOff>257175</xdr:colOff>
                    <xdr:row>79</xdr:row>
                    <xdr:rowOff>342900</xdr:rowOff>
                  </to>
                </anchor>
              </controlPr>
            </control>
          </mc:Choice>
        </mc:AlternateContent>
        <mc:AlternateContent xmlns:mc="http://schemas.openxmlformats.org/markup-compatibility/2006">
          <mc:Choice Requires="x14">
            <control shapeId="5577" r:id="rId265" name="Check Box 457">
              <controlPr defaultSize="0" autoFill="0" autoLine="0" autoPict="0">
                <anchor moveWithCells="1">
                  <from>
                    <xdr:col>2</xdr:col>
                    <xdr:colOff>47625</xdr:colOff>
                    <xdr:row>79</xdr:row>
                    <xdr:rowOff>85725</xdr:rowOff>
                  </from>
                  <to>
                    <xdr:col>2</xdr:col>
                    <xdr:colOff>257175</xdr:colOff>
                    <xdr:row>79</xdr:row>
                    <xdr:rowOff>342900</xdr:rowOff>
                  </to>
                </anchor>
              </controlPr>
            </control>
          </mc:Choice>
        </mc:AlternateContent>
        <mc:AlternateContent xmlns:mc="http://schemas.openxmlformats.org/markup-compatibility/2006">
          <mc:Choice Requires="x14">
            <control shapeId="5578" r:id="rId266" name="Check Box 458">
              <controlPr defaultSize="0" autoFill="0" autoLine="0" autoPict="0">
                <anchor moveWithCells="1">
                  <from>
                    <xdr:col>3</xdr:col>
                    <xdr:colOff>47625</xdr:colOff>
                    <xdr:row>79</xdr:row>
                    <xdr:rowOff>85725</xdr:rowOff>
                  </from>
                  <to>
                    <xdr:col>3</xdr:col>
                    <xdr:colOff>257175</xdr:colOff>
                    <xdr:row>79</xdr:row>
                    <xdr:rowOff>342900</xdr:rowOff>
                  </to>
                </anchor>
              </controlPr>
            </control>
          </mc:Choice>
        </mc:AlternateContent>
        <mc:AlternateContent xmlns:mc="http://schemas.openxmlformats.org/markup-compatibility/2006">
          <mc:Choice Requires="x14">
            <control shapeId="5579" r:id="rId267" name="Check Box 459">
              <controlPr defaultSize="0" autoFill="0" autoLine="0" autoPict="0">
                <anchor moveWithCells="1">
                  <from>
                    <xdr:col>4</xdr:col>
                    <xdr:colOff>47625</xdr:colOff>
                    <xdr:row>79</xdr:row>
                    <xdr:rowOff>85725</xdr:rowOff>
                  </from>
                  <to>
                    <xdr:col>4</xdr:col>
                    <xdr:colOff>257175</xdr:colOff>
                    <xdr:row>79</xdr:row>
                    <xdr:rowOff>342900</xdr:rowOff>
                  </to>
                </anchor>
              </controlPr>
            </control>
          </mc:Choice>
        </mc:AlternateContent>
        <mc:AlternateContent xmlns:mc="http://schemas.openxmlformats.org/markup-compatibility/2006">
          <mc:Choice Requires="x14">
            <control shapeId="5580" r:id="rId268" name="Check Box 460">
              <controlPr defaultSize="0" autoFill="0" autoLine="0" autoPict="0">
                <anchor moveWithCells="1">
                  <from>
                    <xdr:col>2</xdr:col>
                    <xdr:colOff>47625</xdr:colOff>
                    <xdr:row>80</xdr:row>
                    <xdr:rowOff>85725</xdr:rowOff>
                  </from>
                  <to>
                    <xdr:col>2</xdr:col>
                    <xdr:colOff>257175</xdr:colOff>
                    <xdr:row>80</xdr:row>
                    <xdr:rowOff>342900</xdr:rowOff>
                  </to>
                </anchor>
              </controlPr>
            </control>
          </mc:Choice>
        </mc:AlternateContent>
        <mc:AlternateContent xmlns:mc="http://schemas.openxmlformats.org/markup-compatibility/2006">
          <mc:Choice Requires="x14">
            <control shapeId="5581" r:id="rId269" name="Check Box 461">
              <controlPr defaultSize="0" autoFill="0" autoLine="0" autoPict="0">
                <anchor moveWithCells="1">
                  <from>
                    <xdr:col>3</xdr:col>
                    <xdr:colOff>47625</xdr:colOff>
                    <xdr:row>80</xdr:row>
                    <xdr:rowOff>85725</xdr:rowOff>
                  </from>
                  <to>
                    <xdr:col>3</xdr:col>
                    <xdr:colOff>257175</xdr:colOff>
                    <xdr:row>80</xdr:row>
                    <xdr:rowOff>342900</xdr:rowOff>
                  </to>
                </anchor>
              </controlPr>
            </control>
          </mc:Choice>
        </mc:AlternateContent>
        <mc:AlternateContent xmlns:mc="http://schemas.openxmlformats.org/markup-compatibility/2006">
          <mc:Choice Requires="x14">
            <control shapeId="5582" r:id="rId270" name="Check Box 462">
              <controlPr defaultSize="0" autoFill="0" autoLine="0" autoPict="0">
                <anchor moveWithCells="1">
                  <from>
                    <xdr:col>4</xdr:col>
                    <xdr:colOff>47625</xdr:colOff>
                    <xdr:row>80</xdr:row>
                    <xdr:rowOff>85725</xdr:rowOff>
                  </from>
                  <to>
                    <xdr:col>4</xdr:col>
                    <xdr:colOff>257175</xdr:colOff>
                    <xdr:row>80</xdr:row>
                    <xdr:rowOff>342900</xdr:rowOff>
                  </to>
                </anchor>
              </controlPr>
            </control>
          </mc:Choice>
        </mc:AlternateContent>
        <mc:AlternateContent xmlns:mc="http://schemas.openxmlformats.org/markup-compatibility/2006">
          <mc:Choice Requires="x14">
            <control shapeId="5583" r:id="rId271" name="Check Box 463">
              <controlPr defaultSize="0" autoFill="0" autoLine="0" autoPict="0">
                <anchor moveWithCells="1">
                  <from>
                    <xdr:col>2</xdr:col>
                    <xdr:colOff>47625</xdr:colOff>
                    <xdr:row>80</xdr:row>
                    <xdr:rowOff>85725</xdr:rowOff>
                  </from>
                  <to>
                    <xdr:col>2</xdr:col>
                    <xdr:colOff>257175</xdr:colOff>
                    <xdr:row>80</xdr:row>
                    <xdr:rowOff>342900</xdr:rowOff>
                  </to>
                </anchor>
              </controlPr>
            </control>
          </mc:Choice>
        </mc:AlternateContent>
        <mc:AlternateContent xmlns:mc="http://schemas.openxmlformats.org/markup-compatibility/2006">
          <mc:Choice Requires="x14">
            <control shapeId="5584" r:id="rId272" name="Check Box 464">
              <controlPr defaultSize="0" autoFill="0" autoLine="0" autoPict="0">
                <anchor moveWithCells="1">
                  <from>
                    <xdr:col>3</xdr:col>
                    <xdr:colOff>47625</xdr:colOff>
                    <xdr:row>80</xdr:row>
                    <xdr:rowOff>85725</xdr:rowOff>
                  </from>
                  <to>
                    <xdr:col>3</xdr:col>
                    <xdr:colOff>257175</xdr:colOff>
                    <xdr:row>80</xdr:row>
                    <xdr:rowOff>342900</xdr:rowOff>
                  </to>
                </anchor>
              </controlPr>
            </control>
          </mc:Choice>
        </mc:AlternateContent>
        <mc:AlternateContent xmlns:mc="http://schemas.openxmlformats.org/markup-compatibility/2006">
          <mc:Choice Requires="x14">
            <control shapeId="5585" r:id="rId273" name="Check Box 465">
              <controlPr defaultSize="0" autoFill="0" autoLine="0" autoPict="0">
                <anchor moveWithCells="1">
                  <from>
                    <xdr:col>4</xdr:col>
                    <xdr:colOff>47625</xdr:colOff>
                    <xdr:row>80</xdr:row>
                    <xdr:rowOff>85725</xdr:rowOff>
                  </from>
                  <to>
                    <xdr:col>4</xdr:col>
                    <xdr:colOff>257175</xdr:colOff>
                    <xdr:row>80</xdr:row>
                    <xdr:rowOff>342900</xdr:rowOff>
                  </to>
                </anchor>
              </controlPr>
            </control>
          </mc:Choice>
        </mc:AlternateContent>
        <mc:AlternateContent xmlns:mc="http://schemas.openxmlformats.org/markup-compatibility/2006">
          <mc:Choice Requires="x14">
            <control shapeId="5586" r:id="rId274" name="Check Box 466">
              <controlPr defaultSize="0" autoFill="0" autoLine="0" autoPict="0">
                <anchor moveWithCells="1">
                  <from>
                    <xdr:col>2</xdr:col>
                    <xdr:colOff>47625</xdr:colOff>
                    <xdr:row>81</xdr:row>
                    <xdr:rowOff>85725</xdr:rowOff>
                  </from>
                  <to>
                    <xdr:col>2</xdr:col>
                    <xdr:colOff>257175</xdr:colOff>
                    <xdr:row>81</xdr:row>
                    <xdr:rowOff>514350</xdr:rowOff>
                  </to>
                </anchor>
              </controlPr>
            </control>
          </mc:Choice>
        </mc:AlternateContent>
        <mc:AlternateContent xmlns:mc="http://schemas.openxmlformats.org/markup-compatibility/2006">
          <mc:Choice Requires="x14">
            <control shapeId="5587" r:id="rId275" name="Check Box 467">
              <controlPr defaultSize="0" autoFill="0" autoLine="0" autoPict="0">
                <anchor moveWithCells="1">
                  <from>
                    <xdr:col>3</xdr:col>
                    <xdr:colOff>47625</xdr:colOff>
                    <xdr:row>81</xdr:row>
                    <xdr:rowOff>85725</xdr:rowOff>
                  </from>
                  <to>
                    <xdr:col>3</xdr:col>
                    <xdr:colOff>257175</xdr:colOff>
                    <xdr:row>81</xdr:row>
                    <xdr:rowOff>514350</xdr:rowOff>
                  </to>
                </anchor>
              </controlPr>
            </control>
          </mc:Choice>
        </mc:AlternateContent>
        <mc:AlternateContent xmlns:mc="http://schemas.openxmlformats.org/markup-compatibility/2006">
          <mc:Choice Requires="x14">
            <control shapeId="5588" r:id="rId276" name="Check Box 468">
              <controlPr defaultSize="0" autoFill="0" autoLine="0" autoPict="0">
                <anchor moveWithCells="1">
                  <from>
                    <xdr:col>4</xdr:col>
                    <xdr:colOff>47625</xdr:colOff>
                    <xdr:row>81</xdr:row>
                    <xdr:rowOff>85725</xdr:rowOff>
                  </from>
                  <to>
                    <xdr:col>4</xdr:col>
                    <xdr:colOff>257175</xdr:colOff>
                    <xdr:row>81</xdr:row>
                    <xdr:rowOff>514350</xdr:rowOff>
                  </to>
                </anchor>
              </controlPr>
            </control>
          </mc:Choice>
        </mc:AlternateContent>
        <mc:AlternateContent xmlns:mc="http://schemas.openxmlformats.org/markup-compatibility/2006">
          <mc:Choice Requires="x14">
            <control shapeId="5589" r:id="rId277" name="Check Box 469">
              <controlPr defaultSize="0" autoFill="0" autoLine="0" autoPict="0">
                <anchor moveWithCells="1">
                  <from>
                    <xdr:col>2</xdr:col>
                    <xdr:colOff>47625</xdr:colOff>
                    <xdr:row>81</xdr:row>
                    <xdr:rowOff>85725</xdr:rowOff>
                  </from>
                  <to>
                    <xdr:col>2</xdr:col>
                    <xdr:colOff>257175</xdr:colOff>
                    <xdr:row>81</xdr:row>
                    <xdr:rowOff>514350</xdr:rowOff>
                  </to>
                </anchor>
              </controlPr>
            </control>
          </mc:Choice>
        </mc:AlternateContent>
        <mc:AlternateContent xmlns:mc="http://schemas.openxmlformats.org/markup-compatibility/2006">
          <mc:Choice Requires="x14">
            <control shapeId="5590" r:id="rId278" name="Check Box 470">
              <controlPr defaultSize="0" autoFill="0" autoLine="0" autoPict="0">
                <anchor moveWithCells="1">
                  <from>
                    <xdr:col>3</xdr:col>
                    <xdr:colOff>47625</xdr:colOff>
                    <xdr:row>81</xdr:row>
                    <xdr:rowOff>85725</xdr:rowOff>
                  </from>
                  <to>
                    <xdr:col>3</xdr:col>
                    <xdr:colOff>257175</xdr:colOff>
                    <xdr:row>81</xdr:row>
                    <xdr:rowOff>514350</xdr:rowOff>
                  </to>
                </anchor>
              </controlPr>
            </control>
          </mc:Choice>
        </mc:AlternateContent>
        <mc:AlternateContent xmlns:mc="http://schemas.openxmlformats.org/markup-compatibility/2006">
          <mc:Choice Requires="x14">
            <control shapeId="5591" r:id="rId279" name="Check Box 471">
              <controlPr defaultSize="0" autoFill="0" autoLine="0" autoPict="0">
                <anchor moveWithCells="1">
                  <from>
                    <xdr:col>4</xdr:col>
                    <xdr:colOff>47625</xdr:colOff>
                    <xdr:row>81</xdr:row>
                    <xdr:rowOff>85725</xdr:rowOff>
                  </from>
                  <to>
                    <xdr:col>4</xdr:col>
                    <xdr:colOff>257175</xdr:colOff>
                    <xdr:row>81</xdr:row>
                    <xdr:rowOff>514350</xdr:rowOff>
                  </to>
                </anchor>
              </controlPr>
            </control>
          </mc:Choice>
        </mc:AlternateContent>
        <mc:AlternateContent xmlns:mc="http://schemas.openxmlformats.org/markup-compatibility/2006">
          <mc:Choice Requires="x14">
            <control shapeId="5592" r:id="rId280" name="Check Box 472">
              <controlPr defaultSize="0" autoFill="0" autoLine="0" autoPict="0">
                <anchor moveWithCells="1">
                  <from>
                    <xdr:col>2</xdr:col>
                    <xdr:colOff>47625</xdr:colOff>
                    <xdr:row>82</xdr:row>
                    <xdr:rowOff>85725</xdr:rowOff>
                  </from>
                  <to>
                    <xdr:col>2</xdr:col>
                    <xdr:colOff>257175</xdr:colOff>
                    <xdr:row>82</xdr:row>
                    <xdr:rowOff>342900</xdr:rowOff>
                  </to>
                </anchor>
              </controlPr>
            </control>
          </mc:Choice>
        </mc:AlternateContent>
        <mc:AlternateContent xmlns:mc="http://schemas.openxmlformats.org/markup-compatibility/2006">
          <mc:Choice Requires="x14">
            <control shapeId="5593" r:id="rId281" name="Check Box 473">
              <controlPr defaultSize="0" autoFill="0" autoLine="0" autoPict="0">
                <anchor moveWithCells="1">
                  <from>
                    <xdr:col>3</xdr:col>
                    <xdr:colOff>47625</xdr:colOff>
                    <xdr:row>82</xdr:row>
                    <xdr:rowOff>85725</xdr:rowOff>
                  </from>
                  <to>
                    <xdr:col>3</xdr:col>
                    <xdr:colOff>257175</xdr:colOff>
                    <xdr:row>82</xdr:row>
                    <xdr:rowOff>342900</xdr:rowOff>
                  </to>
                </anchor>
              </controlPr>
            </control>
          </mc:Choice>
        </mc:AlternateContent>
        <mc:AlternateContent xmlns:mc="http://schemas.openxmlformats.org/markup-compatibility/2006">
          <mc:Choice Requires="x14">
            <control shapeId="5594" r:id="rId282" name="Check Box 474">
              <controlPr defaultSize="0" autoFill="0" autoLine="0" autoPict="0">
                <anchor moveWithCells="1">
                  <from>
                    <xdr:col>4</xdr:col>
                    <xdr:colOff>47625</xdr:colOff>
                    <xdr:row>82</xdr:row>
                    <xdr:rowOff>85725</xdr:rowOff>
                  </from>
                  <to>
                    <xdr:col>4</xdr:col>
                    <xdr:colOff>257175</xdr:colOff>
                    <xdr:row>82</xdr:row>
                    <xdr:rowOff>342900</xdr:rowOff>
                  </to>
                </anchor>
              </controlPr>
            </control>
          </mc:Choice>
        </mc:AlternateContent>
        <mc:AlternateContent xmlns:mc="http://schemas.openxmlformats.org/markup-compatibility/2006">
          <mc:Choice Requires="x14">
            <control shapeId="5595" r:id="rId283" name="Check Box 475">
              <controlPr defaultSize="0" autoFill="0" autoLine="0" autoPict="0">
                <anchor moveWithCells="1">
                  <from>
                    <xdr:col>2</xdr:col>
                    <xdr:colOff>47625</xdr:colOff>
                    <xdr:row>82</xdr:row>
                    <xdr:rowOff>85725</xdr:rowOff>
                  </from>
                  <to>
                    <xdr:col>2</xdr:col>
                    <xdr:colOff>257175</xdr:colOff>
                    <xdr:row>82</xdr:row>
                    <xdr:rowOff>342900</xdr:rowOff>
                  </to>
                </anchor>
              </controlPr>
            </control>
          </mc:Choice>
        </mc:AlternateContent>
        <mc:AlternateContent xmlns:mc="http://schemas.openxmlformats.org/markup-compatibility/2006">
          <mc:Choice Requires="x14">
            <control shapeId="5596" r:id="rId284" name="Check Box 476">
              <controlPr defaultSize="0" autoFill="0" autoLine="0" autoPict="0">
                <anchor moveWithCells="1">
                  <from>
                    <xdr:col>3</xdr:col>
                    <xdr:colOff>47625</xdr:colOff>
                    <xdr:row>82</xdr:row>
                    <xdr:rowOff>85725</xdr:rowOff>
                  </from>
                  <to>
                    <xdr:col>3</xdr:col>
                    <xdr:colOff>257175</xdr:colOff>
                    <xdr:row>82</xdr:row>
                    <xdr:rowOff>342900</xdr:rowOff>
                  </to>
                </anchor>
              </controlPr>
            </control>
          </mc:Choice>
        </mc:AlternateContent>
        <mc:AlternateContent xmlns:mc="http://schemas.openxmlformats.org/markup-compatibility/2006">
          <mc:Choice Requires="x14">
            <control shapeId="5597" r:id="rId285" name="Check Box 477">
              <controlPr defaultSize="0" autoFill="0" autoLine="0" autoPict="0">
                <anchor moveWithCells="1">
                  <from>
                    <xdr:col>4</xdr:col>
                    <xdr:colOff>47625</xdr:colOff>
                    <xdr:row>82</xdr:row>
                    <xdr:rowOff>85725</xdr:rowOff>
                  </from>
                  <to>
                    <xdr:col>4</xdr:col>
                    <xdr:colOff>257175</xdr:colOff>
                    <xdr:row>82</xdr:row>
                    <xdr:rowOff>342900</xdr:rowOff>
                  </to>
                </anchor>
              </controlPr>
            </control>
          </mc:Choice>
        </mc:AlternateContent>
        <mc:AlternateContent xmlns:mc="http://schemas.openxmlformats.org/markup-compatibility/2006">
          <mc:Choice Requires="x14">
            <control shapeId="5598" r:id="rId286" name="Check Box 478">
              <controlPr defaultSize="0" autoFill="0" autoLine="0" autoPict="0">
                <anchor moveWithCells="1">
                  <from>
                    <xdr:col>2</xdr:col>
                    <xdr:colOff>47625</xdr:colOff>
                    <xdr:row>83</xdr:row>
                    <xdr:rowOff>85725</xdr:rowOff>
                  </from>
                  <to>
                    <xdr:col>2</xdr:col>
                    <xdr:colOff>257175</xdr:colOff>
                    <xdr:row>83</xdr:row>
                    <xdr:rowOff>342900</xdr:rowOff>
                  </to>
                </anchor>
              </controlPr>
            </control>
          </mc:Choice>
        </mc:AlternateContent>
        <mc:AlternateContent xmlns:mc="http://schemas.openxmlformats.org/markup-compatibility/2006">
          <mc:Choice Requires="x14">
            <control shapeId="5599" r:id="rId287" name="Check Box 479">
              <controlPr defaultSize="0" autoFill="0" autoLine="0" autoPict="0">
                <anchor moveWithCells="1">
                  <from>
                    <xdr:col>3</xdr:col>
                    <xdr:colOff>47625</xdr:colOff>
                    <xdr:row>83</xdr:row>
                    <xdr:rowOff>85725</xdr:rowOff>
                  </from>
                  <to>
                    <xdr:col>3</xdr:col>
                    <xdr:colOff>257175</xdr:colOff>
                    <xdr:row>83</xdr:row>
                    <xdr:rowOff>342900</xdr:rowOff>
                  </to>
                </anchor>
              </controlPr>
            </control>
          </mc:Choice>
        </mc:AlternateContent>
        <mc:AlternateContent xmlns:mc="http://schemas.openxmlformats.org/markup-compatibility/2006">
          <mc:Choice Requires="x14">
            <control shapeId="5600" r:id="rId288" name="Check Box 480">
              <controlPr defaultSize="0" autoFill="0" autoLine="0" autoPict="0">
                <anchor moveWithCells="1">
                  <from>
                    <xdr:col>4</xdr:col>
                    <xdr:colOff>47625</xdr:colOff>
                    <xdr:row>83</xdr:row>
                    <xdr:rowOff>85725</xdr:rowOff>
                  </from>
                  <to>
                    <xdr:col>4</xdr:col>
                    <xdr:colOff>257175</xdr:colOff>
                    <xdr:row>83</xdr:row>
                    <xdr:rowOff>342900</xdr:rowOff>
                  </to>
                </anchor>
              </controlPr>
            </control>
          </mc:Choice>
        </mc:AlternateContent>
        <mc:AlternateContent xmlns:mc="http://schemas.openxmlformats.org/markup-compatibility/2006">
          <mc:Choice Requires="x14">
            <control shapeId="5601" r:id="rId289" name="Check Box 481">
              <controlPr defaultSize="0" autoFill="0" autoLine="0" autoPict="0">
                <anchor moveWithCells="1">
                  <from>
                    <xdr:col>2</xdr:col>
                    <xdr:colOff>47625</xdr:colOff>
                    <xdr:row>83</xdr:row>
                    <xdr:rowOff>85725</xdr:rowOff>
                  </from>
                  <to>
                    <xdr:col>2</xdr:col>
                    <xdr:colOff>257175</xdr:colOff>
                    <xdr:row>83</xdr:row>
                    <xdr:rowOff>342900</xdr:rowOff>
                  </to>
                </anchor>
              </controlPr>
            </control>
          </mc:Choice>
        </mc:AlternateContent>
        <mc:AlternateContent xmlns:mc="http://schemas.openxmlformats.org/markup-compatibility/2006">
          <mc:Choice Requires="x14">
            <control shapeId="5602" r:id="rId290" name="Check Box 482">
              <controlPr defaultSize="0" autoFill="0" autoLine="0" autoPict="0">
                <anchor moveWithCells="1">
                  <from>
                    <xdr:col>3</xdr:col>
                    <xdr:colOff>47625</xdr:colOff>
                    <xdr:row>83</xdr:row>
                    <xdr:rowOff>85725</xdr:rowOff>
                  </from>
                  <to>
                    <xdr:col>3</xdr:col>
                    <xdr:colOff>257175</xdr:colOff>
                    <xdr:row>83</xdr:row>
                    <xdr:rowOff>342900</xdr:rowOff>
                  </to>
                </anchor>
              </controlPr>
            </control>
          </mc:Choice>
        </mc:AlternateContent>
        <mc:AlternateContent xmlns:mc="http://schemas.openxmlformats.org/markup-compatibility/2006">
          <mc:Choice Requires="x14">
            <control shapeId="5603" r:id="rId291" name="Check Box 483">
              <controlPr defaultSize="0" autoFill="0" autoLine="0" autoPict="0">
                <anchor moveWithCells="1">
                  <from>
                    <xdr:col>4</xdr:col>
                    <xdr:colOff>47625</xdr:colOff>
                    <xdr:row>83</xdr:row>
                    <xdr:rowOff>85725</xdr:rowOff>
                  </from>
                  <to>
                    <xdr:col>4</xdr:col>
                    <xdr:colOff>257175</xdr:colOff>
                    <xdr:row>83</xdr:row>
                    <xdr:rowOff>342900</xdr:rowOff>
                  </to>
                </anchor>
              </controlPr>
            </control>
          </mc:Choice>
        </mc:AlternateContent>
        <mc:AlternateContent xmlns:mc="http://schemas.openxmlformats.org/markup-compatibility/2006">
          <mc:Choice Requires="x14">
            <control shapeId="5604" r:id="rId292" name="Check Box 484">
              <controlPr defaultSize="0" autoFill="0" autoLine="0" autoPict="0">
                <anchor moveWithCells="1">
                  <from>
                    <xdr:col>2</xdr:col>
                    <xdr:colOff>47625</xdr:colOff>
                    <xdr:row>84</xdr:row>
                    <xdr:rowOff>85725</xdr:rowOff>
                  </from>
                  <to>
                    <xdr:col>2</xdr:col>
                    <xdr:colOff>257175</xdr:colOff>
                    <xdr:row>84</xdr:row>
                    <xdr:rowOff>342900</xdr:rowOff>
                  </to>
                </anchor>
              </controlPr>
            </control>
          </mc:Choice>
        </mc:AlternateContent>
        <mc:AlternateContent xmlns:mc="http://schemas.openxmlformats.org/markup-compatibility/2006">
          <mc:Choice Requires="x14">
            <control shapeId="5605" r:id="rId293" name="Check Box 485">
              <controlPr defaultSize="0" autoFill="0" autoLine="0" autoPict="0">
                <anchor moveWithCells="1">
                  <from>
                    <xdr:col>3</xdr:col>
                    <xdr:colOff>47625</xdr:colOff>
                    <xdr:row>84</xdr:row>
                    <xdr:rowOff>85725</xdr:rowOff>
                  </from>
                  <to>
                    <xdr:col>3</xdr:col>
                    <xdr:colOff>257175</xdr:colOff>
                    <xdr:row>84</xdr:row>
                    <xdr:rowOff>342900</xdr:rowOff>
                  </to>
                </anchor>
              </controlPr>
            </control>
          </mc:Choice>
        </mc:AlternateContent>
        <mc:AlternateContent xmlns:mc="http://schemas.openxmlformats.org/markup-compatibility/2006">
          <mc:Choice Requires="x14">
            <control shapeId="5606" r:id="rId294" name="Check Box 486">
              <controlPr defaultSize="0" autoFill="0" autoLine="0" autoPict="0">
                <anchor moveWithCells="1">
                  <from>
                    <xdr:col>4</xdr:col>
                    <xdr:colOff>47625</xdr:colOff>
                    <xdr:row>84</xdr:row>
                    <xdr:rowOff>85725</xdr:rowOff>
                  </from>
                  <to>
                    <xdr:col>4</xdr:col>
                    <xdr:colOff>257175</xdr:colOff>
                    <xdr:row>84</xdr:row>
                    <xdr:rowOff>342900</xdr:rowOff>
                  </to>
                </anchor>
              </controlPr>
            </control>
          </mc:Choice>
        </mc:AlternateContent>
        <mc:AlternateContent xmlns:mc="http://schemas.openxmlformats.org/markup-compatibility/2006">
          <mc:Choice Requires="x14">
            <control shapeId="5607" r:id="rId295" name="Check Box 487">
              <controlPr defaultSize="0" autoFill="0" autoLine="0" autoPict="0">
                <anchor moveWithCells="1">
                  <from>
                    <xdr:col>2</xdr:col>
                    <xdr:colOff>47625</xdr:colOff>
                    <xdr:row>84</xdr:row>
                    <xdr:rowOff>85725</xdr:rowOff>
                  </from>
                  <to>
                    <xdr:col>2</xdr:col>
                    <xdr:colOff>257175</xdr:colOff>
                    <xdr:row>84</xdr:row>
                    <xdr:rowOff>342900</xdr:rowOff>
                  </to>
                </anchor>
              </controlPr>
            </control>
          </mc:Choice>
        </mc:AlternateContent>
        <mc:AlternateContent xmlns:mc="http://schemas.openxmlformats.org/markup-compatibility/2006">
          <mc:Choice Requires="x14">
            <control shapeId="5608" r:id="rId296" name="Check Box 488">
              <controlPr defaultSize="0" autoFill="0" autoLine="0" autoPict="0">
                <anchor moveWithCells="1">
                  <from>
                    <xdr:col>3</xdr:col>
                    <xdr:colOff>47625</xdr:colOff>
                    <xdr:row>84</xdr:row>
                    <xdr:rowOff>85725</xdr:rowOff>
                  </from>
                  <to>
                    <xdr:col>3</xdr:col>
                    <xdr:colOff>257175</xdr:colOff>
                    <xdr:row>84</xdr:row>
                    <xdr:rowOff>342900</xdr:rowOff>
                  </to>
                </anchor>
              </controlPr>
            </control>
          </mc:Choice>
        </mc:AlternateContent>
        <mc:AlternateContent xmlns:mc="http://schemas.openxmlformats.org/markup-compatibility/2006">
          <mc:Choice Requires="x14">
            <control shapeId="5609" r:id="rId297" name="Check Box 489">
              <controlPr defaultSize="0" autoFill="0" autoLine="0" autoPict="0">
                <anchor moveWithCells="1">
                  <from>
                    <xdr:col>4</xdr:col>
                    <xdr:colOff>47625</xdr:colOff>
                    <xdr:row>84</xdr:row>
                    <xdr:rowOff>85725</xdr:rowOff>
                  </from>
                  <to>
                    <xdr:col>4</xdr:col>
                    <xdr:colOff>257175</xdr:colOff>
                    <xdr:row>84</xdr:row>
                    <xdr:rowOff>342900</xdr:rowOff>
                  </to>
                </anchor>
              </controlPr>
            </control>
          </mc:Choice>
        </mc:AlternateContent>
        <mc:AlternateContent xmlns:mc="http://schemas.openxmlformats.org/markup-compatibility/2006">
          <mc:Choice Requires="x14">
            <control shapeId="5610" r:id="rId298" name="Check Box 490">
              <controlPr defaultSize="0" autoFill="0" autoLine="0" autoPict="0">
                <anchor moveWithCells="1">
                  <from>
                    <xdr:col>2</xdr:col>
                    <xdr:colOff>47625</xdr:colOff>
                    <xdr:row>85</xdr:row>
                    <xdr:rowOff>85725</xdr:rowOff>
                  </from>
                  <to>
                    <xdr:col>2</xdr:col>
                    <xdr:colOff>257175</xdr:colOff>
                    <xdr:row>85</xdr:row>
                    <xdr:rowOff>342900</xdr:rowOff>
                  </to>
                </anchor>
              </controlPr>
            </control>
          </mc:Choice>
        </mc:AlternateContent>
        <mc:AlternateContent xmlns:mc="http://schemas.openxmlformats.org/markup-compatibility/2006">
          <mc:Choice Requires="x14">
            <control shapeId="5611" r:id="rId299" name="Check Box 491">
              <controlPr defaultSize="0" autoFill="0" autoLine="0" autoPict="0">
                <anchor moveWithCells="1">
                  <from>
                    <xdr:col>3</xdr:col>
                    <xdr:colOff>47625</xdr:colOff>
                    <xdr:row>85</xdr:row>
                    <xdr:rowOff>85725</xdr:rowOff>
                  </from>
                  <to>
                    <xdr:col>3</xdr:col>
                    <xdr:colOff>257175</xdr:colOff>
                    <xdr:row>85</xdr:row>
                    <xdr:rowOff>342900</xdr:rowOff>
                  </to>
                </anchor>
              </controlPr>
            </control>
          </mc:Choice>
        </mc:AlternateContent>
        <mc:AlternateContent xmlns:mc="http://schemas.openxmlformats.org/markup-compatibility/2006">
          <mc:Choice Requires="x14">
            <control shapeId="5612" r:id="rId300" name="Check Box 492">
              <controlPr defaultSize="0" autoFill="0" autoLine="0" autoPict="0">
                <anchor moveWithCells="1">
                  <from>
                    <xdr:col>4</xdr:col>
                    <xdr:colOff>47625</xdr:colOff>
                    <xdr:row>85</xdr:row>
                    <xdr:rowOff>85725</xdr:rowOff>
                  </from>
                  <to>
                    <xdr:col>4</xdr:col>
                    <xdr:colOff>257175</xdr:colOff>
                    <xdr:row>85</xdr:row>
                    <xdr:rowOff>342900</xdr:rowOff>
                  </to>
                </anchor>
              </controlPr>
            </control>
          </mc:Choice>
        </mc:AlternateContent>
        <mc:AlternateContent xmlns:mc="http://schemas.openxmlformats.org/markup-compatibility/2006">
          <mc:Choice Requires="x14">
            <control shapeId="5613" r:id="rId301" name="Check Box 493">
              <controlPr defaultSize="0" autoFill="0" autoLine="0" autoPict="0">
                <anchor moveWithCells="1">
                  <from>
                    <xdr:col>2</xdr:col>
                    <xdr:colOff>47625</xdr:colOff>
                    <xdr:row>85</xdr:row>
                    <xdr:rowOff>85725</xdr:rowOff>
                  </from>
                  <to>
                    <xdr:col>2</xdr:col>
                    <xdr:colOff>257175</xdr:colOff>
                    <xdr:row>85</xdr:row>
                    <xdr:rowOff>342900</xdr:rowOff>
                  </to>
                </anchor>
              </controlPr>
            </control>
          </mc:Choice>
        </mc:AlternateContent>
        <mc:AlternateContent xmlns:mc="http://schemas.openxmlformats.org/markup-compatibility/2006">
          <mc:Choice Requires="x14">
            <control shapeId="5614" r:id="rId302" name="Check Box 494">
              <controlPr defaultSize="0" autoFill="0" autoLine="0" autoPict="0">
                <anchor moveWithCells="1">
                  <from>
                    <xdr:col>3</xdr:col>
                    <xdr:colOff>47625</xdr:colOff>
                    <xdr:row>85</xdr:row>
                    <xdr:rowOff>85725</xdr:rowOff>
                  </from>
                  <to>
                    <xdr:col>3</xdr:col>
                    <xdr:colOff>257175</xdr:colOff>
                    <xdr:row>85</xdr:row>
                    <xdr:rowOff>342900</xdr:rowOff>
                  </to>
                </anchor>
              </controlPr>
            </control>
          </mc:Choice>
        </mc:AlternateContent>
        <mc:AlternateContent xmlns:mc="http://schemas.openxmlformats.org/markup-compatibility/2006">
          <mc:Choice Requires="x14">
            <control shapeId="5615" r:id="rId303" name="Check Box 495">
              <controlPr defaultSize="0" autoFill="0" autoLine="0" autoPict="0">
                <anchor moveWithCells="1">
                  <from>
                    <xdr:col>4</xdr:col>
                    <xdr:colOff>47625</xdr:colOff>
                    <xdr:row>85</xdr:row>
                    <xdr:rowOff>85725</xdr:rowOff>
                  </from>
                  <to>
                    <xdr:col>4</xdr:col>
                    <xdr:colOff>257175</xdr:colOff>
                    <xdr:row>85</xdr:row>
                    <xdr:rowOff>342900</xdr:rowOff>
                  </to>
                </anchor>
              </controlPr>
            </control>
          </mc:Choice>
        </mc:AlternateContent>
        <mc:AlternateContent xmlns:mc="http://schemas.openxmlformats.org/markup-compatibility/2006">
          <mc:Choice Requires="x14">
            <control shapeId="5616" r:id="rId304" name="Check Box 496">
              <controlPr defaultSize="0" autoFill="0" autoLine="0" autoPict="0">
                <anchor moveWithCells="1">
                  <from>
                    <xdr:col>2</xdr:col>
                    <xdr:colOff>47625</xdr:colOff>
                    <xdr:row>86</xdr:row>
                    <xdr:rowOff>85725</xdr:rowOff>
                  </from>
                  <to>
                    <xdr:col>2</xdr:col>
                    <xdr:colOff>257175</xdr:colOff>
                    <xdr:row>86</xdr:row>
                    <xdr:rowOff>342900</xdr:rowOff>
                  </to>
                </anchor>
              </controlPr>
            </control>
          </mc:Choice>
        </mc:AlternateContent>
        <mc:AlternateContent xmlns:mc="http://schemas.openxmlformats.org/markup-compatibility/2006">
          <mc:Choice Requires="x14">
            <control shapeId="5617" r:id="rId305" name="Check Box 497">
              <controlPr defaultSize="0" autoFill="0" autoLine="0" autoPict="0">
                <anchor moveWithCells="1">
                  <from>
                    <xdr:col>3</xdr:col>
                    <xdr:colOff>47625</xdr:colOff>
                    <xdr:row>86</xdr:row>
                    <xdr:rowOff>85725</xdr:rowOff>
                  </from>
                  <to>
                    <xdr:col>3</xdr:col>
                    <xdr:colOff>257175</xdr:colOff>
                    <xdr:row>86</xdr:row>
                    <xdr:rowOff>342900</xdr:rowOff>
                  </to>
                </anchor>
              </controlPr>
            </control>
          </mc:Choice>
        </mc:AlternateContent>
        <mc:AlternateContent xmlns:mc="http://schemas.openxmlformats.org/markup-compatibility/2006">
          <mc:Choice Requires="x14">
            <control shapeId="5618" r:id="rId306" name="Check Box 498">
              <controlPr defaultSize="0" autoFill="0" autoLine="0" autoPict="0">
                <anchor moveWithCells="1">
                  <from>
                    <xdr:col>4</xdr:col>
                    <xdr:colOff>47625</xdr:colOff>
                    <xdr:row>86</xdr:row>
                    <xdr:rowOff>85725</xdr:rowOff>
                  </from>
                  <to>
                    <xdr:col>4</xdr:col>
                    <xdr:colOff>257175</xdr:colOff>
                    <xdr:row>86</xdr:row>
                    <xdr:rowOff>342900</xdr:rowOff>
                  </to>
                </anchor>
              </controlPr>
            </control>
          </mc:Choice>
        </mc:AlternateContent>
        <mc:AlternateContent xmlns:mc="http://schemas.openxmlformats.org/markup-compatibility/2006">
          <mc:Choice Requires="x14">
            <control shapeId="5619" r:id="rId307" name="Check Box 499">
              <controlPr defaultSize="0" autoFill="0" autoLine="0" autoPict="0">
                <anchor moveWithCells="1">
                  <from>
                    <xdr:col>2</xdr:col>
                    <xdr:colOff>47625</xdr:colOff>
                    <xdr:row>86</xdr:row>
                    <xdr:rowOff>85725</xdr:rowOff>
                  </from>
                  <to>
                    <xdr:col>2</xdr:col>
                    <xdr:colOff>257175</xdr:colOff>
                    <xdr:row>86</xdr:row>
                    <xdr:rowOff>342900</xdr:rowOff>
                  </to>
                </anchor>
              </controlPr>
            </control>
          </mc:Choice>
        </mc:AlternateContent>
        <mc:AlternateContent xmlns:mc="http://schemas.openxmlformats.org/markup-compatibility/2006">
          <mc:Choice Requires="x14">
            <control shapeId="5620" r:id="rId308" name="Check Box 500">
              <controlPr defaultSize="0" autoFill="0" autoLine="0" autoPict="0">
                <anchor moveWithCells="1">
                  <from>
                    <xdr:col>3</xdr:col>
                    <xdr:colOff>47625</xdr:colOff>
                    <xdr:row>86</xdr:row>
                    <xdr:rowOff>85725</xdr:rowOff>
                  </from>
                  <to>
                    <xdr:col>3</xdr:col>
                    <xdr:colOff>257175</xdr:colOff>
                    <xdr:row>86</xdr:row>
                    <xdr:rowOff>342900</xdr:rowOff>
                  </to>
                </anchor>
              </controlPr>
            </control>
          </mc:Choice>
        </mc:AlternateContent>
        <mc:AlternateContent xmlns:mc="http://schemas.openxmlformats.org/markup-compatibility/2006">
          <mc:Choice Requires="x14">
            <control shapeId="5621" r:id="rId309" name="Check Box 501">
              <controlPr defaultSize="0" autoFill="0" autoLine="0" autoPict="0">
                <anchor moveWithCells="1">
                  <from>
                    <xdr:col>4</xdr:col>
                    <xdr:colOff>47625</xdr:colOff>
                    <xdr:row>86</xdr:row>
                    <xdr:rowOff>85725</xdr:rowOff>
                  </from>
                  <to>
                    <xdr:col>4</xdr:col>
                    <xdr:colOff>257175</xdr:colOff>
                    <xdr:row>86</xdr:row>
                    <xdr:rowOff>342900</xdr:rowOff>
                  </to>
                </anchor>
              </controlPr>
            </control>
          </mc:Choice>
        </mc:AlternateContent>
        <mc:AlternateContent xmlns:mc="http://schemas.openxmlformats.org/markup-compatibility/2006">
          <mc:Choice Requires="x14">
            <control shapeId="5622" r:id="rId310" name="Check Box 502">
              <controlPr defaultSize="0" autoFill="0" autoLine="0" autoPict="0">
                <anchor moveWithCells="1">
                  <from>
                    <xdr:col>2</xdr:col>
                    <xdr:colOff>47625</xdr:colOff>
                    <xdr:row>87</xdr:row>
                    <xdr:rowOff>85725</xdr:rowOff>
                  </from>
                  <to>
                    <xdr:col>2</xdr:col>
                    <xdr:colOff>257175</xdr:colOff>
                    <xdr:row>87</xdr:row>
                    <xdr:rowOff>342900</xdr:rowOff>
                  </to>
                </anchor>
              </controlPr>
            </control>
          </mc:Choice>
        </mc:AlternateContent>
        <mc:AlternateContent xmlns:mc="http://schemas.openxmlformats.org/markup-compatibility/2006">
          <mc:Choice Requires="x14">
            <control shapeId="5623" r:id="rId311" name="Check Box 503">
              <controlPr defaultSize="0" autoFill="0" autoLine="0" autoPict="0">
                <anchor moveWithCells="1">
                  <from>
                    <xdr:col>3</xdr:col>
                    <xdr:colOff>47625</xdr:colOff>
                    <xdr:row>87</xdr:row>
                    <xdr:rowOff>85725</xdr:rowOff>
                  </from>
                  <to>
                    <xdr:col>3</xdr:col>
                    <xdr:colOff>257175</xdr:colOff>
                    <xdr:row>87</xdr:row>
                    <xdr:rowOff>342900</xdr:rowOff>
                  </to>
                </anchor>
              </controlPr>
            </control>
          </mc:Choice>
        </mc:AlternateContent>
        <mc:AlternateContent xmlns:mc="http://schemas.openxmlformats.org/markup-compatibility/2006">
          <mc:Choice Requires="x14">
            <control shapeId="5624" r:id="rId312" name="Check Box 504">
              <controlPr defaultSize="0" autoFill="0" autoLine="0" autoPict="0">
                <anchor moveWithCells="1">
                  <from>
                    <xdr:col>4</xdr:col>
                    <xdr:colOff>47625</xdr:colOff>
                    <xdr:row>87</xdr:row>
                    <xdr:rowOff>85725</xdr:rowOff>
                  </from>
                  <to>
                    <xdr:col>4</xdr:col>
                    <xdr:colOff>257175</xdr:colOff>
                    <xdr:row>87</xdr:row>
                    <xdr:rowOff>342900</xdr:rowOff>
                  </to>
                </anchor>
              </controlPr>
            </control>
          </mc:Choice>
        </mc:AlternateContent>
        <mc:AlternateContent xmlns:mc="http://schemas.openxmlformats.org/markup-compatibility/2006">
          <mc:Choice Requires="x14">
            <control shapeId="5625" r:id="rId313" name="Check Box 505">
              <controlPr defaultSize="0" autoFill="0" autoLine="0" autoPict="0">
                <anchor moveWithCells="1">
                  <from>
                    <xdr:col>2</xdr:col>
                    <xdr:colOff>47625</xdr:colOff>
                    <xdr:row>87</xdr:row>
                    <xdr:rowOff>85725</xdr:rowOff>
                  </from>
                  <to>
                    <xdr:col>2</xdr:col>
                    <xdr:colOff>257175</xdr:colOff>
                    <xdr:row>87</xdr:row>
                    <xdr:rowOff>342900</xdr:rowOff>
                  </to>
                </anchor>
              </controlPr>
            </control>
          </mc:Choice>
        </mc:AlternateContent>
        <mc:AlternateContent xmlns:mc="http://schemas.openxmlformats.org/markup-compatibility/2006">
          <mc:Choice Requires="x14">
            <control shapeId="5626" r:id="rId314" name="Check Box 506">
              <controlPr defaultSize="0" autoFill="0" autoLine="0" autoPict="0">
                <anchor moveWithCells="1">
                  <from>
                    <xdr:col>3</xdr:col>
                    <xdr:colOff>47625</xdr:colOff>
                    <xdr:row>87</xdr:row>
                    <xdr:rowOff>85725</xdr:rowOff>
                  </from>
                  <to>
                    <xdr:col>3</xdr:col>
                    <xdr:colOff>257175</xdr:colOff>
                    <xdr:row>87</xdr:row>
                    <xdr:rowOff>342900</xdr:rowOff>
                  </to>
                </anchor>
              </controlPr>
            </control>
          </mc:Choice>
        </mc:AlternateContent>
        <mc:AlternateContent xmlns:mc="http://schemas.openxmlformats.org/markup-compatibility/2006">
          <mc:Choice Requires="x14">
            <control shapeId="5627" r:id="rId315" name="Check Box 507">
              <controlPr defaultSize="0" autoFill="0" autoLine="0" autoPict="0">
                <anchor moveWithCells="1">
                  <from>
                    <xdr:col>4</xdr:col>
                    <xdr:colOff>47625</xdr:colOff>
                    <xdr:row>87</xdr:row>
                    <xdr:rowOff>85725</xdr:rowOff>
                  </from>
                  <to>
                    <xdr:col>4</xdr:col>
                    <xdr:colOff>257175</xdr:colOff>
                    <xdr:row>87</xdr:row>
                    <xdr:rowOff>342900</xdr:rowOff>
                  </to>
                </anchor>
              </controlPr>
            </control>
          </mc:Choice>
        </mc:AlternateContent>
        <mc:AlternateContent xmlns:mc="http://schemas.openxmlformats.org/markup-compatibility/2006">
          <mc:Choice Requires="x14">
            <control shapeId="5628" r:id="rId316" name="Check Box 508">
              <controlPr defaultSize="0" autoFill="0" autoLine="0" autoPict="0">
                <anchor moveWithCells="1">
                  <from>
                    <xdr:col>2</xdr:col>
                    <xdr:colOff>47625</xdr:colOff>
                    <xdr:row>88</xdr:row>
                    <xdr:rowOff>85725</xdr:rowOff>
                  </from>
                  <to>
                    <xdr:col>2</xdr:col>
                    <xdr:colOff>257175</xdr:colOff>
                    <xdr:row>88</xdr:row>
                    <xdr:rowOff>342900</xdr:rowOff>
                  </to>
                </anchor>
              </controlPr>
            </control>
          </mc:Choice>
        </mc:AlternateContent>
        <mc:AlternateContent xmlns:mc="http://schemas.openxmlformats.org/markup-compatibility/2006">
          <mc:Choice Requires="x14">
            <control shapeId="5629" r:id="rId317" name="Check Box 509">
              <controlPr defaultSize="0" autoFill="0" autoLine="0" autoPict="0">
                <anchor moveWithCells="1">
                  <from>
                    <xdr:col>3</xdr:col>
                    <xdr:colOff>47625</xdr:colOff>
                    <xdr:row>88</xdr:row>
                    <xdr:rowOff>85725</xdr:rowOff>
                  </from>
                  <to>
                    <xdr:col>3</xdr:col>
                    <xdr:colOff>257175</xdr:colOff>
                    <xdr:row>88</xdr:row>
                    <xdr:rowOff>342900</xdr:rowOff>
                  </to>
                </anchor>
              </controlPr>
            </control>
          </mc:Choice>
        </mc:AlternateContent>
        <mc:AlternateContent xmlns:mc="http://schemas.openxmlformats.org/markup-compatibility/2006">
          <mc:Choice Requires="x14">
            <control shapeId="5630" r:id="rId318" name="Check Box 510">
              <controlPr defaultSize="0" autoFill="0" autoLine="0" autoPict="0">
                <anchor moveWithCells="1">
                  <from>
                    <xdr:col>4</xdr:col>
                    <xdr:colOff>47625</xdr:colOff>
                    <xdr:row>88</xdr:row>
                    <xdr:rowOff>85725</xdr:rowOff>
                  </from>
                  <to>
                    <xdr:col>4</xdr:col>
                    <xdr:colOff>257175</xdr:colOff>
                    <xdr:row>88</xdr:row>
                    <xdr:rowOff>342900</xdr:rowOff>
                  </to>
                </anchor>
              </controlPr>
            </control>
          </mc:Choice>
        </mc:AlternateContent>
        <mc:AlternateContent xmlns:mc="http://schemas.openxmlformats.org/markup-compatibility/2006">
          <mc:Choice Requires="x14">
            <control shapeId="5631" r:id="rId319" name="Check Box 511">
              <controlPr defaultSize="0" autoFill="0" autoLine="0" autoPict="0">
                <anchor moveWithCells="1">
                  <from>
                    <xdr:col>2</xdr:col>
                    <xdr:colOff>47625</xdr:colOff>
                    <xdr:row>88</xdr:row>
                    <xdr:rowOff>85725</xdr:rowOff>
                  </from>
                  <to>
                    <xdr:col>2</xdr:col>
                    <xdr:colOff>257175</xdr:colOff>
                    <xdr:row>88</xdr:row>
                    <xdr:rowOff>342900</xdr:rowOff>
                  </to>
                </anchor>
              </controlPr>
            </control>
          </mc:Choice>
        </mc:AlternateContent>
        <mc:AlternateContent xmlns:mc="http://schemas.openxmlformats.org/markup-compatibility/2006">
          <mc:Choice Requires="x14">
            <control shapeId="5632" r:id="rId320" name="Check Box 512">
              <controlPr defaultSize="0" autoFill="0" autoLine="0" autoPict="0">
                <anchor moveWithCells="1">
                  <from>
                    <xdr:col>3</xdr:col>
                    <xdr:colOff>47625</xdr:colOff>
                    <xdr:row>88</xdr:row>
                    <xdr:rowOff>85725</xdr:rowOff>
                  </from>
                  <to>
                    <xdr:col>3</xdr:col>
                    <xdr:colOff>257175</xdr:colOff>
                    <xdr:row>88</xdr:row>
                    <xdr:rowOff>342900</xdr:rowOff>
                  </to>
                </anchor>
              </controlPr>
            </control>
          </mc:Choice>
        </mc:AlternateContent>
        <mc:AlternateContent xmlns:mc="http://schemas.openxmlformats.org/markup-compatibility/2006">
          <mc:Choice Requires="x14">
            <control shapeId="5633" r:id="rId321" name="Check Box 513">
              <controlPr defaultSize="0" autoFill="0" autoLine="0" autoPict="0">
                <anchor moveWithCells="1">
                  <from>
                    <xdr:col>4</xdr:col>
                    <xdr:colOff>47625</xdr:colOff>
                    <xdr:row>88</xdr:row>
                    <xdr:rowOff>85725</xdr:rowOff>
                  </from>
                  <to>
                    <xdr:col>4</xdr:col>
                    <xdr:colOff>257175</xdr:colOff>
                    <xdr:row>88</xdr:row>
                    <xdr:rowOff>342900</xdr:rowOff>
                  </to>
                </anchor>
              </controlPr>
            </control>
          </mc:Choice>
        </mc:AlternateContent>
        <mc:AlternateContent xmlns:mc="http://schemas.openxmlformats.org/markup-compatibility/2006">
          <mc:Choice Requires="x14">
            <control shapeId="5634" r:id="rId322" name="Check Box 514">
              <controlPr defaultSize="0" autoFill="0" autoLine="0" autoPict="0">
                <anchor moveWithCells="1">
                  <from>
                    <xdr:col>2</xdr:col>
                    <xdr:colOff>47625</xdr:colOff>
                    <xdr:row>89</xdr:row>
                    <xdr:rowOff>85725</xdr:rowOff>
                  </from>
                  <to>
                    <xdr:col>2</xdr:col>
                    <xdr:colOff>257175</xdr:colOff>
                    <xdr:row>89</xdr:row>
                    <xdr:rowOff>342900</xdr:rowOff>
                  </to>
                </anchor>
              </controlPr>
            </control>
          </mc:Choice>
        </mc:AlternateContent>
        <mc:AlternateContent xmlns:mc="http://schemas.openxmlformats.org/markup-compatibility/2006">
          <mc:Choice Requires="x14">
            <control shapeId="5635" r:id="rId323" name="Check Box 515">
              <controlPr defaultSize="0" autoFill="0" autoLine="0" autoPict="0">
                <anchor moveWithCells="1">
                  <from>
                    <xdr:col>3</xdr:col>
                    <xdr:colOff>47625</xdr:colOff>
                    <xdr:row>89</xdr:row>
                    <xdr:rowOff>85725</xdr:rowOff>
                  </from>
                  <to>
                    <xdr:col>3</xdr:col>
                    <xdr:colOff>257175</xdr:colOff>
                    <xdr:row>89</xdr:row>
                    <xdr:rowOff>342900</xdr:rowOff>
                  </to>
                </anchor>
              </controlPr>
            </control>
          </mc:Choice>
        </mc:AlternateContent>
        <mc:AlternateContent xmlns:mc="http://schemas.openxmlformats.org/markup-compatibility/2006">
          <mc:Choice Requires="x14">
            <control shapeId="5636" r:id="rId324" name="Check Box 516">
              <controlPr defaultSize="0" autoFill="0" autoLine="0" autoPict="0">
                <anchor moveWithCells="1">
                  <from>
                    <xdr:col>4</xdr:col>
                    <xdr:colOff>47625</xdr:colOff>
                    <xdr:row>89</xdr:row>
                    <xdr:rowOff>85725</xdr:rowOff>
                  </from>
                  <to>
                    <xdr:col>4</xdr:col>
                    <xdr:colOff>257175</xdr:colOff>
                    <xdr:row>89</xdr:row>
                    <xdr:rowOff>342900</xdr:rowOff>
                  </to>
                </anchor>
              </controlPr>
            </control>
          </mc:Choice>
        </mc:AlternateContent>
        <mc:AlternateContent xmlns:mc="http://schemas.openxmlformats.org/markup-compatibility/2006">
          <mc:Choice Requires="x14">
            <control shapeId="5637" r:id="rId325" name="Check Box 517">
              <controlPr defaultSize="0" autoFill="0" autoLine="0" autoPict="0">
                <anchor moveWithCells="1">
                  <from>
                    <xdr:col>2</xdr:col>
                    <xdr:colOff>47625</xdr:colOff>
                    <xdr:row>89</xdr:row>
                    <xdr:rowOff>85725</xdr:rowOff>
                  </from>
                  <to>
                    <xdr:col>2</xdr:col>
                    <xdr:colOff>257175</xdr:colOff>
                    <xdr:row>89</xdr:row>
                    <xdr:rowOff>342900</xdr:rowOff>
                  </to>
                </anchor>
              </controlPr>
            </control>
          </mc:Choice>
        </mc:AlternateContent>
        <mc:AlternateContent xmlns:mc="http://schemas.openxmlformats.org/markup-compatibility/2006">
          <mc:Choice Requires="x14">
            <control shapeId="5638" r:id="rId326" name="Check Box 518">
              <controlPr defaultSize="0" autoFill="0" autoLine="0" autoPict="0">
                <anchor moveWithCells="1">
                  <from>
                    <xdr:col>3</xdr:col>
                    <xdr:colOff>47625</xdr:colOff>
                    <xdr:row>89</xdr:row>
                    <xdr:rowOff>85725</xdr:rowOff>
                  </from>
                  <to>
                    <xdr:col>3</xdr:col>
                    <xdr:colOff>257175</xdr:colOff>
                    <xdr:row>89</xdr:row>
                    <xdr:rowOff>342900</xdr:rowOff>
                  </to>
                </anchor>
              </controlPr>
            </control>
          </mc:Choice>
        </mc:AlternateContent>
        <mc:AlternateContent xmlns:mc="http://schemas.openxmlformats.org/markup-compatibility/2006">
          <mc:Choice Requires="x14">
            <control shapeId="5639" r:id="rId327" name="Check Box 519">
              <controlPr defaultSize="0" autoFill="0" autoLine="0" autoPict="0">
                <anchor moveWithCells="1">
                  <from>
                    <xdr:col>4</xdr:col>
                    <xdr:colOff>47625</xdr:colOff>
                    <xdr:row>89</xdr:row>
                    <xdr:rowOff>85725</xdr:rowOff>
                  </from>
                  <to>
                    <xdr:col>4</xdr:col>
                    <xdr:colOff>257175</xdr:colOff>
                    <xdr:row>89</xdr:row>
                    <xdr:rowOff>342900</xdr:rowOff>
                  </to>
                </anchor>
              </controlPr>
            </control>
          </mc:Choice>
        </mc:AlternateContent>
        <mc:AlternateContent xmlns:mc="http://schemas.openxmlformats.org/markup-compatibility/2006">
          <mc:Choice Requires="x14">
            <control shapeId="5640" r:id="rId328" name="Check Box 520">
              <controlPr defaultSize="0" autoFill="0" autoLine="0" autoPict="0">
                <anchor moveWithCells="1">
                  <from>
                    <xdr:col>2</xdr:col>
                    <xdr:colOff>47625</xdr:colOff>
                    <xdr:row>90</xdr:row>
                    <xdr:rowOff>85725</xdr:rowOff>
                  </from>
                  <to>
                    <xdr:col>2</xdr:col>
                    <xdr:colOff>257175</xdr:colOff>
                    <xdr:row>90</xdr:row>
                    <xdr:rowOff>342900</xdr:rowOff>
                  </to>
                </anchor>
              </controlPr>
            </control>
          </mc:Choice>
        </mc:AlternateContent>
        <mc:AlternateContent xmlns:mc="http://schemas.openxmlformats.org/markup-compatibility/2006">
          <mc:Choice Requires="x14">
            <control shapeId="5641" r:id="rId329" name="Check Box 521">
              <controlPr defaultSize="0" autoFill="0" autoLine="0" autoPict="0">
                <anchor moveWithCells="1">
                  <from>
                    <xdr:col>3</xdr:col>
                    <xdr:colOff>47625</xdr:colOff>
                    <xdr:row>90</xdr:row>
                    <xdr:rowOff>85725</xdr:rowOff>
                  </from>
                  <to>
                    <xdr:col>3</xdr:col>
                    <xdr:colOff>257175</xdr:colOff>
                    <xdr:row>90</xdr:row>
                    <xdr:rowOff>342900</xdr:rowOff>
                  </to>
                </anchor>
              </controlPr>
            </control>
          </mc:Choice>
        </mc:AlternateContent>
        <mc:AlternateContent xmlns:mc="http://schemas.openxmlformats.org/markup-compatibility/2006">
          <mc:Choice Requires="x14">
            <control shapeId="5642" r:id="rId330" name="Check Box 522">
              <controlPr defaultSize="0" autoFill="0" autoLine="0" autoPict="0">
                <anchor moveWithCells="1">
                  <from>
                    <xdr:col>4</xdr:col>
                    <xdr:colOff>47625</xdr:colOff>
                    <xdr:row>90</xdr:row>
                    <xdr:rowOff>85725</xdr:rowOff>
                  </from>
                  <to>
                    <xdr:col>4</xdr:col>
                    <xdr:colOff>257175</xdr:colOff>
                    <xdr:row>90</xdr:row>
                    <xdr:rowOff>342900</xdr:rowOff>
                  </to>
                </anchor>
              </controlPr>
            </control>
          </mc:Choice>
        </mc:AlternateContent>
        <mc:AlternateContent xmlns:mc="http://schemas.openxmlformats.org/markup-compatibility/2006">
          <mc:Choice Requires="x14">
            <control shapeId="5643" r:id="rId331" name="Check Box 523">
              <controlPr defaultSize="0" autoFill="0" autoLine="0" autoPict="0">
                <anchor moveWithCells="1">
                  <from>
                    <xdr:col>2</xdr:col>
                    <xdr:colOff>47625</xdr:colOff>
                    <xdr:row>90</xdr:row>
                    <xdr:rowOff>85725</xdr:rowOff>
                  </from>
                  <to>
                    <xdr:col>2</xdr:col>
                    <xdr:colOff>257175</xdr:colOff>
                    <xdr:row>90</xdr:row>
                    <xdr:rowOff>342900</xdr:rowOff>
                  </to>
                </anchor>
              </controlPr>
            </control>
          </mc:Choice>
        </mc:AlternateContent>
        <mc:AlternateContent xmlns:mc="http://schemas.openxmlformats.org/markup-compatibility/2006">
          <mc:Choice Requires="x14">
            <control shapeId="5644" r:id="rId332" name="Check Box 524">
              <controlPr defaultSize="0" autoFill="0" autoLine="0" autoPict="0">
                <anchor moveWithCells="1">
                  <from>
                    <xdr:col>3</xdr:col>
                    <xdr:colOff>47625</xdr:colOff>
                    <xdr:row>90</xdr:row>
                    <xdr:rowOff>85725</xdr:rowOff>
                  </from>
                  <to>
                    <xdr:col>3</xdr:col>
                    <xdr:colOff>257175</xdr:colOff>
                    <xdr:row>90</xdr:row>
                    <xdr:rowOff>342900</xdr:rowOff>
                  </to>
                </anchor>
              </controlPr>
            </control>
          </mc:Choice>
        </mc:AlternateContent>
        <mc:AlternateContent xmlns:mc="http://schemas.openxmlformats.org/markup-compatibility/2006">
          <mc:Choice Requires="x14">
            <control shapeId="5645" r:id="rId333" name="Check Box 525">
              <controlPr defaultSize="0" autoFill="0" autoLine="0" autoPict="0">
                <anchor moveWithCells="1">
                  <from>
                    <xdr:col>4</xdr:col>
                    <xdr:colOff>47625</xdr:colOff>
                    <xdr:row>90</xdr:row>
                    <xdr:rowOff>85725</xdr:rowOff>
                  </from>
                  <to>
                    <xdr:col>4</xdr:col>
                    <xdr:colOff>257175</xdr:colOff>
                    <xdr:row>90</xdr:row>
                    <xdr:rowOff>342900</xdr:rowOff>
                  </to>
                </anchor>
              </controlPr>
            </control>
          </mc:Choice>
        </mc:AlternateContent>
        <mc:AlternateContent xmlns:mc="http://schemas.openxmlformats.org/markup-compatibility/2006">
          <mc:Choice Requires="x14">
            <control shapeId="5646" r:id="rId334" name="Check Box 526">
              <controlPr defaultSize="0" autoFill="0" autoLine="0" autoPict="0">
                <anchor moveWithCells="1">
                  <from>
                    <xdr:col>2</xdr:col>
                    <xdr:colOff>47625</xdr:colOff>
                    <xdr:row>91</xdr:row>
                    <xdr:rowOff>85725</xdr:rowOff>
                  </from>
                  <to>
                    <xdr:col>2</xdr:col>
                    <xdr:colOff>257175</xdr:colOff>
                    <xdr:row>91</xdr:row>
                    <xdr:rowOff>342900</xdr:rowOff>
                  </to>
                </anchor>
              </controlPr>
            </control>
          </mc:Choice>
        </mc:AlternateContent>
        <mc:AlternateContent xmlns:mc="http://schemas.openxmlformats.org/markup-compatibility/2006">
          <mc:Choice Requires="x14">
            <control shapeId="5647" r:id="rId335" name="Check Box 527">
              <controlPr defaultSize="0" autoFill="0" autoLine="0" autoPict="0">
                <anchor moveWithCells="1">
                  <from>
                    <xdr:col>3</xdr:col>
                    <xdr:colOff>47625</xdr:colOff>
                    <xdr:row>91</xdr:row>
                    <xdr:rowOff>85725</xdr:rowOff>
                  </from>
                  <to>
                    <xdr:col>3</xdr:col>
                    <xdr:colOff>257175</xdr:colOff>
                    <xdr:row>91</xdr:row>
                    <xdr:rowOff>342900</xdr:rowOff>
                  </to>
                </anchor>
              </controlPr>
            </control>
          </mc:Choice>
        </mc:AlternateContent>
        <mc:AlternateContent xmlns:mc="http://schemas.openxmlformats.org/markup-compatibility/2006">
          <mc:Choice Requires="x14">
            <control shapeId="5648" r:id="rId336" name="Check Box 528">
              <controlPr defaultSize="0" autoFill="0" autoLine="0" autoPict="0">
                <anchor moveWithCells="1">
                  <from>
                    <xdr:col>4</xdr:col>
                    <xdr:colOff>47625</xdr:colOff>
                    <xdr:row>91</xdr:row>
                    <xdr:rowOff>85725</xdr:rowOff>
                  </from>
                  <to>
                    <xdr:col>4</xdr:col>
                    <xdr:colOff>257175</xdr:colOff>
                    <xdr:row>91</xdr:row>
                    <xdr:rowOff>342900</xdr:rowOff>
                  </to>
                </anchor>
              </controlPr>
            </control>
          </mc:Choice>
        </mc:AlternateContent>
        <mc:AlternateContent xmlns:mc="http://schemas.openxmlformats.org/markup-compatibility/2006">
          <mc:Choice Requires="x14">
            <control shapeId="5649" r:id="rId337" name="Check Box 529">
              <controlPr defaultSize="0" autoFill="0" autoLine="0" autoPict="0">
                <anchor moveWithCells="1">
                  <from>
                    <xdr:col>2</xdr:col>
                    <xdr:colOff>47625</xdr:colOff>
                    <xdr:row>91</xdr:row>
                    <xdr:rowOff>85725</xdr:rowOff>
                  </from>
                  <to>
                    <xdr:col>2</xdr:col>
                    <xdr:colOff>257175</xdr:colOff>
                    <xdr:row>91</xdr:row>
                    <xdr:rowOff>342900</xdr:rowOff>
                  </to>
                </anchor>
              </controlPr>
            </control>
          </mc:Choice>
        </mc:AlternateContent>
        <mc:AlternateContent xmlns:mc="http://schemas.openxmlformats.org/markup-compatibility/2006">
          <mc:Choice Requires="x14">
            <control shapeId="5650" r:id="rId338" name="Check Box 530">
              <controlPr defaultSize="0" autoFill="0" autoLine="0" autoPict="0">
                <anchor moveWithCells="1">
                  <from>
                    <xdr:col>3</xdr:col>
                    <xdr:colOff>47625</xdr:colOff>
                    <xdr:row>91</xdr:row>
                    <xdr:rowOff>85725</xdr:rowOff>
                  </from>
                  <to>
                    <xdr:col>3</xdr:col>
                    <xdr:colOff>257175</xdr:colOff>
                    <xdr:row>91</xdr:row>
                    <xdr:rowOff>342900</xdr:rowOff>
                  </to>
                </anchor>
              </controlPr>
            </control>
          </mc:Choice>
        </mc:AlternateContent>
        <mc:AlternateContent xmlns:mc="http://schemas.openxmlformats.org/markup-compatibility/2006">
          <mc:Choice Requires="x14">
            <control shapeId="5651" r:id="rId339" name="Check Box 531">
              <controlPr defaultSize="0" autoFill="0" autoLine="0" autoPict="0">
                <anchor moveWithCells="1">
                  <from>
                    <xdr:col>4</xdr:col>
                    <xdr:colOff>47625</xdr:colOff>
                    <xdr:row>91</xdr:row>
                    <xdr:rowOff>85725</xdr:rowOff>
                  </from>
                  <to>
                    <xdr:col>4</xdr:col>
                    <xdr:colOff>257175</xdr:colOff>
                    <xdr:row>91</xdr:row>
                    <xdr:rowOff>342900</xdr:rowOff>
                  </to>
                </anchor>
              </controlPr>
            </control>
          </mc:Choice>
        </mc:AlternateContent>
        <mc:AlternateContent xmlns:mc="http://schemas.openxmlformats.org/markup-compatibility/2006">
          <mc:Choice Requires="x14">
            <control shapeId="5652" r:id="rId340" name="Check Box 532">
              <controlPr defaultSize="0" autoFill="0" autoLine="0" autoPict="0">
                <anchor moveWithCells="1">
                  <from>
                    <xdr:col>2</xdr:col>
                    <xdr:colOff>47625</xdr:colOff>
                    <xdr:row>92</xdr:row>
                    <xdr:rowOff>85725</xdr:rowOff>
                  </from>
                  <to>
                    <xdr:col>2</xdr:col>
                    <xdr:colOff>257175</xdr:colOff>
                    <xdr:row>92</xdr:row>
                    <xdr:rowOff>342900</xdr:rowOff>
                  </to>
                </anchor>
              </controlPr>
            </control>
          </mc:Choice>
        </mc:AlternateContent>
        <mc:AlternateContent xmlns:mc="http://schemas.openxmlformats.org/markup-compatibility/2006">
          <mc:Choice Requires="x14">
            <control shapeId="5653" r:id="rId341" name="Check Box 533">
              <controlPr defaultSize="0" autoFill="0" autoLine="0" autoPict="0">
                <anchor moveWithCells="1">
                  <from>
                    <xdr:col>3</xdr:col>
                    <xdr:colOff>47625</xdr:colOff>
                    <xdr:row>92</xdr:row>
                    <xdr:rowOff>85725</xdr:rowOff>
                  </from>
                  <to>
                    <xdr:col>3</xdr:col>
                    <xdr:colOff>257175</xdr:colOff>
                    <xdr:row>92</xdr:row>
                    <xdr:rowOff>342900</xdr:rowOff>
                  </to>
                </anchor>
              </controlPr>
            </control>
          </mc:Choice>
        </mc:AlternateContent>
        <mc:AlternateContent xmlns:mc="http://schemas.openxmlformats.org/markup-compatibility/2006">
          <mc:Choice Requires="x14">
            <control shapeId="5654" r:id="rId342" name="Check Box 534">
              <controlPr defaultSize="0" autoFill="0" autoLine="0" autoPict="0">
                <anchor moveWithCells="1">
                  <from>
                    <xdr:col>4</xdr:col>
                    <xdr:colOff>47625</xdr:colOff>
                    <xdr:row>92</xdr:row>
                    <xdr:rowOff>85725</xdr:rowOff>
                  </from>
                  <to>
                    <xdr:col>4</xdr:col>
                    <xdr:colOff>257175</xdr:colOff>
                    <xdr:row>92</xdr:row>
                    <xdr:rowOff>342900</xdr:rowOff>
                  </to>
                </anchor>
              </controlPr>
            </control>
          </mc:Choice>
        </mc:AlternateContent>
        <mc:AlternateContent xmlns:mc="http://schemas.openxmlformats.org/markup-compatibility/2006">
          <mc:Choice Requires="x14">
            <control shapeId="5655" r:id="rId343" name="Check Box 535">
              <controlPr defaultSize="0" autoFill="0" autoLine="0" autoPict="0">
                <anchor moveWithCells="1">
                  <from>
                    <xdr:col>2</xdr:col>
                    <xdr:colOff>47625</xdr:colOff>
                    <xdr:row>92</xdr:row>
                    <xdr:rowOff>85725</xdr:rowOff>
                  </from>
                  <to>
                    <xdr:col>2</xdr:col>
                    <xdr:colOff>257175</xdr:colOff>
                    <xdr:row>92</xdr:row>
                    <xdr:rowOff>342900</xdr:rowOff>
                  </to>
                </anchor>
              </controlPr>
            </control>
          </mc:Choice>
        </mc:AlternateContent>
        <mc:AlternateContent xmlns:mc="http://schemas.openxmlformats.org/markup-compatibility/2006">
          <mc:Choice Requires="x14">
            <control shapeId="5656" r:id="rId344" name="Check Box 536">
              <controlPr defaultSize="0" autoFill="0" autoLine="0" autoPict="0">
                <anchor moveWithCells="1">
                  <from>
                    <xdr:col>3</xdr:col>
                    <xdr:colOff>47625</xdr:colOff>
                    <xdr:row>92</xdr:row>
                    <xdr:rowOff>85725</xdr:rowOff>
                  </from>
                  <to>
                    <xdr:col>3</xdr:col>
                    <xdr:colOff>257175</xdr:colOff>
                    <xdr:row>92</xdr:row>
                    <xdr:rowOff>342900</xdr:rowOff>
                  </to>
                </anchor>
              </controlPr>
            </control>
          </mc:Choice>
        </mc:AlternateContent>
        <mc:AlternateContent xmlns:mc="http://schemas.openxmlformats.org/markup-compatibility/2006">
          <mc:Choice Requires="x14">
            <control shapeId="5657" r:id="rId345" name="Check Box 537">
              <controlPr defaultSize="0" autoFill="0" autoLine="0" autoPict="0">
                <anchor moveWithCells="1">
                  <from>
                    <xdr:col>4</xdr:col>
                    <xdr:colOff>47625</xdr:colOff>
                    <xdr:row>92</xdr:row>
                    <xdr:rowOff>85725</xdr:rowOff>
                  </from>
                  <to>
                    <xdr:col>4</xdr:col>
                    <xdr:colOff>257175</xdr:colOff>
                    <xdr:row>92</xdr:row>
                    <xdr:rowOff>342900</xdr:rowOff>
                  </to>
                </anchor>
              </controlPr>
            </control>
          </mc:Choice>
        </mc:AlternateContent>
        <mc:AlternateContent xmlns:mc="http://schemas.openxmlformats.org/markup-compatibility/2006">
          <mc:Choice Requires="x14">
            <control shapeId="5658" r:id="rId346" name="Check Box 538">
              <controlPr defaultSize="0" autoFill="0" autoLine="0" autoPict="0">
                <anchor moveWithCells="1">
                  <from>
                    <xdr:col>2</xdr:col>
                    <xdr:colOff>47625</xdr:colOff>
                    <xdr:row>93</xdr:row>
                    <xdr:rowOff>85725</xdr:rowOff>
                  </from>
                  <to>
                    <xdr:col>2</xdr:col>
                    <xdr:colOff>257175</xdr:colOff>
                    <xdr:row>93</xdr:row>
                    <xdr:rowOff>342900</xdr:rowOff>
                  </to>
                </anchor>
              </controlPr>
            </control>
          </mc:Choice>
        </mc:AlternateContent>
        <mc:AlternateContent xmlns:mc="http://schemas.openxmlformats.org/markup-compatibility/2006">
          <mc:Choice Requires="x14">
            <control shapeId="5659" r:id="rId347" name="Check Box 539">
              <controlPr defaultSize="0" autoFill="0" autoLine="0" autoPict="0">
                <anchor moveWithCells="1">
                  <from>
                    <xdr:col>3</xdr:col>
                    <xdr:colOff>47625</xdr:colOff>
                    <xdr:row>93</xdr:row>
                    <xdr:rowOff>85725</xdr:rowOff>
                  </from>
                  <to>
                    <xdr:col>3</xdr:col>
                    <xdr:colOff>257175</xdr:colOff>
                    <xdr:row>93</xdr:row>
                    <xdr:rowOff>342900</xdr:rowOff>
                  </to>
                </anchor>
              </controlPr>
            </control>
          </mc:Choice>
        </mc:AlternateContent>
        <mc:AlternateContent xmlns:mc="http://schemas.openxmlformats.org/markup-compatibility/2006">
          <mc:Choice Requires="x14">
            <control shapeId="5660" r:id="rId348" name="Check Box 540">
              <controlPr defaultSize="0" autoFill="0" autoLine="0" autoPict="0">
                <anchor moveWithCells="1">
                  <from>
                    <xdr:col>4</xdr:col>
                    <xdr:colOff>47625</xdr:colOff>
                    <xdr:row>93</xdr:row>
                    <xdr:rowOff>85725</xdr:rowOff>
                  </from>
                  <to>
                    <xdr:col>4</xdr:col>
                    <xdr:colOff>257175</xdr:colOff>
                    <xdr:row>93</xdr:row>
                    <xdr:rowOff>342900</xdr:rowOff>
                  </to>
                </anchor>
              </controlPr>
            </control>
          </mc:Choice>
        </mc:AlternateContent>
        <mc:AlternateContent xmlns:mc="http://schemas.openxmlformats.org/markup-compatibility/2006">
          <mc:Choice Requires="x14">
            <control shapeId="5661" r:id="rId349" name="Check Box 541">
              <controlPr defaultSize="0" autoFill="0" autoLine="0" autoPict="0">
                <anchor moveWithCells="1">
                  <from>
                    <xdr:col>2</xdr:col>
                    <xdr:colOff>47625</xdr:colOff>
                    <xdr:row>93</xdr:row>
                    <xdr:rowOff>85725</xdr:rowOff>
                  </from>
                  <to>
                    <xdr:col>2</xdr:col>
                    <xdr:colOff>257175</xdr:colOff>
                    <xdr:row>93</xdr:row>
                    <xdr:rowOff>342900</xdr:rowOff>
                  </to>
                </anchor>
              </controlPr>
            </control>
          </mc:Choice>
        </mc:AlternateContent>
        <mc:AlternateContent xmlns:mc="http://schemas.openxmlformats.org/markup-compatibility/2006">
          <mc:Choice Requires="x14">
            <control shapeId="5662" r:id="rId350" name="Check Box 542">
              <controlPr defaultSize="0" autoFill="0" autoLine="0" autoPict="0">
                <anchor moveWithCells="1">
                  <from>
                    <xdr:col>3</xdr:col>
                    <xdr:colOff>47625</xdr:colOff>
                    <xdr:row>93</xdr:row>
                    <xdr:rowOff>85725</xdr:rowOff>
                  </from>
                  <to>
                    <xdr:col>3</xdr:col>
                    <xdr:colOff>257175</xdr:colOff>
                    <xdr:row>93</xdr:row>
                    <xdr:rowOff>342900</xdr:rowOff>
                  </to>
                </anchor>
              </controlPr>
            </control>
          </mc:Choice>
        </mc:AlternateContent>
        <mc:AlternateContent xmlns:mc="http://schemas.openxmlformats.org/markup-compatibility/2006">
          <mc:Choice Requires="x14">
            <control shapeId="5663" r:id="rId351" name="Check Box 543">
              <controlPr defaultSize="0" autoFill="0" autoLine="0" autoPict="0">
                <anchor moveWithCells="1">
                  <from>
                    <xdr:col>4</xdr:col>
                    <xdr:colOff>47625</xdr:colOff>
                    <xdr:row>93</xdr:row>
                    <xdr:rowOff>85725</xdr:rowOff>
                  </from>
                  <to>
                    <xdr:col>4</xdr:col>
                    <xdr:colOff>257175</xdr:colOff>
                    <xdr:row>93</xdr:row>
                    <xdr:rowOff>342900</xdr:rowOff>
                  </to>
                </anchor>
              </controlPr>
            </control>
          </mc:Choice>
        </mc:AlternateContent>
        <mc:AlternateContent xmlns:mc="http://schemas.openxmlformats.org/markup-compatibility/2006">
          <mc:Choice Requires="x14">
            <control shapeId="5664" r:id="rId352" name="Check Box 544">
              <controlPr defaultSize="0" autoFill="0" autoLine="0" autoPict="0">
                <anchor moveWithCells="1">
                  <from>
                    <xdr:col>2</xdr:col>
                    <xdr:colOff>47625</xdr:colOff>
                    <xdr:row>94</xdr:row>
                    <xdr:rowOff>85725</xdr:rowOff>
                  </from>
                  <to>
                    <xdr:col>2</xdr:col>
                    <xdr:colOff>257175</xdr:colOff>
                    <xdr:row>94</xdr:row>
                    <xdr:rowOff>514350</xdr:rowOff>
                  </to>
                </anchor>
              </controlPr>
            </control>
          </mc:Choice>
        </mc:AlternateContent>
        <mc:AlternateContent xmlns:mc="http://schemas.openxmlformats.org/markup-compatibility/2006">
          <mc:Choice Requires="x14">
            <control shapeId="5665" r:id="rId353" name="Check Box 545">
              <controlPr defaultSize="0" autoFill="0" autoLine="0" autoPict="0">
                <anchor moveWithCells="1">
                  <from>
                    <xdr:col>3</xdr:col>
                    <xdr:colOff>47625</xdr:colOff>
                    <xdr:row>94</xdr:row>
                    <xdr:rowOff>85725</xdr:rowOff>
                  </from>
                  <to>
                    <xdr:col>3</xdr:col>
                    <xdr:colOff>257175</xdr:colOff>
                    <xdr:row>94</xdr:row>
                    <xdr:rowOff>514350</xdr:rowOff>
                  </to>
                </anchor>
              </controlPr>
            </control>
          </mc:Choice>
        </mc:AlternateContent>
        <mc:AlternateContent xmlns:mc="http://schemas.openxmlformats.org/markup-compatibility/2006">
          <mc:Choice Requires="x14">
            <control shapeId="5666" r:id="rId354" name="Check Box 546">
              <controlPr defaultSize="0" autoFill="0" autoLine="0" autoPict="0">
                <anchor moveWithCells="1">
                  <from>
                    <xdr:col>4</xdr:col>
                    <xdr:colOff>47625</xdr:colOff>
                    <xdr:row>94</xdr:row>
                    <xdr:rowOff>85725</xdr:rowOff>
                  </from>
                  <to>
                    <xdr:col>4</xdr:col>
                    <xdr:colOff>257175</xdr:colOff>
                    <xdr:row>94</xdr:row>
                    <xdr:rowOff>514350</xdr:rowOff>
                  </to>
                </anchor>
              </controlPr>
            </control>
          </mc:Choice>
        </mc:AlternateContent>
        <mc:AlternateContent xmlns:mc="http://schemas.openxmlformats.org/markup-compatibility/2006">
          <mc:Choice Requires="x14">
            <control shapeId="5667" r:id="rId355" name="Check Box 547">
              <controlPr defaultSize="0" autoFill="0" autoLine="0" autoPict="0">
                <anchor moveWithCells="1">
                  <from>
                    <xdr:col>2</xdr:col>
                    <xdr:colOff>47625</xdr:colOff>
                    <xdr:row>94</xdr:row>
                    <xdr:rowOff>85725</xdr:rowOff>
                  </from>
                  <to>
                    <xdr:col>2</xdr:col>
                    <xdr:colOff>257175</xdr:colOff>
                    <xdr:row>94</xdr:row>
                    <xdr:rowOff>514350</xdr:rowOff>
                  </to>
                </anchor>
              </controlPr>
            </control>
          </mc:Choice>
        </mc:AlternateContent>
        <mc:AlternateContent xmlns:mc="http://schemas.openxmlformats.org/markup-compatibility/2006">
          <mc:Choice Requires="x14">
            <control shapeId="5668" r:id="rId356" name="Check Box 548">
              <controlPr defaultSize="0" autoFill="0" autoLine="0" autoPict="0">
                <anchor moveWithCells="1">
                  <from>
                    <xdr:col>3</xdr:col>
                    <xdr:colOff>47625</xdr:colOff>
                    <xdr:row>94</xdr:row>
                    <xdr:rowOff>85725</xdr:rowOff>
                  </from>
                  <to>
                    <xdr:col>3</xdr:col>
                    <xdr:colOff>257175</xdr:colOff>
                    <xdr:row>94</xdr:row>
                    <xdr:rowOff>514350</xdr:rowOff>
                  </to>
                </anchor>
              </controlPr>
            </control>
          </mc:Choice>
        </mc:AlternateContent>
        <mc:AlternateContent xmlns:mc="http://schemas.openxmlformats.org/markup-compatibility/2006">
          <mc:Choice Requires="x14">
            <control shapeId="5669" r:id="rId357" name="Check Box 549">
              <controlPr defaultSize="0" autoFill="0" autoLine="0" autoPict="0">
                <anchor moveWithCells="1">
                  <from>
                    <xdr:col>4</xdr:col>
                    <xdr:colOff>47625</xdr:colOff>
                    <xdr:row>94</xdr:row>
                    <xdr:rowOff>85725</xdr:rowOff>
                  </from>
                  <to>
                    <xdr:col>4</xdr:col>
                    <xdr:colOff>257175</xdr:colOff>
                    <xdr:row>94</xdr:row>
                    <xdr:rowOff>514350</xdr:rowOff>
                  </to>
                </anchor>
              </controlPr>
            </control>
          </mc:Choice>
        </mc:AlternateContent>
        <mc:AlternateContent xmlns:mc="http://schemas.openxmlformats.org/markup-compatibility/2006">
          <mc:Choice Requires="x14">
            <control shapeId="5670" r:id="rId358" name="Check Box 550">
              <controlPr defaultSize="0" autoFill="0" autoLine="0" autoPict="0">
                <anchor moveWithCells="1">
                  <from>
                    <xdr:col>2</xdr:col>
                    <xdr:colOff>47625</xdr:colOff>
                    <xdr:row>95</xdr:row>
                    <xdr:rowOff>85725</xdr:rowOff>
                  </from>
                  <to>
                    <xdr:col>2</xdr:col>
                    <xdr:colOff>257175</xdr:colOff>
                    <xdr:row>95</xdr:row>
                    <xdr:rowOff>342900</xdr:rowOff>
                  </to>
                </anchor>
              </controlPr>
            </control>
          </mc:Choice>
        </mc:AlternateContent>
        <mc:AlternateContent xmlns:mc="http://schemas.openxmlformats.org/markup-compatibility/2006">
          <mc:Choice Requires="x14">
            <control shapeId="5671" r:id="rId359" name="Check Box 551">
              <controlPr defaultSize="0" autoFill="0" autoLine="0" autoPict="0">
                <anchor moveWithCells="1">
                  <from>
                    <xdr:col>3</xdr:col>
                    <xdr:colOff>47625</xdr:colOff>
                    <xdr:row>95</xdr:row>
                    <xdr:rowOff>85725</xdr:rowOff>
                  </from>
                  <to>
                    <xdr:col>3</xdr:col>
                    <xdr:colOff>257175</xdr:colOff>
                    <xdr:row>95</xdr:row>
                    <xdr:rowOff>342900</xdr:rowOff>
                  </to>
                </anchor>
              </controlPr>
            </control>
          </mc:Choice>
        </mc:AlternateContent>
        <mc:AlternateContent xmlns:mc="http://schemas.openxmlformats.org/markup-compatibility/2006">
          <mc:Choice Requires="x14">
            <control shapeId="5672" r:id="rId360" name="Check Box 552">
              <controlPr defaultSize="0" autoFill="0" autoLine="0" autoPict="0">
                <anchor moveWithCells="1">
                  <from>
                    <xdr:col>4</xdr:col>
                    <xdr:colOff>47625</xdr:colOff>
                    <xdr:row>95</xdr:row>
                    <xdr:rowOff>85725</xdr:rowOff>
                  </from>
                  <to>
                    <xdr:col>4</xdr:col>
                    <xdr:colOff>257175</xdr:colOff>
                    <xdr:row>95</xdr:row>
                    <xdr:rowOff>342900</xdr:rowOff>
                  </to>
                </anchor>
              </controlPr>
            </control>
          </mc:Choice>
        </mc:AlternateContent>
        <mc:AlternateContent xmlns:mc="http://schemas.openxmlformats.org/markup-compatibility/2006">
          <mc:Choice Requires="x14">
            <control shapeId="5673" r:id="rId361" name="Check Box 553">
              <controlPr defaultSize="0" autoFill="0" autoLine="0" autoPict="0">
                <anchor moveWithCells="1">
                  <from>
                    <xdr:col>2</xdr:col>
                    <xdr:colOff>47625</xdr:colOff>
                    <xdr:row>95</xdr:row>
                    <xdr:rowOff>85725</xdr:rowOff>
                  </from>
                  <to>
                    <xdr:col>2</xdr:col>
                    <xdr:colOff>257175</xdr:colOff>
                    <xdr:row>95</xdr:row>
                    <xdr:rowOff>342900</xdr:rowOff>
                  </to>
                </anchor>
              </controlPr>
            </control>
          </mc:Choice>
        </mc:AlternateContent>
        <mc:AlternateContent xmlns:mc="http://schemas.openxmlformats.org/markup-compatibility/2006">
          <mc:Choice Requires="x14">
            <control shapeId="5674" r:id="rId362" name="Check Box 554">
              <controlPr defaultSize="0" autoFill="0" autoLine="0" autoPict="0">
                <anchor moveWithCells="1">
                  <from>
                    <xdr:col>3</xdr:col>
                    <xdr:colOff>47625</xdr:colOff>
                    <xdr:row>95</xdr:row>
                    <xdr:rowOff>85725</xdr:rowOff>
                  </from>
                  <to>
                    <xdr:col>3</xdr:col>
                    <xdr:colOff>257175</xdr:colOff>
                    <xdr:row>95</xdr:row>
                    <xdr:rowOff>342900</xdr:rowOff>
                  </to>
                </anchor>
              </controlPr>
            </control>
          </mc:Choice>
        </mc:AlternateContent>
        <mc:AlternateContent xmlns:mc="http://schemas.openxmlformats.org/markup-compatibility/2006">
          <mc:Choice Requires="x14">
            <control shapeId="5675" r:id="rId363" name="Check Box 555">
              <controlPr defaultSize="0" autoFill="0" autoLine="0" autoPict="0">
                <anchor moveWithCells="1">
                  <from>
                    <xdr:col>4</xdr:col>
                    <xdr:colOff>47625</xdr:colOff>
                    <xdr:row>95</xdr:row>
                    <xdr:rowOff>85725</xdr:rowOff>
                  </from>
                  <to>
                    <xdr:col>4</xdr:col>
                    <xdr:colOff>257175</xdr:colOff>
                    <xdr:row>95</xdr:row>
                    <xdr:rowOff>342900</xdr:rowOff>
                  </to>
                </anchor>
              </controlPr>
            </control>
          </mc:Choice>
        </mc:AlternateContent>
        <mc:AlternateContent xmlns:mc="http://schemas.openxmlformats.org/markup-compatibility/2006">
          <mc:Choice Requires="x14">
            <control shapeId="5676" r:id="rId364" name="Check Box 556">
              <controlPr defaultSize="0" autoFill="0" autoLine="0" autoPict="0">
                <anchor moveWithCells="1">
                  <from>
                    <xdr:col>2</xdr:col>
                    <xdr:colOff>47625</xdr:colOff>
                    <xdr:row>96</xdr:row>
                    <xdr:rowOff>85725</xdr:rowOff>
                  </from>
                  <to>
                    <xdr:col>2</xdr:col>
                    <xdr:colOff>257175</xdr:colOff>
                    <xdr:row>96</xdr:row>
                    <xdr:rowOff>342900</xdr:rowOff>
                  </to>
                </anchor>
              </controlPr>
            </control>
          </mc:Choice>
        </mc:AlternateContent>
        <mc:AlternateContent xmlns:mc="http://schemas.openxmlformats.org/markup-compatibility/2006">
          <mc:Choice Requires="x14">
            <control shapeId="5677" r:id="rId365" name="Check Box 557">
              <controlPr defaultSize="0" autoFill="0" autoLine="0" autoPict="0">
                <anchor moveWithCells="1">
                  <from>
                    <xdr:col>3</xdr:col>
                    <xdr:colOff>47625</xdr:colOff>
                    <xdr:row>96</xdr:row>
                    <xdr:rowOff>85725</xdr:rowOff>
                  </from>
                  <to>
                    <xdr:col>3</xdr:col>
                    <xdr:colOff>257175</xdr:colOff>
                    <xdr:row>96</xdr:row>
                    <xdr:rowOff>342900</xdr:rowOff>
                  </to>
                </anchor>
              </controlPr>
            </control>
          </mc:Choice>
        </mc:AlternateContent>
        <mc:AlternateContent xmlns:mc="http://schemas.openxmlformats.org/markup-compatibility/2006">
          <mc:Choice Requires="x14">
            <control shapeId="5678" r:id="rId366" name="Check Box 558">
              <controlPr defaultSize="0" autoFill="0" autoLine="0" autoPict="0">
                <anchor moveWithCells="1">
                  <from>
                    <xdr:col>4</xdr:col>
                    <xdr:colOff>47625</xdr:colOff>
                    <xdr:row>96</xdr:row>
                    <xdr:rowOff>85725</xdr:rowOff>
                  </from>
                  <to>
                    <xdr:col>4</xdr:col>
                    <xdr:colOff>257175</xdr:colOff>
                    <xdr:row>96</xdr:row>
                    <xdr:rowOff>342900</xdr:rowOff>
                  </to>
                </anchor>
              </controlPr>
            </control>
          </mc:Choice>
        </mc:AlternateContent>
        <mc:AlternateContent xmlns:mc="http://schemas.openxmlformats.org/markup-compatibility/2006">
          <mc:Choice Requires="x14">
            <control shapeId="5679" r:id="rId367" name="Check Box 559">
              <controlPr defaultSize="0" autoFill="0" autoLine="0" autoPict="0">
                <anchor moveWithCells="1">
                  <from>
                    <xdr:col>2</xdr:col>
                    <xdr:colOff>47625</xdr:colOff>
                    <xdr:row>96</xdr:row>
                    <xdr:rowOff>85725</xdr:rowOff>
                  </from>
                  <to>
                    <xdr:col>2</xdr:col>
                    <xdr:colOff>257175</xdr:colOff>
                    <xdr:row>96</xdr:row>
                    <xdr:rowOff>342900</xdr:rowOff>
                  </to>
                </anchor>
              </controlPr>
            </control>
          </mc:Choice>
        </mc:AlternateContent>
        <mc:AlternateContent xmlns:mc="http://schemas.openxmlformats.org/markup-compatibility/2006">
          <mc:Choice Requires="x14">
            <control shapeId="5680" r:id="rId368" name="Check Box 560">
              <controlPr defaultSize="0" autoFill="0" autoLine="0" autoPict="0">
                <anchor moveWithCells="1">
                  <from>
                    <xdr:col>3</xdr:col>
                    <xdr:colOff>47625</xdr:colOff>
                    <xdr:row>96</xdr:row>
                    <xdr:rowOff>85725</xdr:rowOff>
                  </from>
                  <to>
                    <xdr:col>3</xdr:col>
                    <xdr:colOff>257175</xdr:colOff>
                    <xdr:row>96</xdr:row>
                    <xdr:rowOff>342900</xdr:rowOff>
                  </to>
                </anchor>
              </controlPr>
            </control>
          </mc:Choice>
        </mc:AlternateContent>
        <mc:AlternateContent xmlns:mc="http://schemas.openxmlformats.org/markup-compatibility/2006">
          <mc:Choice Requires="x14">
            <control shapeId="5681" r:id="rId369" name="Check Box 561">
              <controlPr defaultSize="0" autoFill="0" autoLine="0" autoPict="0">
                <anchor moveWithCells="1">
                  <from>
                    <xdr:col>4</xdr:col>
                    <xdr:colOff>47625</xdr:colOff>
                    <xdr:row>96</xdr:row>
                    <xdr:rowOff>85725</xdr:rowOff>
                  </from>
                  <to>
                    <xdr:col>4</xdr:col>
                    <xdr:colOff>257175</xdr:colOff>
                    <xdr:row>96</xdr:row>
                    <xdr:rowOff>342900</xdr:rowOff>
                  </to>
                </anchor>
              </controlPr>
            </control>
          </mc:Choice>
        </mc:AlternateContent>
        <mc:AlternateContent xmlns:mc="http://schemas.openxmlformats.org/markup-compatibility/2006">
          <mc:Choice Requires="x14">
            <control shapeId="5682" r:id="rId370" name="Check Box 562">
              <controlPr defaultSize="0" autoFill="0" autoLine="0" autoPict="0">
                <anchor moveWithCells="1">
                  <from>
                    <xdr:col>2</xdr:col>
                    <xdr:colOff>47625</xdr:colOff>
                    <xdr:row>97</xdr:row>
                    <xdr:rowOff>85725</xdr:rowOff>
                  </from>
                  <to>
                    <xdr:col>2</xdr:col>
                    <xdr:colOff>257175</xdr:colOff>
                    <xdr:row>97</xdr:row>
                    <xdr:rowOff>342900</xdr:rowOff>
                  </to>
                </anchor>
              </controlPr>
            </control>
          </mc:Choice>
        </mc:AlternateContent>
        <mc:AlternateContent xmlns:mc="http://schemas.openxmlformats.org/markup-compatibility/2006">
          <mc:Choice Requires="x14">
            <control shapeId="5683" r:id="rId371" name="Check Box 563">
              <controlPr defaultSize="0" autoFill="0" autoLine="0" autoPict="0">
                <anchor moveWithCells="1">
                  <from>
                    <xdr:col>3</xdr:col>
                    <xdr:colOff>47625</xdr:colOff>
                    <xdr:row>97</xdr:row>
                    <xdr:rowOff>85725</xdr:rowOff>
                  </from>
                  <to>
                    <xdr:col>3</xdr:col>
                    <xdr:colOff>257175</xdr:colOff>
                    <xdr:row>97</xdr:row>
                    <xdr:rowOff>342900</xdr:rowOff>
                  </to>
                </anchor>
              </controlPr>
            </control>
          </mc:Choice>
        </mc:AlternateContent>
        <mc:AlternateContent xmlns:mc="http://schemas.openxmlformats.org/markup-compatibility/2006">
          <mc:Choice Requires="x14">
            <control shapeId="5684" r:id="rId372" name="Check Box 564">
              <controlPr defaultSize="0" autoFill="0" autoLine="0" autoPict="0">
                <anchor moveWithCells="1">
                  <from>
                    <xdr:col>4</xdr:col>
                    <xdr:colOff>47625</xdr:colOff>
                    <xdr:row>97</xdr:row>
                    <xdr:rowOff>85725</xdr:rowOff>
                  </from>
                  <to>
                    <xdr:col>4</xdr:col>
                    <xdr:colOff>257175</xdr:colOff>
                    <xdr:row>97</xdr:row>
                    <xdr:rowOff>342900</xdr:rowOff>
                  </to>
                </anchor>
              </controlPr>
            </control>
          </mc:Choice>
        </mc:AlternateContent>
        <mc:AlternateContent xmlns:mc="http://schemas.openxmlformats.org/markup-compatibility/2006">
          <mc:Choice Requires="x14">
            <control shapeId="5685" r:id="rId373" name="Check Box 565">
              <controlPr defaultSize="0" autoFill="0" autoLine="0" autoPict="0">
                <anchor moveWithCells="1">
                  <from>
                    <xdr:col>2</xdr:col>
                    <xdr:colOff>47625</xdr:colOff>
                    <xdr:row>97</xdr:row>
                    <xdr:rowOff>85725</xdr:rowOff>
                  </from>
                  <to>
                    <xdr:col>2</xdr:col>
                    <xdr:colOff>257175</xdr:colOff>
                    <xdr:row>97</xdr:row>
                    <xdr:rowOff>342900</xdr:rowOff>
                  </to>
                </anchor>
              </controlPr>
            </control>
          </mc:Choice>
        </mc:AlternateContent>
        <mc:AlternateContent xmlns:mc="http://schemas.openxmlformats.org/markup-compatibility/2006">
          <mc:Choice Requires="x14">
            <control shapeId="5686" r:id="rId374" name="Check Box 566">
              <controlPr defaultSize="0" autoFill="0" autoLine="0" autoPict="0">
                <anchor moveWithCells="1">
                  <from>
                    <xdr:col>3</xdr:col>
                    <xdr:colOff>47625</xdr:colOff>
                    <xdr:row>97</xdr:row>
                    <xdr:rowOff>85725</xdr:rowOff>
                  </from>
                  <to>
                    <xdr:col>3</xdr:col>
                    <xdr:colOff>257175</xdr:colOff>
                    <xdr:row>97</xdr:row>
                    <xdr:rowOff>342900</xdr:rowOff>
                  </to>
                </anchor>
              </controlPr>
            </control>
          </mc:Choice>
        </mc:AlternateContent>
        <mc:AlternateContent xmlns:mc="http://schemas.openxmlformats.org/markup-compatibility/2006">
          <mc:Choice Requires="x14">
            <control shapeId="5687" r:id="rId375" name="Check Box 567">
              <controlPr defaultSize="0" autoFill="0" autoLine="0" autoPict="0">
                <anchor moveWithCells="1">
                  <from>
                    <xdr:col>4</xdr:col>
                    <xdr:colOff>47625</xdr:colOff>
                    <xdr:row>97</xdr:row>
                    <xdr:rowOff>85725</xdr:rowOff>
                  </from>
                  <to>
                    <xdr:col>4</xdr:col>
                    <xdr:colOff>257175</xdr:colOff>
                    <xdr:row>97</xdr:row>
                    <xdr:rowOff>342900</xdr:rowOff>
                  </to>
                </anchor>
              </controlPr>
            </control>
          </mc:Choice>
        </mc:AlternateContent>
        <mc:AlternateContent xmlns:mc="http://schemas.openxmlformats.org/markup-compatibility/2006">
          <mc:Choice Requires="x14">
            <control shapeId="5688" r:id="rId376" name="Check Box 568">
              <controlPr defaultSize="0" autoFill="0" autoLine="0" autoPict="0">
                <anchor moveWithCells="1">
                  <from>
                    <xdr:col>2</xdr:col>
                    <xdr:colOff>47625</xdr:colOff>
                    <xdr:row>98</xdr:row>
                    <xdr:rowOff>85725</xdr:rowOff>
                  </from>
                  <to>
                    <xdr:col>2</xdr:col>
                    <xdr:colOff>257175</xdr:colOff>
                    <xdr:row>98</xdr:row>
                    <xdr:rowOff>342900</xdr:rowOff>
                  </to>
                </anchor>
              </controlPr>
            </control>
          </mc:Choice>
        </mc:AlternateContent>
        <mc:AlternateContent xmlns:mc="http://schemas.openxmlformats.org/markup-compatibility/2006">
          <mc:Choice Requires="x14">
            <control shapeId="5689" r:id="rId377" name="Check Box 569">
              <controlPr defaultSize="0" autoFill="0" autoLine="0" autoPict="0">
                <anchor moveWithCells="1">
                  <from>
                    <xdr:col>3</xdr:col>
                    <xdr:colOff>47625</xdr:colOff>
                    <xdr:row>98</xdr:row>
                    <xdr:rowOff>85725</xdr:rowOff>
                  </from>
                  <to>
                    <xdr:col>3</xdr:col>
                    <xdr:colOff>257175</xdr:colOff>
                    <xdr:row>98</xdr:row>
                    <xdr:rowOff>342900</xdr:rowOff>
                  </to>
                </anchor>
              </controlPr>
            </control>
          </mc:Choice>
        </mc:AlternateContent>
        <mc:AlternateContent xmlns:mc="http://schemas.openxmlformats.org/markup-compatibility/2006">
          <mc:Choice Requires="x14">
            <control shapeId="5690" r:id="rId378" name="Check Box 570">
              <controlPr defaultSize="0" autoFill="0" autoLine="0" autoPict="0">
                <anchor moveWithCells="1">
                  <from>
                    <xdr:col>4</xdr:col>
                    <xdr:colOff>47625</xdr:colOff>
                    <xdr:row>98</xdr:row>
                    <xdr:rowOff>85725</xdr:rowOff>
                  </from>
                  <to>
                    <xdr:col>4</xdr:col>
                    <xdr:colOff>257175</xdr:colOff>
                    <xdr:row>98</xdr:row>
                    <xdr:rowOff>342900</xdr:rowOff>
                  </to>
                </anchor>
              </controlPr>
            </control>
          </mc:Choice>
        </mc:AlternateContent>
        <mc:AlternateContent xmlns:mc="http://schemas.openxmlformats.org/markup-compatibility/2006">
          <mc:Choice Requires="x14">
            <control shapeId="5691" r:id="rId379" name="Check Box 571">
              <controlPr defaultSize="0" autoFill="0" autoLine="0" autoPict="0">
                <anchor moveWithCells="1">
                  <from>
                    <xdr:col>2</xdr:col>
                    <xdr:colOff>47625</xdr:colOff>
                    <xdr:row>98</xdr:row>
                    <xdr:rowOff>85725</xdr:rowOff>
                  </from>
                  <to>
                    <xdr:col>2</xdr:col>
                    <xdr:colOff>257175</xdr:colOff>
                    <xdr:row>98</xdr:row>
                    <xdr:rowOff>342900</xdr:rowOff>
                  </to>
                </anchor>
              </controlPr>
            </control>
          </mc:Choice>
        </mc:AlternateContent>
        <mc:AlternateContent xmlns:mc="http://schemas.openxmlformats.org/markup-compatibility/2006">
          <mc:Choice Requires="x14">
            <control shapeId="5692" r:id="rId380" name="Check Box 572">
              <controlPr defaultSize="0" autoFill="0" autoLine="0" autoPict="0">
                <anchor moveWithCells="1">
                  <from>
                    <xdr:col>3</xdr:col>
                    <xdr:colOff>47625</xdr:colOff>
                    <xdr:row>98</xdr:row>
                    <xdr:rowOff>85725</xdr:rowOff>
                  </from>
                  <to>
                    <xdr:col>3</xdr:col>
                    <xdr:colOff>257175</xdr:colOff>
                    <xdr:row>98</xdr:row>
                    <xdr:rowOff>342900</xdr:rowOff>
                  </to>
                </anchor>
              </controlPr>
            </control>
          </mc:Choice>
        </mc:AlternateContent>
        <mc:AlternateContent xmlns:mc="http://schemas.openxmlformats.org/markup-compatibility/2006">
          <mc:Choice Requires="x14">
            <control shapeId="5693" r:id="rId381" name="Check Box 573">
              <controlPr defaultSize="0" autoFill="0" autoLine="0" autoPict="0">
                <anchor moveWithCells="1">
                  <from>
                    <xdr:col>4</xdr:col>
                    <xdr:colOff>47625</xdr:colOff>
                    <xdr:row>98</xdr:row>
                    <xdr:rowOff>85725</xdr:rowOff>
                  </from>
                  <to>
                    <xdr:col>4</xdr:col>
                    <xdr:colOff>257175</xdr:colOff>
                    <xdr:row>98</xdr:row>
                    <xdr:rowOff>342900</xdr:rowOff>
                  </to>
                </anchor>
              </controlPr>
            </control>
          </mc:Choice>
        </mc:AlternateContent>
        <mc:AlternateContent xmlns:mc="http://schemas.openxmlformats.org/markup-compatibility/2006">
          <mc:Choice Requires="x14">
            <control shapeId="5694" r:id="rId382" name="Check Box 574">
              <controlPr defaultSize="0" autoFill="0" autoLine="0" autoPict="0">
                <anchor moveWithCells="1">
                  <from>
                    <xdr:col>2</xdr:col>
                    <xdr:colOff>47625</xdr:colOff>
                    <xdr:row>99</xdr:row>
                    <xdr:rowOff>85725</xdr:rowOff>
                  </from>
                  <to>
                    <xdr:col>2</xdr:col>
                    <xdr:colOff>257175</xdr:colOff>
                    <xdr:row>99</xdr:row>
                    <xdr:rowOff>342900</xdr:rowOff>
                  </to>
                </anchor>
              </controlPr>
            </control>
          </mc:Choice>
        </mc:AlternateContent>
        <mc:AlternateContent xmlns:mc="http://schemas.openxmlformats.org/markup-compatibility/2006">
          <mc:Choice Requires="x14">
            <control shapeId="5695" r:id="rId383" name="Check Box 575">
              <controlPr defaultSize="0" autoFill="0" autoLine="0" autoPict="0">
                <anchor moveWithCells="1">
                  <from>
                    <xdr:col>3</xdr:col>
                    <xdr:colOff>47625</xdr:colOff>
                    <xdr:row>99</xdr:row>
                    <xdr:rowOff>85725</xdr:rowOff>
                  </from>
                  <to>
                    <xdr:col>3</xdr:col>
                    <xdr:colOff>257175</xdr:colOff>
                    <xdr:row>99</xdr:row>
                    <xdr:rowOff>342900</xdr:rowOff>
                  </to>
                </anchor>
              </controlPr>
            </control>
          </mc:Choice>
        </mc:AlternateContent>
        <mc:AlternateContent xmlns:mc="http://schemas.openxmlformats.org/markup-compatibility/2006">
          <mc:Choice Requires="x14">
            <control shapeId="5696" r:id="rId384" name="Check Box 576">
              <controlPr defaultSize="0" autoFill="0" autoLine="0" autoPict="0">
                <anchor moveWithCells="1">
                  <from>
                    <xdr:col>4</xdr:col>
                    <xdr:colOff>47625</xdr:colOff>
                    <xdr:row>99</xdr:row>
                    <xdr:rowOff>85725</xdr:rowOff>
                  </from>
                  <to>
                    <xdr:col>4</xdr:col>
                    <xdr:colOff>257175</xdr:colOff>
                    <xdr:row>99</xdr:row>
                    <xdr:rowOff>342900</xdr:rowOff>
                  </to>
                </anchor>
              </controlPr>
            </control>
          </mc:Choice>
        </mc:AlternateContent>
        <mc:AlternateContent xmlns:mc="http://schemas.openxmlformats.org/markup-compatibility/2006">
          <mc:Choice Requires="x14">
            <control shapeId="5697" r:id="rId385" name="Check Box 577">
              <controlPr defaultSize="0" autoFill="0" autoLine="0" autoPict="0">
                <anchor moveWithCells="1">
                  <from>
                    <xdr:col>2</xdr:col>
                    <xdr:colOff>47625</xdr:colOff>
                    <xdr:row>99</xdr:row>
                    <xdr:rowOff>85725</xdr:rowOff>
                  </from>
                  <to>
                    <xdr:col>2</xdr:col>
                    <xdr:colOff>257175</xdr:colOff>
                    <xdr:row>99</xdr:row>
                    <xdr:rowOff>342900</xdr:rowOff>
                  </to>
                </anchor>
              </controlPr>
            </control>
          </mc:Choice>
        </mc:AlternateContent>
        <mc:AlternateContent xmlns:mc="http://schemas.openxmlformats.org/markup-compatibility/2006">
          <mc:Choice Requires="x14">
            <control shapeId="5698" r:id="rId386" name="Check Box 578">
              <controlPr defaultSize="0" autoFill="0" autoLine="0" autoPict="0">
                <anchor moveWithCells="1">
                  <from>
                    <xdr:col>3</xdr:col>
                    <xdr:colOff>47625</xdr:colOff>
                    <xdr:row>99</xdr:row>
                    <xdr:rowOff>85725</xdr:rowOff>
                  </from>
                  <to>
                    <xdr:col>3</xdr:col>
                    <xdr:colOff>257175</xdr:colOff>
                    <xdr:row>99</xdr:row>
                    <xdr:rowOff>342900</xdr:rowOff>
                  </to>
                </anchor>
              </controlPr>
            </control>
          </mc:Choice>
        </mc:AlternateContent>
        <mc:AlternateContent xmlns:mc="http://schemas.openxmlformats.org/markup-compatibility/2006">
          <mc:Choice Requires="x14">
            <control shapeId="5699" r:id="rId387" name="Check Box 579">
              <controlPr defaultSize="0" autoFill="0" autoLine="0" autoPict="0">
                <anchor moveWithCells="1">
                  <from>
                    <xdr:col>4</xdr:col>
                    <xdr:colOff>47625</xdr:colOff>
                    <xdr:row>99</xdr:row>
                    <xdr:rowOff>85725</xdr:rowOff>
                  </from>
                  <to>
                    <xdr:col>4</xdr:col>
                    <xdr:colOff>257175</xdr:colOff>
                    <xdr:row>99</xdr:row>
                    <xdr:rowOff>342900</xdr:rowOff>
                  </to>
                </anchor>
              </controlPr>
            </control>
          </mc:Choice>
        </mc:AlternateContent>
        <mc:AlternateContent xmlns:mc="http://schemas.openxmlformats.org/markup-compatibility/2006">
          <mc:Choice Requires="x14">
            <control shapeId="5700" r:id="rId388" name="Check Box 580">
              <controlPr defaultSize="0" autoFill="0" autoLine="0" autoPict="0">
                <anchor moveWithCells="1">
                  <from>
                    <xdr:col>2</xdr:col>
                    <xdr:colOff>47625</xdr:colOff>
                    <xdr:row>100</xdr:row>
                    <xdr:rowOff>85725</xdr:rowOff>
                  </from>
                  <to>
                    <xdr:col>2</xdr:col>
                    <xdr:colOff>257175</xdr:colOff>
                    <xdr:row>100</xdr:row>
                    <xdr:rowOff>342900</xdr:rowOff>
                  </to>
                </anchor>
              </controlPr>
            </control>
          </mc:Choice>
        </mc:AlternateContent>
        <mc:AlternateContent xmlns:mc="http://schemas.openxmlformats.org/markup-compatibility/2006">
          <mc:Choice Requires="x14">
            <control shapeId="5701" r:id="rId389" name="Check Box 581">
              <controlPr defaultSize="0" autoFill="0" autoLine="0" autoPict="0">
                <anchor moveWithCells="1">
                  <from>
                    <xdr:col>3</xdr:col>
                    <xdr:colOff>47625</xdr:colOff>
                    <xdr:row>100</xdr:row>
                    <xdr:rowOff>85725</xdr:rowOff>
                  </from>
                  <to>
                    <xdr:col>3</xdr:col>
                    <xdr:colOff>257175</xdr:colOff>
                    <xdr:row>100</xdr:row>
                    <xdr:rowOff>342900</xdr:rowOff>
                  </to>
                </anchor>
              </controlPr>
            </control>
          </mc:Choice>
        </mc:AlternateContent>
        <mc:AlternateContent xmlns:mc="http://schemas.openxmlformats.org/markup-compatibility/2006">
          <mc:Choice Requires="x14">
            <control shapeId="5702" r:id="rId390" name="Check Box 582">
              <controlPr defaultSize="0" autoFill="0" autoLine="0" autoPict="0">
                <anchor moveWithCells="1">
                  <from>
                    <xdr:col>4</xdr:col>
                    <xdr:colOff>47625</xdr:colOff>
                    <xdr:row>100</xdr:row>
                    <xdr:rowOff>85725</xdr:rowOff>
                  </from>
                  <to>
                    <xdr:col>4</xdr:col>
                    <xdr:colOff>257175</xdr:colOff>
                    <xdr:row>100</xdr:row>
                    <xdr:rowOff>342900</xdr:rowOff>
                  </to>
                </anchor>
              </controlPr>
            </control>
          </mc:Choice>
        </mc:AlternateContent>
        <mc:AlternateContent xmlns:mc="http://schemas.openxmlformats.org/markup-compatibility/2006">
          <mc:Choice Requires="x14">
            <control shapeId="5703" r:id="rId391" name="Check Box 583">
              <controlPr defaultSize="0" autoFill="0" autoLine="0" autoPict="0">
                <anchor moveWithCells="1">
                  <from>
                    <xdr:col>2</xdr:col>
                    <xdr:colOff>47625</xdr:colOff>
                    <xdr:row>100</xdr:row>
                    <xdr:rowOff>85725</xdr:rowOff>
                  </from>
                  <to>
                    <xdr:col>2</xdr:col>
                    <xdr:colOff>257175</xdr:colOff>
                    <xdr:row>100</xdr:row>
                    <xdr:rowOff>342900</xdr:rowOff>
                  </to>
                </anchor>
              </controlPr>
            </control>
          </mc:Choice>
        </mc:AlternateContent>
        <mc:AlternateContent xmlns:mc="http://schemas.openxmlformats.org/markup-compatibility/2006">
          <mc:Choice Requires="x14">
            <control shapeId="5704" r:id="rId392" name="Check Box 584">
              <controlPr defaultSize="0" autoFill="0" autoLine="0" autoPict="0">
                <anchor moveWithCells="1">
                  <from>
                    <xdr:col>3</xdr:col>
                    <xdr:colOff>47625</xdr:colOff>
                    <xdr:row>100</xdr:row>
                    <xdr:rowOff>85725</xdr:rowOff>
                  </from>
                  <to>
                    <xdr:col>3</xdr:col>
                    <xdr:colOff>257175</xdr:colOff>
                    <xdr:row>100</xdr:row>
                    <xdr:rowOff>342900</xdr:rowOff>
                  </to>
                </anchor>
              </controlPr>
            </control>
          </mc:Choice>
        </mc:AlternateContent>
        <mc:AlternateContent xmlns:mc="http://schemas.openxmlformats.org/markup-compatibility/2006">
          <mc:Choice Requires="x14">
            <control shapeId="5705" r:id="rId393" name="Check Box 585">
              <controlPr defaultSize="0" autoFill="0" autoLine="0" autoPict="0">
                <anchor moveWithCells="1">
                  <from>
                    <xdr:col>4</xdr:col>
                    <xdr:colOff>47625</xdr:colOff>
                    <xdr:row>100</xdr:row>
                    <xdr:rowOff>85725</xdr:rowOff>
                  </from>
                  <to>
                    <xdr:col>4</xdr:col>
                    <xdr:colOff>257175</xdr:colOff>
                    <xdr:row>100</xdr:row>
                    <xdr:rowOff>342900</xdr:rowOff>
                  </to>
                </anchor>
              </controlPr>
            </control>
          </mc:Choice>
        </mc:AlternateContent>
        <mc:AlternateContent xmlns:mc="http://schemas.openxmlformats.org/markup-compatibility/2006">
          <mc:Choice Requires="x14">
            <control shapeId="5706" r:id="rId394" name="Check Box 586">
              <controlPr defaultSize="0" autoFill="0" autoLine="0" autoPict="0">
                <anchor moveWithCells="1">
                  <from>
                    <xdr:col>2</xdr:col>
                    <xdr:colOff>47625</xdr:colOff>
                    <xdr:row>101</xdr:row>
                    <xdr:rowOff>85725</xdr:rowOff>
                  </from>
                  <to>
                    <xdr:col>2</xdr:col>
                    <xdr:colOff>257175</xdr:colOff>
                    <xdr:row>101</xdr:row>
                    <xdr:rowOff>342900</xdr:rowOff>
                  </to>
                </anchor>
              </controlPr>
            </control>
          </mc:Choice>
        </mc:AlternateContent>
        <mc:AlternateContent xmlns:mc="http://schemas.openxmlformats.org/markup-compatibility/2006">
          <mc:Choice Requires="x14">
            <control shapeId="5707" r:id="rId395" name="Check Box 587">
              <controlPr defaultSize="0" autoFill="0" autoLine="0" autoPict="0">
                <anchor moveWithCells="1">
                  <from>
                    <xdr:col>3</xdr:col>
                    <xdr:colOff>47625</xdr:colOff>
                    <xdr:row>101</xdr:row>
                    <xdr:rowOff>85725</xdr:rowOff>
                  </from>
                  <to>
                    <xdr:col>3</xdr:col>
                    <xdr:colOff>257175</xdr:colOff>
                    <xdr:row>101</xdr:row>
                    <xdr:rowOff>342900</xdr:rowOff>
                  </to>
                </anchor>
              </controlPr>
            </control>
          </mc:Choice>
        </mc:AlternateContent>
        <mc:AlternateContent xmlns:mc="http://schemas.openxmlformats.org/markup-compatibility/2006">
          <mc:Choice Requires="x14">
            <control shapeId="5708" r:id="rId396" name="Check Box 588">
              <controlPr defaultSize="0" autoFill="0" autoLine="0" autoPict="0">
                <anchor moveWithCells="1">
                  <from>
                    <xdr:col>4</xdr:col>
                    <xdr:colOff>47625</xdr:colOff>
                    <xdr:row>101</xdr:row>
                    <xdr:rowOff>85725</xdr:rowOff>
                  </from>
                  <to>
                    <xdr:col>4</xdr:col>
                    <xdr:colOff>257175</xdr:colOff>
                    <xdr:row>101</xdr:row>
                    <xdr:rowOff>342900</xdr:rowOff>
                  </to>
                </anchor>
              </controlPr>
            </control>
          </mc:Choice>
        </mc:AlternateContent>
        <mc:AlternateContent xmlns:mc="http://schemas.openxmlformats.org/markup-compatibility/2006">
          <mc:Choice Requires="x14">
            <control shapeId="5709" r:id="rId397" name="Check Box 589">
              <controlPr defaultSize="0" autoFill="0" autoLine="0" autoPict="0">
                <anchor moveWithCells="1">
                  <from>
                    <xdr:col>2</xdr:col>
                    <xdr:colOff>47625</xdr:colOff>
                    <xdr:row>101</xdr:row>
                    <xdr:rowOff>85725</xdr:rowOff>
                  </from>
                  <to>
                    <xdr:col>2</xdr:col>
                    <xdr:colOff>257175</xdr:colOff>
                    <xdr:row>101</xdr:row>
                    <xdr:rowOff>342900</xdr:rowOff>
                  </to>
                </anchor>
              </controlPr>
            </control>
          </mc:Choice>
        </mc:AlternateContent>
        <mc:AlternateContent xmlns:mc="http://schemas.openxmlformats.org/markup-compatibility/2006">
          <mc:Choice Requires="x14">
            <control shapeId="5710" r:id="rId398" name="Check Box 590">
              <controlPr defaultSize="0" autoFill="0" autoLine="0" autoPict="0">
                <anchor moveWithCells="1">
                  <from>
                    <xdr:col>3</xdr:col>
                    <xdr:colOff>47625</xdr:colOff>
                    <xdr:row>101</xdr:row>
                    <xdr:rowOff>85725</xdr:rowOff>
                  </from>
                  <to>
                    <xdr:col>3</xdr:col>
                    <xdr:colOff>257175</xdr:colOff>
                    <xdr:row>101</xdr:row>
                    <xdr:rowOff>342900</xdr:rowOff>
                  </to>
                </anchor>
              </controlPr>
            </control>
          </mc:Choice>
        </mc:AlternateContent>
        <mc:AlternateContent xmlns:mc="http://schemas.openxmlformats.org/markup-compatibility/2006">
          <mc:Choice Requires="x14">
            <control shapeId="5711" r:id="rId399" name="Check Box 591">
              <controlPr defaultSize="0" autoFill="0" autoLine="0" autoPict="0">
                <anchor moveWithCells="1">
                  <from>
                    <xdr:col>4</xdr:col>
                    <xdr:colOff>47625</xdr:colOff>
                    <xdr:row>101</xdr:row>
                    <xdr:rowOff>85725</xdr:rowOff>
                  </from>
                  <to>
                    <xdr:col>4</xdr:col>
                    <xdr:colOff>257175</xdr:colOff>
                    <xdr:row>101</xdr:row>
                    <xdr:rowOff>342900</xdr:rowOff>
                  </to>
                </anchor>
              </controlPr>
            </control>
          </mc:Choice>
        </mc:AlternateContent>
        <mc:AlternateContent xmlns:mc="http://schemas.openxmlformats.org/markup-compatibility/2006">
          <mc:Choice Requires="x14">
            <control shapeId="5712" r:id="rId400" name="Check Box 592">
              <controlPr defaultSize="0" autoFill="0" autoLine="0" autoPict="0">
                <anchor moveWithCells="1">
                  <from>
                    <xdr:col>2</xdr:col>
                    <xdr:colOff>47625</xdr:colOff>
                    <xdr:row>102</xdr:row>
                    <xdr:rowOff>85725</xdr:rowOff>
                  </from>
                  <to>
                    <xdr:col>2</xdr:col>
                    <xdr:colOff>257175</xdr:colOff>
                    <xdr:row>102</xdr:row>
                    <xdr:rowOff>342900</xdr:rowOff>
                  </to>
                </anchor>
              </controlPr>
            </control>
          </mc:Choice>
        </mc:AlternateContent>
        <mc:AlternateContent xmlns:mc="http://schemas.openxmlformats.org/markup-compatibility/2006">
          <mc:Choice Requires="x14">
            <control shapeId="5713" r:id="rId401" name="Check Box 593">
              <controlPr defaultSize="0" autoFill="0" autoLine="0" autoPict="0">
                <anchor moveWithCells="1">
                  <from>
                    <xdr:col>3</xdr:col>
                    <xdr:colOff>47625</xdr:colOff>
                    <xdr:row>102</xdr:row>
                    <xdr:rowOff>85725</xdr:rowOff>
                  </from>
                  <to>
                    <xdr:col>3</xdr:col>
                    <xdr:colOff>257175</xdr:colOff>
                    <xdr:row>102</xdr:row>
                    <xdr:rowOff>342900</xdr:rowOff>
                  </to>
                </anchor>
              </controlPr>
            </control>
          </mc:Choice>
        </mc:AlternateContent>
        <mc:AlternateContent xmlns:mc="http://schemas.openxmlformats.org/markup-compatibility/2006">
          <mc:Choice Requires="x14">
            <control shapeId="5714" r:id="rId402" name="Check Box 594">
              <controlPr defaultSize="0" autoFill="0" autoLine="0" autoPict="0">
                <anchor moveWithCells="1">
                  <from>
                    <xdr:col>4</xdr:col>
                    <xdr:colOff>47625</xdr:colOff>
                    <xdr:row>102</xdr:row>
                    <xdr:rowOff>85725</xdr:rowOff>
                  </from>
                  <to>
                    <xdr:col>4</xdr:col>
                    <xdr:colOff>257175</xdr:colOff>
                    <xdr:row>102</xdr:row>
                    <xdr:rowOff>342900</xdr:rowOff>
                  </to>
                </anchor>
              </controlPr>
            </control>
          </mc:Choice>
        </mc:AlternateContent>
        <mc:AlternateContent xmlns:mc="http://schemas.openxmlformats.org/markup-compatibility/2006">
          <mc:Choice Requires="x14">
            <control shapeId="5715" r:id="rId403" name="Check Box 595">
              <controlPr defaultSize="0" autoFill="0" autoLine="0" autoPict="0">
                <anchor moveWithCells="1">
                  <from>
                    <xdr:col>2</xdr:col>
                    <xdr:colOff>47625</xdr:colOff>
                    <xdr:row>102</xdr:row>
                    <xdr:rowOff>85725</xdr:rowOff>
                  </from>
                  <to>
                    <xdr:col>2</xdr:col>
                    <xdr:colOff>257175</xdr:colOff>
                    <xdr:row>102</xdr:row>
                    <xdr:rowOff>342900</xdr:rowOff>
                  </to>
                </anchor>
              </controlPr>
            </control>
          </mc:Choice>
        </mc:AlternateContent>
        <mc:AlternateContent xmlns:mc="http://schemas.openxmlformats.org/markup-compatibility/2006">
          <mc:Choice Requires="x14">
            <control shapeId="5716" r:id="rId404" name="Check Box 596">
              <controlPr defaultSize="0" autoFill="0" autoLine="0" autoPict="0">
                <anchor moveWithCells="1">
                  <from>
                    <xdr:col>3</xdr:col>
                    <xdr:colOff>47625</xdr:colOff>
                    <xdr:row>102</xdr:row>
                    <xdr:rowOff>85725</xdr:rowOff>
                  </from>
                  <to>
                    <xdr:col>3</xdr:col>
                    <xdr:colOff>257175</xdr:colOff>
                    <xdr:row>102</xdr:row>
                    <xdr:rowOff>342900</xdr:rowOff>
                  </to>
                </anchor>
              </controlPr>
            </control>
          </mc:Choice>
        </mc:AlternateContent>
        <mc:AlternateContent xmlns:mc="http://schemas.openxmlformats.org/markup-compatibility/2006">
          <mc:Choice Requires="x14">
            <control shapeId="5717" r:id="rId405" name="Check Box 597">
              <controlPr defaultSize="0" autoFill="0" autoLine="0" autoPict="0">
                <anchor moveWithCells="1">
                  <from>
                    <xdr:col>4</xdr:col>
                    <xdr:colOff>47625</xdr:colOff>
                    <xdr:row>102</xdr:row>
                    <xdr:rowOff>85725</xdr:rowOff>
                  </from>
                  <to>
                    <xdr:col>4</xdr:col>
                    <xdr:colOff>257175</xdr:colOff>
                    <xdr:row>102</xdr:row>
                    <xdr:rowOff>342900</xdr:rowOff>
                  </to>
                </anchor>
              </controlPr>
            </control>
          </mc:Choice>
        </mc:AlternateContent>
        <mc:AlternateContent xmlns:mc="http://schemas.openxmlformats.org/markup-compatibility/2006">
          <mc:Choice Requires="x14">
            <control shapeId="5718" r:id="rId406" name="Check Box 598">
              <controlPr defaultSize="0" autoFill="0" autoLine="0" autoPict="0">
                <anchor moveWithCells="1">
                  <from>
                    <xdr:col>2</xdr:col>
                    <xdr:colOff>47625</xdr:colOff>
                    <xdr:row>103</xdr:row>
                    <xdr:rowOff>85725</xdr:rowOff>
                  </from>
                  <to>
                    <xdr:col>2</xdr:col>
                    <xdr:colOff>257175</xdr:colOff>
                    <xdr:row>103</xdr:row>
                    <xdr:rowOff>342900</xdr:rowOff>
                  </to>
                </anchor>
              </controlPr>
            </control>
          </mc:Choice>
        </mc:AlternateContent>
        <mc:AlternateContent xmlns:mc="http://schemas.openxmlformats.org/markup-compatibility/2006">
          <mc:Choice Requires="x14">
            <control shapeId="5719" r:id="rId407" name="Check Box 599">
              <controlPr defaultSize="0" autoFill="0" autoLine="0" autoPict="0">
                <anchor moveWithCells="1">
                  <from>
                    <xdr:col>3</xdr:col>
                    <xdr:colOff>47625</xdr:colOff>
                    <xdr:row>103</xdr:row>
                    <xdr:rowOff>85725</xdr:rowOff>
                  </from>
                  <to>
                    <xdr:col>3</xdr:col>
                    <xdr:colOff>257175</xdr:colOff>
                    <xdr:row>103</xdr:row>
                    <xdr:rowOff>342900</xdr:rowOff>
                  </to>
                </anchor>
              </controlPr>
            </control>
          </mc:Choice>
        </mc:AlternateContent>
        <mc:AlternateContent xmlns:mc="http://schemas.openxmlformats.org/markup-compatibility/2006">
          <mc:Choice Requires="x14">
            <control shapeId="5720" r:id="rId408" name="Check Box 600">
              <controlPr defaultSize="0" autoFill="0" autoLine="0" autoPict="0">
                <anchor moveWithCells="1">
                  <from>
                    <xdr:col>4</xdr:col>
                    <xdr:colOff>47625</xdr:colOff>
                    <xdr:row>103</xdr:row>
                    <xdr:rowOff>85725</xdr:rowOff>
                  </from>
                  <to>
                    <xdr:col>4</xdr:col>
                    <xdr:colOff>257175</xdr:colOff>
                    <xdr:row>103</xdr:row>
                    <xdr:rowOff>342900</xdr:rowOff>
                  </to>
                </anchor>
              </controlPr>
            </control>
          </mc:Choice>
        </mc:AlternateContent>
        <mc:AlternateContent xmlns:mc="http://schemas.openxmlformats.org/markup-compatibility/2006">
          <mc:Choice Requires="x14">
            <control shapeId="5721" r:id="rId409" name="Check Box 601">
              <controlPr defaultSize="0" autoFill="0" autoLine="0" autoPict="0">
                <anchor moveWithCells="1">
                  <from>
                    <xdr:col>2</xdr:col>
                    <xdr:colOff>47625</xdr:colOff>
                    <xdr:row>103</xdr:row>
                    <xdr:rowOff>85725</xdr:rowOff>
                  </from>
                  <to>
                    <xdr:col>2</xdr:col>
                    <xdr:colOff>257175</xdr:colOff>
                    <xdr:row>103</xdr:row>
                    <xdr:rowOff>342900</xdr:rowOff>
                  </to>
                </anchor>
              </controlPr>
            </control>
          </mc:Choice>
        </mc:AlternateContent>
        <mc:AlternateContent xmlns:mc="http://schemas.openxmlformats.org/markup-compatibility/2006">
          <mc:Choice Requires="x14">
            <control shapeId="5722" r:id="rId410" name="Check Box 602">
              <controlPr defaultSize="0" autoFill="0" autoLine="0" autoPict="0">
                <anchor moveWithCells="1">
                  <from>
                    <xdr:col>3</xdr:col>
                    <xdr:colOff>47625</xdr:colOff>
                    <xdr:row>103</xdr:row>
                    <xdr:rowOff>85725</xdr:rowOff>
                  </from>
                  <to>
                    <xdr:col>3</xdr:col>
                    <xdr:colOff>257175</xdr:colOff>
                    <xdr:row>103</xdr:row>
                    <xdr:rowOff>342900</xdr:rowOff>
                  </to>
                </anchor>
              </controlPr>
            </control>
          </mc:Choice>
        </mc:AlternateContent>
        <mc:AlternateContent xmlns:mc="http://schemas.openxmlformats.org/markup-compatibility/2006">
          <mc:Choice Requires="x14">
            <control shapeId="5723" r:id="rId411" name="Check Box 603">
              <controlPr defaultSize="0" autoFill="0" autoLine="0" autoPict="0">
                <anchor moveWithCells="1">
                  <from>
                    <xdr:col>4</xdr:col>
                    <xdr:colOff>47625</xdr:colOff>
                    <xdr:row>103</xdr:row>
                    <xdr:rowOff>85725</xdr:rowOff>
                  </from>
                  <to>
                    <xdr:col>4</xdr:col>
                    <xdr:colOff>257175</xdr:colOff>
                    <xdr:row>103</xdr:row>
                    <xdr:rowOff>342900</xdr:rowOff>
                  </to>
                </anchor>
              </controlPr>
            </control>
          </mc:Choice>
        </mc:AlternateContent>
        <mc:AlternateContent xmlns:mc="http://schemas.openxmlformats.org/markup-compatibility/2006">
          <mc:Choice Requires="x14">
            <control shapeId="5724" r:id="rId412" name="Check Box 604">
              <controlPr defaultSize="0" autoFill="0" autoLine="0" autoPict="0">
                <anchor moveWithCells="1">
                  <from>
                    <xdr:col>2</xdr:col>
                    <xdr:colOff>47625</xdr:colOff>
                    <xdr:row>104</xdr:row>
                    <xdr:rowOff>85725</xdr:rowOff>
                  </from>
                  <to>
                    <xdr:col>2</xdr:col>
                    <xdr:colOff>257175</xdr:colOff>
                    <xdr:row>104</xdr:row>
                    <xdr:rowOff>342900</xdr:rowOff>
                  </to>
                </anchor>
              </controlPr>
            </control>
          </mc:Choice>
        </mc:AlternateContent>
        <mc:AlternateContent xmlns:mc="http://schemas.openxmlformats.org/markup-compatibility/2006">
          <mc:Choice Requires="x14">
            <control shapeId="5725" r:id="rId413" name="Check Box 605">
              <controlPr defaultSize="0" autoFill="0" autoLine="0" autoPict="0">
                <anchor moveWithCells="1">
                  <from>
                    <xdr:col>3</xdr:col>
                    <xdr:colOff>47625</xdr:colOff>
                    <xdr:row>104</xdr:row>
                    <xdr:rowOff>85725</xdr:rowOff>
                  </from>
                  <to>
                    <xdr:col>3</xdr:col>
                    <xdr:colOff>257175</xdr:colOff>
                    <xdr:row>104</xdr:row>
                    <xdr:rowOff>342900</xdr:rowOff>
                  </to>
                </anchor>
              </controlPr>
            </control>
          </mc:Choice>
        </mc:AlternateContent>
        <mc:AlternateContent xmlns:mc="http://schemas.openxmlformats.org/markup-compatibility/2006">
          <mc:Choice Requires="x14">
            <control shapeId="5726" r:id="rId414" name="Check Box 606">
              <controlPr defaultSize="0" autoFill="0" autoLine="0" autoPict="0">
                <anchor moveWithCells="1">
                  <from>
                    <xdr:col>4</xdr:col>
                    <xdr:colOff>47625</xdr:colOff>
                    <xdr:row>104</xdr:row>
                    <xdr:rowOff>85725</xdr:rowOff>
                  </from>
                  <to>
                    <xdr:col>4</xdr:col>
                    <xdr:colOff>257175</xdr:colOff>
                    <xdr:row>104</xdr:row>
                    <xdr:rowOff>342900</xdr:rowOff>
                  </to>
                </anchor>
              </controlPr>
            </control>
          </mc:Choice>
        </mc:AlternateContent>
        <mc:AlternateContent xmlns:mc="http://schemas.openxmlformats.org/markup-compatibility/2006">
          <mc:Choice Requires="x14">
            <control shapeId="5727" r:id="rId415" name="Check Box 607">
              <controlPr defaultSize="0" autoFill="0" autoLine="0" autoPict="0">
                <anchor moveWithCells="1">
                  <from>
                    <xdr:col>2</xdr:col>
                    <xdr:colOff>47625</xdr:colOff>
                    <xdr:row>104</xdr:row>
                    <xdr:rowOff>85725</xdr:rowOff>
                  </from>
                  <to>
                    <xdr:col>2</xdr:col>
                    <xdr:colOff>257175</xdr:colOff>
                    <xdr:row>104</xdr:row>
                    <xdr:rowOff>342900</xdr:rowOff>
                  </to>
                </anchor>
              </controlPr>
            </control>
          </mc:Choice>
        </mc:AlternateContent>
        <mc:AlternateContent xmlns:mc="http://schemas.openxmlformats.org/markup-compatibility/2006">
          <mc:Choice Requires="x14">
            <control shapeId="5728" r:id="rId416" name="Check Box 608">
              <controlPr defaultSize="0" autoFill="0" autoLine="0" autoPict="0">
                <anchor moveWithCells="1">
                  <from>
                    <xdr:col>3</xdr:col>
                    <xdr:colOff>47625</xdr:colOff>
                    <xdr:row>104</xdr:row>
                    <xdr:rowOff>85725</xdr:rowOff>
                  </from>
                  <to>
                    <xdr:col>3</xdr:col>
                    <xdr:colOff>257175</xdr:colOff>
                    <xdr:row>104</xdr:row>
                    <xdr:rowOff>342900</xdr:rowOff>
                  </to>
                </anchor>
              </controlPr>
            </control>
          </mc:Choice>
        </mc:AlternateContent>
        <mc:AlternateContent xmlns:mc="http://schemas.openxmlformats.org/markup-compatibility/2006">
          <mc:Choice Requires="x14">
            <control shapeId="5729" r:id="rId417" name="Check Box 609">
              <controlPr defaultSize="0" autoFill="0" autoLine="0" autoPict="0">
                <anchor moveWithCells="1">
                  <from>
                    <xdr:col>4</xdr:col>
                    <xdr:colOff>47625</xdr:colOff>
                    <xdr:row>104</xdr:row>
                    <xdr:rowOff>85725</xdr:rowOff>
                  </from>
                  <to>
                    <xdr:col>4</xdr:col>
                    <xdr:colOff>257175</xdr:colOff>
                    <xdr:row>104</xdr:row>
                    <xdr:rowOff>342900</xdr:rowOff>
                  </to>
                </anchor>
              </controlPr>
            </control>
          </mc:Choice>
        </mc:AlternateContent>
        <mc:AlternateContent xmlns:mc="http://schemas.openxmlformats.org/markup-compatibility/2006">
          <mc:Choice Requires="x14">
            <control shapeId="5730" r:id="rId418" name="Check Box 610">
              <controlPr defaultSize="0" autoFill="0" autoLine="0" autoPict="0">
                <anchor moveWithCells="1">
                  <from>
                    <xdr:col>2</xdr:col>
                    <xdr:colOff>47625</xdr:colOff>
                    <xdr:row>105</xdr:row>
                    <xdr:rowOff>85725</xdr:rowOff>
                  </from>
                  <to>
                    <xdr:col>2</xdr:col>
                    <xdr:colOff>257175</xdr:colOff>
                    <xdr:row>105</xdr:row>
                    <xdr:rowOff>514350</xdr:rowOff>
                  </to>
                </anchor>
              </controlPr>
            </control>
          </mc:Choice>
        </mc:AlternateContent>
        <mc:AlternateContent xmlns:mc="http://schemas.openxmlformats.org/markup-compatibility/2006">
          <mc:Choice Requires="x14">
            <control shapeId="5731" r:id="rId419" name="Check Box 611">
              <controlPr defaultSize="0" autoFill="0" autoLine="0" autoPict="0">
                <anchor moveWithCells="1">
                  <from>
                    <xdr:col>3</xdr:col>
                    <xdr:colOff>47625</xdr:colOff>
                    <xdr:row>105</xdr:row>
                    <xdr:rowOff>85725</xdr:rowOff>
                  </from>
                  <to>
                    <xdr:col>3</xdr:col>
                    <xdr:colOff>257175</xdr:colOff>
                    <xdr:row>105</xdr:row>
                    <xdr:rowOff>514350</xdr:rowOff>
                  </to>
                </anchor>
              </controlPr>
            </control>
          </mc:Choice>
        </mc:AlternateContent>
        <mc:AlternateContent xmlns:mc="http://schemas.openxmlformats.org/markup-compatibility/2006">
          <mc:Choice Requires="x14">
            <control shapeId="5732" r:id="rId420" name="Check Box 612">
              <controlPr defaultSize="0" autoFill="0" autoLine="0" autoPict="0">
                <anchor moveWithCells="1">
                  <from>
                    <xdr:col>4</xdr:col>
                    <xdr:colOff>47625</xdr:colOff>
                    <xdr:row>105</xdr:row>
                    <xdr:rowOff>85725</xdr:rowOff>
                  </from>
                  <to>
                    <xdr:col>4</xdr:col>
                    <xdr:colOff>257175</xdr:colOff>
                    <xdr:row>105</xdr:row>
                    <xdr:rowOff>514350</xdr:rowOff>
                  </to>
                </anchor>
              </controlPr>
            </control>
          </mc:Choice>
        </mc:AlternateContent>
        <mc:AlternateContent xmlns:mc="http://schemas.openxmlformats.org/markup-compatibility/2006">
          <mc:Choice Requires="x14">
            <control shapeId="5733" r:id="rId421" name="Check Box 613">
              <controlPr defaultSize="0" autoFill="0" autoLine="0" autoPict="0">
                <anchor moveWithCells="1">
                  <from>
                    <xdr:col>2</xdr:col>
                    <xdr:colOff>47625</xdr:colOff>
                    <xdr:row>105</xdr:row>
                    <xdr:rowOff>85725</xdr:rowOff>
                  </from>
                  <to>
                    <xdr:col>2</xdr:col>
                    <xdr:colOff>257175</xdr:colOff>
                    <xdr:row>105</xdr:row>
                    <xdr:rowOff>514350</xdr:rowOff>
                  </to>
                </anchor>
              </controlPr>
            </control>
          </mc:Choice>
        </mc:AlternateContent>
        <mc:AlternateContent xmlns:mc="http://schemas.openxmlformats.org/markup-compatibility/2006">
          <mc:Choice Requires="x14">
            <control shapeId="5734" r:id="rId422" name="Check Box 614">
              <controlPr defaultSize="0" autoFill="0" autoLine="0" autoPict="0">
                <anchor moveWithCells="1">
                  <from>
                    <xdr:col>3</xdr:col>
                    <xdr:colOff>47625</xdr:colOff>
                    <xdr:row>105</xdr:row>
                    <xdr:rowOff>85725</xdr:rowOff>
                  </from>
                  <to>
                    <xdr:col>3</xdr:col>
                    <xdr:colOff>257175</xdr:colOff>
                    <xdr:row>105</xdr:row>
                    <xdr:rowOff>514350</xdr:rowOff>
                  </to>
                </anchor>
              </controlPr>
            </control>
          </mc:Choice>
        </mc:AlternateContent>
        <mc:AlternateContent xmlns:mc="http://schemas.openxmlformats.org/markup-compatibility/2006">
          <mc:Choice Requires="x14">
            <control shapeId="5735" r:id="rId423" name="Check Box 615">
              <controlPr defaultSize="0" autoFill="0" autoLine="0" autoPict="0">
                <anchor moveWithCells="1">
                  <from>
                    <xdr:col>4</xdr:col>
                    <xdr:colOff>47625</xdr:colOff>
                    <xdr:row>105</xdr:row>
                    <xdr:rowOff>85725</xdr:rowOff>
                  </from>
                  <to>
                    <xdr:col>4</xdr:col>
                    <xdr:colOff>257175</xdr:colOff>
                    <xdr:row>105</xdr:row>
                    <xdr:rowOff>514350</xdr:rowOff>
                  </to>
                </anchor>
              </controlPr>
            </control>
          </mc:Choice>
        </mc:AlternateContent>
        <mc:AlternateContent xmlns:mc="http://schemas.openxmlformats.org/markup-compatibility/2006">
          <mc:Choice Requires="x14">
            <control shapeId="5736" r:id="rId424" name="Check Box 616">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737" r:id="rId425" name="Check Box 617">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738" r:id="rId426" name="Check Box 618">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739" r:id="rId427" name="Check Box 619">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740" r:id="rId428" name="Check Box 620">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741" r:id="rId429" name="Check Box 621">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742" r:id="rId430" name="Check Box 622">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743" r:id="rId431" name="Check Box 623">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744" r:id="rId432" name="Check Box 624">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745" r:id="rId433" name="Check Box 625">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746" r:id="rId434" name="Check Box 626">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747" r:id="rId435" name="Check Box 627">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748" r:id="rId436" name="Check Box 628">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749" r:id="rId437" name="Check Box 629">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750" r:id="rId438" name="Check Box 630">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751" r:id="rId439" name="Check Box 631">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752" r:id="rId440" name="Check Box 632">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753" r:id="rId441" name="Check Box 633">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62" r:id="rId442" name="Check Box 742">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63" r:id="rId443" name="Check Box 743">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64" r:id="rId444" name="Check Box 744">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65" r:id="rId445" name="Check Box 745">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66" r:id="rId446" name="Check Box 746">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67" r:id="rId447" name="Check Box 747">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68" r:id="rId448" name="Check Box 748">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69" r:id="rId449" name="Check Box 749">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70" r:id="rId450" name="Check Box 750">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71" r:id="rId451" name="Check Box 751">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72" r:id="rId452" name="Check Box 752">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73" r:id="rId453" name="Check Box 753">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74" r:id="rId454" name="Check Box 754">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75" r:id="rId455" name="Check Box 755">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76" r:id="rId456" name="Check Box 756">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77" r:id="rId457" name="Check Box 757">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78" r:id="rId458" name="Check Box 758">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79" r:id="rId459" name="Check Box 759">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80" r:id="rId460" name="Check Box 760">
              <controlPr defaultSize="0" autoFill="0" autoLine="0" autoPict="0">
                <anchor moveWithCells="1">
                  <from>
                    <xdr:col>2</xdr:col>
                    <xdr:colOff>47625</xdr:colOff>
                    <xdr:row>110</xdr:row>
                    <xdr:rowOff>85725</xdr:rowOff>
                  </from>
                  <to>
                    <xdr:col>2</xdr:col>
                    <xdr:colOff>257175</xdr:colOff>
                    <xdr:row>110</xdr:row>
                    <xdr:rowOff>342900</xdr:rowOff>
                  </to>
                </anchor>
              </controlPr>
            </control>
          </mc:Choice>
        </mc:AlternateContent>
        <mc:AlternateContent xmlns:mc="http://schemas.openxmlformats.org/markup-compatibility/2006">
          <mc:Choice Requires="x14">
            <control shapeId="5881" r:id="rId461" name="Check Box 761">
              <controlPr defaultSize="0" autoFill="0" autoLine="0" autoPict="0">
                <anchor moveWithCells="1">
                  <from>
                    <xdr:col>3</xdr:col>
                    <xdr:colOff>47625</xdr:colOff>
                    <xdr:row>110</xdr:row>
                    <xdr:rowOff>85725</xdr:rowOff>
                  </from>
                  <to>
                    <xdr:col>3</xdr:col>
                    <xdr:colOff>257175</xdr:colOff>
                    <xdr:row>110</xdr:row>
                    <xdr:rowOff>342900</xdr:rowOff>
                  </to>
                </anchor>
              </controlPr>
            </control>
          </mc:Choice>
        </mc:AlternateContent>
        <mc:AlternateContent xmlns:mc="http://schemas.openxmlformats.org/markup-compatibility/2006">
          <mc:Choice Requires="x14">
            <control shapeId="5882" r:id="rId462" name="Check Box 762">
              <controlPr defaultSize="0" autoFill="0" autoLine="0" autoPict="0">
                <anchor moveWithCells="1">
                  <from>
                    <xdr:col>4</xdr:col>
                    <xdr:colOff>47625</xdr:colOff>
                    <xdr:row>110</xdr:row>
                    <xdr:rowOff>85725</xdr:rowOff>
                  </from>
                  <to>
                    <xdr:col>4</xdr:col>
                    <xdr:colOff>257175</xdr:colOff>
                    <xdr:row>110</xdr:row>
                    <xdr:rowOff>342900</xdr:rowOff>
                  </to>
                </anchor>
              </controlPr>
            </control>
          </mc:Choice>
        </mc:AlternateContent>
        <mc:AlternateContent xmlns:mc="http://schemas.openxmlformats.org/markup-compatibility/2006">
          <mc:Choice Requires="x14">
            <control shapeId="5883" r:id="rId463" name="Check Box 763">
              <controlPr defaultSize="0" autoFill="0" autoLine="0" autoPict="0">
                <anchor moveWithCells="1">
                  <from>
                    <xdr:col>2</xdr:col>
                    <xdr:colOff>47625</xdr:colOff>
                    <xdr:row>110</xdr:row>
                    <xdr:rowOff>85725</xdr:rowOff>
                  </from>
                  <to>
                    <xdr:col>2</xdr:col>
                    <xdr:colOff>257175</xdr:colOff>
                    <xdr:row>110</xdr:row>
                    <xdr:rowOff>342900</xdr:rowOff>
                  </to>
                </anchor>
              </controlPr>
            </control>
          </mc:Choice>
        </mc:AlternateContent>
        <mc:AlternateContent xmlns:mc="http://schemas.openxmlformats.org/markup-compatibility/2006">
          <mc:Choice Requires="x14">
            <control shapeId="5884" r:id="rId464" name="Check Box 764">
              <controlPr defaultSize="0" autoFill="0" autoLine="0" autoPict="0">
                <anchor moveWithCells="1">
                  <from>
                    <xdr:col>3</xdr:col>
                    <xdr:colOff>47625</xdr:colOff>
                    <xdr:row>110</xdr:row>
                    <xdr:rowOff>85725</xdr:rowOff>
                  </from>
                  <to>
                    <xdr:col>3</xdr:col>
                    <xdr:colOff>257175</xdr:colOff>
                    <xdr:row>110</xdr:row>
                    <xdr:rowOff>342900</xdr:rowOff>
                  </to>
                </anchor>
              </controlPr>
            </control>
          </mc:Choice>
        </mc:AlternateContent>
        <mc:AlternateContent xmlns:mc="http://schemas.openxmlformats.org/markup-compatibility/2006">
          <mc:Choice Requires="x14">
            <control shapeId="5885" r:id="rId465" name="Check Box 765">
              <controlPr defaultSize="0" autoFill="0" autoLine="0" autoPict="0">
                <anchor moveWithCells="1">
                  <from>
                    <xdr:col>4</xdr:col>
                    <xdr:colOff>47625</xdr:colOff>
                    <xdr:row>110</xdr:row>
                    <xdr:rowOff>85725</xdr:rowOff>
                  </from>
                  <to>
                    <xdr:col>4</xdr:col>
                    <xdr:colOff>257175</xdr:colOff>
                    <xdr:row>110</xdr:row>
                    <xdr:rowOff>342900</xdr:rowOff>
                  </to>
                </anchor>
              </controlPr>
            </control>
          </mc:Choice>
        </mc:AlternateContent>
        <mc:AlternateContent xmlns:mc="http://schemas.openxmlformats.org/markup-compatibility/2006">
          <mc:Choice Requires="x14">
            <control shapeId="5886" r:id="rId466" name="Check Box 766">
              <controlPr defaultSize="0" autoFill="0" autoLine="0" autoPict="0">
                <anchor moveWithCells="1">
                  <from>
                    <xdr:col>2</xdr:col>
                    <xdr:colOff>47625</xdr:colOff>
                    <xdr:row>110</xdr:row>
                    <xdr:rowOff>85725</xdr:rowOff>
                  </from>
                  <to>
                    <xdr:col>2</xdr:col>
                    <xdr:colOff>257175</xdr:colOff>
                    <xdr:row>110</xdr:row>
                    <xdr:rowOff>342900</xdr:rowOff>
                  </to>
                </anchor>
              </controlPr>
            </control>
          </mc:Choice>
        </mc:AlternateContent>
        <mc:AlternateContent xmlns:mc="http://schemas.openxmlformats.org/markup-compatibility/2006">
          <mc:Choice Requires="x14">
            <control shapeId="5887" r:id="rId467" name="Check Box 767">
              <controlPr defaultSize="0" autoFill="0" autoLine="0" autoPict="0">
                <anchor moveWithCells="1">
                  <from>
                    <xdr:col>3</xdr:col>
                    <xdr:colOff>47625</xdr:colOff>
                    <xdr:row>110</xdr:row>
                    <xdr:rowOff>85725</xdr:rowOff>
                  </from>
                  <to>
                    <xdr:col>3</xdr:col>
                    <xdr:colOff>257175</xdr:colOff>
                    <xdr:row>110</xdr:row>
                    <xdr:rowOff>342900</xdr:rowOff>
                  </to>
                </anchor>
              </controlPr>
            </control>
          </mc:Choice>
        </mc:AlternateContent>
        <mc:AlternateContent xmlns:mc="http://schemas.openxmlformats.org/markup-compatibility/2006">
          <mc:Choice Requires="x14">
            <control shapeId="5888" r:id="rId468" name="Check Box 768">
              <controlPr defaultSize="0" autoFill="0" autoLine="0" autoPict="0">
                <anchor moveWithCells="1">
                  <from>
                    <xdr:col>4</xdr:col>
                    <xdr:colOff>47625</xdr:colOff>
                    <xdr:row>110</xdr:row>
                    <xdr:rowOff>85725</xdr:rowOff>
                  </from>
                  <to>
                    <xdr:col>4</xdr:col>
                    <xdr:colOff>257175</xdr:colOff>
                    <xdr:row>110</xdr:row>
                    <xdr:rowOff>342900</xdr:rowOff>
                  </to>
                </anchor>
              </controlPr>
            </control>
          </mc:Choice>
        </mc:AlternateContent>
        <mc:AlternateContent xmlns:mc="http://schemas.openxmlformats.org/markup-compatibility/2006">
          <mc:Choice Requires="x14">
            <control shapeId="5889" r:id="rId469" name="Check Box 769">
              <controlPr defaultSize="0" autoFill="0" autoLine="0" autoPict="0">
                <anchor moveWithCells="1">
                  <from>
                    <xdr:col>2</xdr:col>
                    <xdr:colOff>47625</xdr:colOff>
                    <xdr:row>110</xdr:row>
                    <xdr:rowOff>85725</xdr:rowOff>
                  </from>
                  <to>
                    <xdr:col>2</xdr:col>
                    <xdr:colOff>257175</xdr:colOff>
                    <xdr:row>110</xdr:row>
                    <xdr:rowOff>342900</xdr:rowOff>
                  </to>
                </anchor>
              </controlPr>
            </control>
          </mc:Choice>
        </mc:AlternateContent>
        <mc:AlternateContent xmlns:mc="http://schemas.openxmlformats.org/markup-compatibility/2006">
          <mc:Choice Requires="x14">
            <control shapeId="5890" r:id="rId470" name="Check Box 770">
              <controlPr defaultSize="0" autoFill="0" autoLine="0" autoPict="0">
                <anchor moveWithCells="1">
                  <from>
                    <xdr:col>3</xdr:col>
                    <xdr:colOff>47625</xdr:colOff>
                    <xdr:row>110</xdr:row>
                    <xdr:rowOff>85725</xdr:rowOff>
                  </from>
                  <to>
                    <xdr:col>3</xdr:col>
                    <xdr:colOff>257175</xdr:colOff>
                    <xdr:row>110</xdr:row>
                    <xdr:rowOff>342900</xdr:rowOff>
                  </to>
                </anchor>
              </controlPr>
            </control>
          </mc:Choice>
        </mc:AlternateContent>
        <mc:AlternateContent xmlns:mc="http://schemas.openxmlformats.org/markup-compatibility/2006">
          <mc:Choice Requires="x14">
            <control shapeId="5891" r:id="rId471" name="Check Box 771">
              <controlPr defaultSize="0" autoFill="0" autoLine="0" autoPict="0">
                <anchor moveWithCells="1">
                  <from>
                    <xdr:col>4</xdr:col>
                    <xdr:colOff>47625</xdr:colOff>
                    <xdr:row>110</xdr:row>
                    <xdr:rowOff>85725</xdr:rowOff>
                  </from>
                  <to>
                    <xdr:col>4</xdr:col>
                    <xdr:colOff>257175</xdr:colOff>
                    <xdr:row>110</xdr:row>
                    <xdr:rowOff>342900</xdr:rowOff>
                  </to>
                </anchor>
              </controlPr>
            </control>
          </mc:Choice>
        </mc:AlternateContent>
        <mc:AlternateContent xmlns:mc="http://schemas.openxmlformats.org/markup-compatibility/2006">
          <mc:Choice Requires="x14">
            <control shapeId="5892" r:id="rId472" name="Check Box 772">
              <controlPr defaultSize="0" autoFill="0" autoLine="0" autoPict="0">
                <anchor moveWithCells="1">
                  <from>
                    <xdr:col>2</xdr:col>
                    <xdr:colOff>47625</xdr:colOff>
                    <xdr:row>111</xdr:row>
                    <xdr:rowOff>85725</xdr:rowOff>
                  </from>
                  <to>
                    <xdr:col>2</xdr:col>
                    <xdr:colOff>257175</xdr:colOff>
                    <xdr:row>111</xdr:row>
                    <xdr:rowOff>342900</xdr:rowOff>
                  </to>
                </anchor>
              </controlPr>
            </control>
          </mc:Choice>
        </mc:AlternateContent>
        <mc:AlternateContent xmlns:mc="http://schemas.openxmlformats.org/markup-compatibility/2006">
          <mc:Choice Requires="x14">
            <control shapeId="5893" r:id="rId473" name="Check Box 773">
              <controlPr defaultSize="0" autoFill="0" autoLine="0" autoPict="0">
                <anchor moveWithCells="1">
                  <from>
                    <xdr:col>3</xdr:col>
                    <xdr:colOff>47625</xdr:colOff>
                    <xdr:row>111</xdr:row>
                    <xdr:rowOff>85725</xdr:rowOff>
                  </from>
                  <to>
                    <xdr:col>3</xdr:col>
                    <xdr:colOff>257175</xdr:colOff>
                    <xdr:row>111</xdr:row>
                    <xdr:rowOff>342900</xdr:rowOff>
                  </to>
                </anchor>
              </controlPr>
            </control>
          </mc:Choice>
        </mc:AlternateContent>
        <mc:AlternateContent xmlns:mc="http://schemas.openxmlformats.org/markup-compatibility/2006">
          <mc:Choice Requires="x14">
            <control shapeId="5894" r:id="rId474" name="Check Box 774">
              <controlPr defaultSize="0" autoFill="0" autoLine="0" autoPict="0">
                <anchor moveWithCells="1">
                  <from>
                    <xdr:col>4</xdr:col>
                    <xdr:colOff>47625</xdr:colOff>
                    <xdr:row>111</xdr:row>
                    <xdr:rowOff>85725</xdr:rowOff>
                  </from>
                  <to>
                    <xdr:col>4</xdr:col>
                    <xdr:colOff>257175</xdr:colOff>
                    <xdr:row>111</xdr:row>
                    <xdr:rowOff>342900</xdr:rowOff>
                  </to>
                </anchor>
              </controlPr>
            </control>
          </mc:Choice>
        </mc:AlternateContent>
        <mc:AlternateContent xmlns:mc="http://schemas.openxmlformats.org/markup-compatibility/2006">
          <mc:Choice Requires="x14">
            <control shapeId="5895" r:id="rId475" name="Check Box 775">
              <controlPr defaultSize="0" autoFill="0" autoLine="0" autoPict="0">
                <anchor moveWithCells="1">
                  <from>
                    <xdr:col>2</xdr:col>
                    <xdr:colOff>47625</xdr:colOff>
                    <xdr:row>111</xdr:row>
                    <xdr:rowOff>85725</xdr:rowOff>
                  </from>
                  <to>
                    <xdr:col>2</xdr:col>
                    <xdr:colOff>257175</xdr:colOff>
                    <xdr:row>111</xdr:row>
                    <xdr:rowOff>342900</xdr:rowOff>
                  </to>
                </anchor>
              </controlPr>
            </control>
          </mc:Choice>
        </mc:AlternateContent>
        <mc:AlternateContent xmlns:mc="http://schemas.openxmlformats.org/markup-compatibility/2006">
          <mc:Choice Requires="x14">
            <control shapeId="5896" r:id="rId476" name="Check Box 776">
              <controlPr defaultSize="0" autoFill="0" autoLine="0" autoPict="0">
                <anchor moveWithCells="1">
                  <from>
                    <xdr:col>3</xdr:col>
                    <xdr:colOff>47625</xdr:colOff>
                    <xdr:row>111</xdr:row>
                    <xdr:rowOff>85725</xdr:rowOff>
                  </from>
                  <to>
                    <xdr:col>3</xdr:col>
                    <xdr:colOff>257175</xdr:colOff>
                    <xdr:row>111</xdr:row>
                    <xdr:rowOff>342900</xdr:rowOff>
                  </to>
                </anchor>
              </controlPr>
            </control>
          </mc:Choice>
        </mc:AlternateContent>
        <mc:AlternateContent xmlns:mc="http://schemas.openxmlformats.org/markup-compatibility/2006">
          <mc:Choice Requires="x14">
            <control shapeId="5897" r:id="rId477" name="Check Box 777">
              <controlPr defaultSize="0" autoFill="0" autoLine="0" autoPict="0">
                <anchor moveWithCells="1">
                  <from>
                    <xdr:col>4</xdr:col>
                    <xdr:colOff>47625</xdr:colOff>
                    <xdr:row>111</xdr:row>
                    <xdr:rowOff>85725</xdr:rowOff>
                  </from>
                  <to>
                    <xdr:col>4</xdr:col>
                    <xdr:colOff>257175</xdr:colOff>
                    <xdr:row>111</xdr:row>
                    <xdr:rowOff>342900</xdr:rowOff>
                  </to>
                </anchor>
              </controlPr>
            </control>
          </mc:Choice>
        </mc:AlternateContent>
        <mc:AlternateContent xmlns:mc="http://schemas.openxmlformats.org/markup-compatibility/2006">
          <mc:Choice Requires="x14">
            <control shapeId="5898" r:id="rId478" name="Check Box 778">
              <controlPr defaultSize="0" autoFill="0" autoLine="0" autoPict="0">
                <anchor moveWithCells="1">
                  <from>
                    <xdr:col>2</xdr:col>
                    <xdr:colOff>47625</xdr:colOff>
                    <xdr:row>111</xdr:row>
                    <xdr:rowOff>85725</xdr:rowOff>
                  </from>
                  <to>
                    <xdr:col>2</xdr:col>
                    <xdr:colOff>257175</xdr:colOff>
                    <xdr:row>111</xdr:row>
                    <xdr:rowOff>342900</xdr:rowOff>
                  </to>
                </anchor>
              </controlPr>
            </control>
          </mc:Choice>
        </mc:AlternateContent>
        <mc:AlternateContent xmlns:mc="http://schemas.openxmlformats.org/markup-compatibility/2006">
          <mc:Choice Requires="x14">
            <control shapeId="5899" r:id="rId479" name="Check Box 779">
              <controlPr defaultSize="0" autoFill="0" autoLine="0" autoPict="0">
                <anchor moveWithCells="1">
                  <from>
                    <xdr:col>3</xdr:col>
                    <xdr:colOff>47625</xdr:colOff>
                    <xdr:row>111</xdr:row>
                    <xdr:rowOff>85725</xdr:rowOff>
                  </from>
                  <to>
                    <xdr:col>3</xdr:col>
                    <xdr:colOff>257175</xdr:colOff>
                    <xdr:row>111</xdr:row>
                    <xdr:rowOff>342900</xdr:rowOff>
                  </to>
                </anchor>
              </controlPr>
            </control>
          </mc:Choice>
        </mc:AlternateContent>
        <mc:AlternateContent xmlns:mc="http://schemas.openxmlformats.org/markup-compatibility/2006">
          <mc:Choice Requires="x14">
            <control shapeId="5900" r:id="rId480" name="Check Box 780">
              <controlPr defaultSize="0" autoFill="0" autoLine="0" autoPict="0">
                <anchor moveWithCells="1">
                  <from>
                    <xdr:col>4</xdr:col>
                    <xdr:colOff>47625</xdr:colOff>
                    <xdr:row>111</xdr:row>
                    <xdr:rowOff>85725</xdr:rowOff>
                  </from>
                  <to>
                    <xdr:col>4</xdr:col>
                    <xdr:colOff>257175</xdr:colOff>
                    <xdr:row>111</xdr:row>
                    <xdr:rowOff>342900</xdr:rowOff>
                  </to>
                </anchor>
              </controlPr>
            </control>
          </mc:Choice>
        </mc:AlternateContent>
        <mc:AlternateContent xmlns:mc="http://schemas.openxmlformats.org/markup-compatibility/2006">
          <mc:Choice Requires="x14">
            <control shapeId="5901" r:id="rId481" name="Check Box 781">
              <controlPr defaultSize="0" autoFill="0" autoLine="0" autoPict="0">
                <anchor moveWithCells="1">
                  <from>
                    <xdr:col>2</xdr:col>
                    <xdr:colOff>47625</xdr:colOff>
                    <xdr:row>111</xdr:row>
                    <xdr:rowOff>85725</xdr:rowOff>
                  </from>
                  <to>
                    <xdr:col>2</xdr:col>
                    <xdr:colOff>257175</xdr:colOff>
                    <xdr:row>111</xdr:row>
                    <xdr:rowOff>342900</xdr:rowOff>
                  </to>
                </anchor>
              </controlPr>
            </control>
          </mc:Choice>
        </mc:AlternateContent>
        <mc:AlternateContent xmlns:mc="http://schemas.openxmlformats.org/markup-compatibility/2006">
          <mc:Choice Requires="x14">
            <control shapeId="5902" r:id="rId482" name="Check Box 782">
              <controlPr defaultSize="0" autoFill="0" autoLine="0" autoPict="0">
                <anchor moveWithCells="1">
                  <from>
                    <xdr:col>3</xdr:col>
                    <xdr:colOff>47625</xdr:colOff>
                    <xdr:row>111</xdr:row>
                    <xdr:rowOff>85725</xdr:rowOff>
                  </from>
                  <to>
                    <xdr:col>3</xdr:col>
                    <xdr:colOff>257175</xdr:colOff>
                    <xdr:row>111</xdr:row>
                    <xdr:rowOff>342900</xdr:rowOff>
                  </to>
                </anchor>
              </controlPr>
            </control>
          </mc:Choice>
        </mc:AlternateContent>
        <mc:AlternateContent xmlns:mc="http://schemas.openxmlformats.org/markup-compatibility/2006">
          <mc:Choice Requires="x14">
            <control shapeId="5903" r:id="rId483" name="Check Box 783">
              <controlPr defaultSize="0" autoFill="0" autoLine="0" autoPict="0">
                <anchor moveWithCells="1">
                  <from>
                    <xdr:col>4</xdr:col>
                    <xdr:colOff>47625</xdr:colOff>
                    <xdr:row>111</xdr:row>
                    <xdr:rowOff>85725</xdr:rowOff>
                  </from>
                  <to>
                    <xdr:col>4</xdr:col>
                    <xdr:colOff>257175</xdr:colOff>
                    <xdr:row>111</xdr:row>
                    <xdr:rowOff>342900</xdr:rowOff>
                  </to>
                </anchor>
              </controlPr>
            </control>
          </mc:Choice>
        </mc:AlternateContent>
        <mc:AlternateContent xmlns:mc="http://schemas.openxmlformats.org/markup-compatibility/2006">
          <mc:Choice Requires="x14">
            <control shapeId="5904" r:id="rId484" name="Check Box 784">
              <controlPr defaultSize="0" autoFill="0" autoLine="0" autoPict="0">
                <anchor moveWithCells="1">
                  <from>
                    <xdr:col>2</xdr:col>
                    <xdr:colOff>47625</xdr:colOff>
                    <xdr:row>112</xdr:row>
                    <xdr:rowOff>85725</xdr:rowOff>
                  </from>
                  <to>
                    <xdr:col>2</xdr:col>
                    <xdr:colOff>266700</xdr:colOff>
                    <xdr:row>112</xdr:row>
                    <xdr:rowOff>1200150</xdr:rowOff>
                  </to>
                </anchor>
              </controlPr>
            </control>
          </mc:Choice>
        </mc:AlternateContent>
        <mc:AlternateContent xmlns:mc="http://schemas.openxmlformats.org/markup-compatibility/2006">
          <mc:Choice Requires="x14">
            <control shapeId="5905" r:id="rId485" name="Check Box 785">
              <controlPr defaultSize="0" autoFill="0" autoLine="0" autoPict="0">
                <anchor moveWithCells="1">
                  <from>
                    <xdr:col>3</xdr:col>
                    <xdr:colOff>47625</xdr:colOff>
                    <xdr:row>112</xdr:row>
                    <xdr:rowOff>85725</xdr:rowOff>
                  </from>
                  <to>
                    <xdr:col>3</xdr:col>
                    <xdr:colOff>266700</xdr:colOff>
                    <xdr:row>112</xdr:row>
                    <xdr:rowOff>1200150</xdr:rowOff>
                  </to>
                </anchor>
              </controlPr>
            </control>
          </mc:Choice>
        </mc:AlternateContent>
        <mc:AlternateContent xmlns:mc="http://schemas.openxmlformats.org/markup-compatibility/2006">
          <mc:Choice Requires="x14">
            <control shapeId="5906" r:id="rId486" name="Check Box 786">
              <controlPr defaultSize="0" autoFill="0" autoLine="0" autoPict="0">
                <anchor moveWithCells="1">
                  <from>
                    <xdr:col>4</xdr:col>
                    <xdr:colOff>47625</xdr:colOff>
                    <xdr:row>112</xdr:row>
                    <xdr:rowOff>85725</xdr:rowOff>
                  </from>
                  <to>
                    <xdr:col>4</xdr:col>
                    <xdr:colOff>266700</xdr:colOff>
                    <xdr:row>112</xdr:row>
                    <xdr:rowOff>1200150</xdr:rowOff>
                  </to>
                </anchor>
              </controlPr>
            </control>
          </mc:Choice>
        </mc:AlternateContent>
        <mc:AlternateContent xmlns:mc="http://schemas.openxmlformats.org/markup-compatibility/2006">
          <mc:Choice Requires="x14">
            <control shapeId="5907" r:id="rId487" name="Check Box 787">
              <controlPr defaultSize="0" autoFill="0" autoLine="0" autoPict="0">
                <anchor moveWithCells="1">
                  <from>
                    <xdr:col>2</xdr:col>
                    <xdr:colOff>47625</xdr:colOff>
                    <xdr:row>112</xdr:row>
                    <xdr:rowOff>85725</xdr:rowOff>
                  </from>
                  <to>
                    <xdr:col>2</xdr:col>
                    <xdr:colOff>266700</xdr:colOff>
                    <xdr:row>112</xdr:row>
                    <xdr:rowOff>1200150</xdr:rowOff>
                  </to>
                </anchor>
              </controlPr>
            </control>
          </mc:Choice>
        </mc:AlternateContent>
        <mc:AlternateContent xmlns:mc="http://schemas.openxmlformats.org/markup-compatibility/2006">
          <mc:Choice Requires="x14">
            <control shapeId="5908" r:id="rId488" name="Check Box 788">
              <controlPr defaultSize="0" autoFill="0" autoLine="0" autoPict="0">
                <anchor moveWithCells="1">
                  <from>
                    <xdr:col>3</xdr:col>
                    <xdr:colOff>47625</xdr:colOff>
                    <xdr:row>112</xdr:row>
                    <xdr:rowOff>85725</xdr:rowOff>
                  </from>
                  <to>
                    <xdr:col>3</xdr:col>
                    <xdr:colOff>266700</xdr:colOff>
                    <xdr:row>112</xdr:row>
                    <xdr:rowOff>1200150</xdr:rowOff>
                  </to>
                </anchor>
              </controlPr>
            </control>
          </mc:Choice>
        </mc:AlternateContent>
        <mc:AlternateContent xmlns:mc="http://schemas.openxmlformats.org/markup-compatibility/2006">
          <mc:Choice Requires="x14">
            <control shapeId="5909" r:id="rId489" name="Check Box 789">
              <controlPr defaultSize="0" autoFill="0" autoLine="0" autoPict="0">
                <anchor moveWithCells="1">
                  <from>
                    <xdr:col>4</xdr:col>
                    <xdr:colOff>47625</xdr:colOff>
                    <xdr:row>112</xdr:row>
                    <xdr:rowOff>85725</xdr:rowOff>
                  </from>
                  <to>
                    <xdr:col>4</xdr:col>
                    <xdr:colOff>266700</xdr:colOff>
                    <xdr:row>112</xdr:row>
                    <xdr:rowOff>1200150</xdr:rowOff>
                  </to>
                </anchor>
              </controlPr>
            </control>
          </mc:Choice>
        </mc:AlternateContent>
        <mc:AlternateContent xmlns:mc="http://schemas.openxmlformats.org/markup-compatibility/2006">
          <mc:Choice Requires="x14">
            <control shapeId="5910" r:id="rId490" name="Check Box 790">
              <controlPr defaultSize="0" autoFill="0" autoLine="0" autoPict="0">
                <anchor moveWithCells="1">
                  <from>
                    <xdr:col>2</xdr:col>
                    <xdr:colOff>47625</xdr:colOff>
                    <xdr:row>112</xdr:row>
                    <xdr:rowOff>85725</xdr:rowOff>
                  </from>
                  <to>
                    <xdr:col>2</xdr:col>
                    <xdr:colOff>266700</xdr:colOff>
                    <xdr:row>112</xdr:row>
                    <xdr:rowOff>1200150</xdr:rowOff>
                  </to>
                </anchor>
              </controlPr>
            </control>
          </mc:Choice>
        </mc:AlternateContent>
        <mc:AlternateContent xmlns:mc="http://schemas.openxmlformats.org/markup-compatibility/2006">
          <mc:Choice Requires="x14">
            <control shapeId="5911" r:id="rId491" name="Check Box 791">
              <controlPr defaultSize="0" autoFill="0" autoLine="0" autoPict="0">
                <anchor moveWithCells="1">
                  <from>
                    <xdr:col>3</xdr:col>
                    <xdr:colOff>47625</xdr:colOff>
                    <xdr:row>112</xdr:row>
                    <xdr:rowOff>85725</xdr:rowOff>
                  </from>
                  <to>
                    <xdr:col>3</xdr:col>
                    <xdr:colOff>266700</xdr:colOff>
                    <xdr:row>112</xdr:row>
                    <xdr:rowOff>1200150</xdr:rowOff>
                  </to>
                </anchor>
              </controlPr>
            </control>
          </mc:Choice>
        </mc:AlternateContent>
        <mc:AlternateContent xmlns:mc="http://schemas.openxmlformats.org/markup-compatibility/2006">
          <mc:Choice Requires="x14">
            <control shapeId="5912" r:id="rId492" name="Check Box 792">
              <controlPr defaultSize="0" autoFill="0" autoLine="0" autoPict="0">
                <anchor moveWithCells="1">
                  <from>
                    <xdr:col>4</xdr:col>
                    <xdr:colOff>47625</xdr:colOff>
                    <xdr:row>112</xdr:row>
                    <xdr:rowOff>85725</xdr:rowOff>
                  </from>
                  <to>
                    <xdr:col>4</xdr:col>
                    <xdr:colOff>266700</xdr:colOff>
                    <xdr:row>112</xdr:row>
                    <xdr:rowOff>1200150</xdr:rowOff>
                  </to>
                </anchor>
              </controlPr>
            </control>
          </mc:Choice>
        </mc:AlternateContent>
        <mc:AlternateContent xmlns:mc="http://schemas.openxmlformats.org/markup-compatibility/2006">
          <mc:Choice Requires="x14">
            <control shapeId="5913" r:id="rId493" name="Check Box 793">
              <controlPr defaultSize="0" autoFill="0" autoLine="0" autoPict="0">
                <anchor moveWithCells="1">
                  <from>
                    <xdr:col>2</xdr:col>
                    <xdr:colOff>47625</xdr:colOff>
                    <xdr:row>112</xdr:row>
                    <xdr:rowOff>85725</xdr:rowOff>
                  </from>
                  <to>
                    <xdr:col>2</xdr:col>
                    <xdr:colOff>266700</xdr:colOff>
                    <xdr:row>112</xdr:row>
                    <xdr:rowOff>1200150</xdr:rowOff>
                  </to>
                </anchor>
              </controlPr>
            </control>
          </mc:Choice>
        </mc:AlternateContent>
        <mc:AlternateContent xmlns:mc="http://schemas.openxmlformats.org/markup-compatibility/2006">
          <mc:Choice Requires="x14">
            <control shapeId="5914" r:id="rId494" name="Check Box 794">
              <controlPr defaultSize="0" autoFill="0" autoLine="0" autoPict="0">
                <anchor moveWithCells="1">
                  <from>
                    <xdr:col>3</xdr:col>
                    <xdr:colOff>47625</xdr:colOff>
                    <xdr:row>112</xdr:row>
                    <xdr:rowOff>85725</xdr:rowOff>
                  </from>
                  <to>
                    <xdr:col>3</xdr:col>
                    <xdr:colOff>266700</xdr:colOff>
                    <xdr:row>112</xdr:row>
                    <xdr:rowOff>1200150</xdr:rowOff>
                  </to>
                </anchor>
              </controlPr>
            </control>
          </mc:Choice>
        </mc:AlternateContent>
        <mc:AlternateContent xmlns:mc="http://schemas.openxmlformats.org/markup-compatibility/2006">
          <mc:Choice Requires="x14">
            <control shapeId="5915" r:id="rId495" name="Check Box 795">
              <controlPr defaultSize="0" autoFill="0" autoLine="0" autoPict="0">
                <anchor moveWithCells="1">
                  <from>
                    <xdr:col>4</xdr:col>
                    <xdr:colOff>47625</xdr:colOff>
                    <xdr:row>112</xdr:row>
                    <xdr:rowOff>85725</xdr:rowOff>
                  </from>
                  <to>
                    <xdr:col>4</xdr:col>
                    <xdr:colOff>266700</xdr:colOff>
                    <xdr:row>112</xdr:row>
                    <xdr:rowOff>1200150</xdr:rowOff>
                  </to>
                </anchor>
              </controlPr>
            </control>
          </mc:Choice>
        </mc:AlternateContent>
        <mc:AlternateContent xmlns:mc="http://schemas.openxmlformats.org/markup-compatibility/2006">
          <mc:Choice Requires="x14">
            <control shapeId="5916" r:id="rId496" name="Check Box 796">
              <controlPr defaultSize="0" autoFill="0" autoLine="0" autoPict="0">
                <anchor moveWithCells="1">
                  <from>
                    <xdr:col>2</xdr:col>
                    <xdr:colOff>47625</xdr:colOff>
                    <xdr:row>113</xdr:row>
                    <xdr:rowOff>85725</xdr:rowOff>
                  </from>
                  <to>
                    <xdr:col>2</xdr:col>
                    <xdr:colOff>266700</xdr:colOff>
                    <xdr:row>113</xdr:row>
                    <xdr:rowOff>1028700</xdr:rowOff>
                  </to>
                </anchor>
              </controlPr>
            </control>
          </mc:Choice>
        </mc:AlternateContent>
        <mc:AlternateContent xmlns:mc="http://schemas.openxmlformats.org/markup-compatibility/2006">
          <mc:Choice Requires="x14">
            <control shapeId="5917" r:id="rId497" name="Check Box 797">
              <controlPr defaultSize="0" autoFill="0" autoLine="0" autoPict="0">
                <anchor moveWithCells="1">
                  <from>
                    <xdr:col>3</xdr:col>
                    <xdr:colOff>47625</xdr:colOff>
                    <xdr:row>113</xdr:row>
                    <xdr:rowOff>85725</xdr:rowOff>
                  </from>
                  <to>
                    <xdr:col>3</xdr:col>
                    <xdr:colOff>266700</xdr:colOff>
                    <xdr:row>113</xdr:row>
                    <xdr:rowOff>1028700</xdr:rowOff>
                  </to>
                </anchor>
              </controlPr>
            </control>
          </mc:Choice>
        </mc:AlternateContent>
        <mc:AlternateContent xmlns:mc="http://schemas.openxmlformats.org/markup-compatibility/2006">
          <mc:Choice Requires="x14">
            <control shapeId="5918" r:id="rId498" name="Check Box 798">
              <controlPr defaultSize="0" autoFill="0" autoLine="0" autoPict="0">
                <anchor moveWithCells="1">
                  <from>
                    <xdr:col>4</xdr:col>
                    <xdr:colOff>47625</xdr:colOff>
                    <xdr:row>113</xdr:row>
                    <xdr:rowOff>85725</xdr:rowOff>
                  </from>
                  <to>
                    <xdr:col>4</xdr:col>
                    <xdr:colOff>266700</xdr:colOff>
                    <xdr:row>113</xdr:row>
                    <xdr:rowOff>1028700</xdr:rowOff>
                  </to>
                </anchor>
              </controlPr>
            </control>
          </mc:Choice>
        </mc:AlternateContent>
        <mc:AlternateContent xmlns:mc="http://schemas.openxmlformats.org/markup-compatibility/2006">
          <mc:Choice Requires="x14">
            <control shapeId="5919" r:id="rId499" name="Check Box 799">
              <controlPr defaultSize="0" autoFill="0" autoLine="0" autoPict="0">
                <anchor moveWithCells="1">
                  <from>
                    <xdr:col>2</xdr:col>
                    <xdr:colOff>47625</xdr:colOff>
                    <xdr:row>113</xdr:row>
                    <xdr:rowOff>85725</xdr:rowOff>
                  </from>
                  <to>
                    <xdr:col>2</xdr:col>
                    <xdr:colOff>266700</xdr:colOff>
                    <xdr:row>113</xdr:row>
                    <xdr:rowOff>1028700</xdr:rowOff>
                  </to>
                </anchor>
              </controlPr>
            </control>
          </mc:Choice>
        </mc:AlternateContent>
        <mc:AlternateContent xmlns:mc="http://schemas.openxmlformats.org/markup-compatibility/2006">
          <mc:Choice Requires="x14">
            <control shapeId="5920" r:id="rId500" name="Check Box 800">
              <controlPr defaultSize="0" autoFill="0" autoLine="0" autoPict="0">
                <anchor moveWithCells="1">
                  <from>
                    <xdr:col>3</xdr:col>
                    <xdr:colOff>47625</xdr:colOff>
                    <xdr:row>113</xdr:row>
                    <xdr:rowOff>85725</xdr:rowOff>
                  </from>
                  <to>
                    <xdr:col>3</xdr:col>
                    <xdr:colOff>266700</xdr:colOff>
                    <xdr:row>113</xdr:row>
                    <xdr:rowOff>1028700</xdr:rowOff>
                  </to>
                </anchor>
              </controlPr>
            </control>
          </mc:Choice>
        </mc:AlternateContent>
        <mc:AlternateContent xmlns:mc="http://schemas.openxmlformats.org/markup-compatibility/2006">
          <mc:Choice Requires="x14">
            <control shapeId="5921" r:id="rId501" name="Check Box 801">
              <controlPr defaultSize="0" autoFill="0" autoLine="0" autoPict="0">
                <anchor moveWithCells="1">
                  <from>
                    <xdr:col>4</xdr:col>
                    <xdr:colOff>47625</xdr:colOff>
                    <xdr:row>113</xdr:row>
                    <xdr:rowOff>85725</xdr:rowOff>
                  </from>
                  <to>
                    <xdr:col>4</xdr:col>
                    <xdr:colOff>266700</xdr:colOff>
                    <xdr:row>113</xdr:row>
                    <xdr:rowOff>1028700</xdr:rowOff>
                  </to>
                </anchor>
              </controlPr>
            </control>
          </mc:Choice>
        </mc:AlternateContent>
        <mc:AlternateContent xmlns:mc="http://schemas.openxmlformats.org/markup-compatibility/2006">
          <mc:Choice Requires="x14">
            <control shapeId="5922" r:id="rId502" name="Check Box 802">
              <controlPr defaultSize="0" autoFill="0" autoLine="0" autoPict="0">
                <anchor moveWithCells="1">
                  <from>
                    <xdr:col>2</xdr:col>
                    <xdr:colOff>47625</xdr:colOff>
                    <xdr:row>113</xdr:row>
                    <xdr:rowOff>85725</xdr:rowOff>
                  </from>
                  <to>
                    <xdr:col>2</xdr:col>
                    <xdr:colOff>266700</xdr:colOff>
                    <xdr:row>113</xdr:row>
                    <xdr:rowOff>1028700</xdr:rowOff>
                  </to>
                </anchor>
              </controlPr>
            </control>
          </mc:Choice>
        </mc:AlternateContent>
        <mc:AlternateContent xmlns:mc="http://schemas.openxmlformats.org/markup-compatibility/2006">
          <mc:Choice Requires="x14">
            <control shapeId="5923" r:id="rId503" name="Check Box 803">
              <controlPr defaultSize="0" autoFill="0" autoLine="0" autoPict="0">
                <anchor moveWithCells="1">
                  <from>
                    <xdr:col>3</xdr:col>
                    <xdr:colOff>47625</xdr:colOff>
                    <xdr:row>113</xdr:row>
                    <xdr:rowOff>85725</xdr:rowOff>
                  </from>
                  <to>
                    <xdr:col>3</xdr:col>
                    <xdr:colOff>266700</xdr:colOff>
                    <xdr:row>113</xdr:row>
                    <xdr:rowOff>1028700</xdr:rowOff>
                  </to>
                </anchor>
              </controlPr>
            </control>
          </mc:Choice>
        </mc:AlternateContent>
        <mc:AlternateContent xmlns:mc="http://schemas.openxmlformats.org/markup-compatibility/2006">
          <mc:Choice Requires="x14">
            <control shapeId="5924" r:id="rId504" name="Check Box 804">
              <controlPr defaultSize="0" autoFill="0" autoLine="0" autoPict="0">
                <anchor moveWithCells="1">
                  <from>
                    <xdr:col>4</xdr:col>
                    <xdr:colOff>47625</xdr:colOff>
                    <xdr:row>113</xdr:row>
                    <xdr:rowOff>85725</xdr:rowOff>
                  </from>
                  <to>
                    <xdr:col>4</xdr:col>
                    <xdr:colOff>266700</xdr:colOff>
                    <xdr:row>113</xdr:row>
                    <xdr:rowOff>1028700</xdr:rowOff>
                  </to>
                </anchor>
              </controlPr>
            </control>
          </mc:Choice>
        </mc:AlternateContent>
        <mc:AlternateContent xmlns:mc="http://schemas.openxmlformats.org/markup-compatibility/2006">
          <mc:Choice Requires="x14">
            <control shapeId="5925" r:id="rId505" name="Check Box 805">
              <controlPr defaultSize="0" autoFill="0" autoLine="0" autoPict="0">
                <anchor moveWithCells="1">
                  <from>
                    <xdr:col>2</xdr:col>
                    <xdr:colOff>47625</xdr:colOff>
                    <xdr:row>113</xdr:row>
                    <xdr:rowOff>85725</xdr:rowOff>
                  </from>
                  <to>
                    <xdr:col>2</xdr:col>
                    <xdr:colOff>266700</xdr:colOff>
                    <xdr:row>113</xdr:row>
                    <xdr:rowOff>1028700</xdr:rowOff>
                  </to>
                </anchor>
              </controlPr>
            </control>
          </mc:Choice>
        </mc:AlternateContent>
        <mc:AlternateContent xmlns:mc="http://schemas.openxmlformats.org/markup-compatibility/2006">
          <mc:Choice Requires="x14">
            <control shapeId="5926" r:id="rId506" name="Check Box 806">
              <controlPr defaultSize="0" autoFill="0" autoLine="0" autoPict="0">
                <anchor moveWithCells="1">
                  <from>
                    <xdr:col>3</xdr:col>
                    <xdr:colOff>47625</xdr:colOff>
                    <xdr:row>113</xdr:row>
                    <xdr:rowOff>85725</xdr:rowOff>
                  </from>
                  <to>
                    <xdr:col>3</xdr:col>
                    <xdr:colOff>266700</xdr:colOff>
                    <xdr:row>113</xdr:row>
                    <xdr:rowOff>1028700</xdr:rowOff>
                  </to>
                </anchor>
              </controlPr>
            </control>
          </mc:Choice>
        </mc:AlternateContent>
        <mc:AlternateContent xmlns:mc="http://schemas.openxmlformats.org/markup-compatibility/2006">
          <mc:Choice Requires="x14">
            <control shapeId="5927" r:id="rId507" name="Check Box 807">
              <controlPr defaultSize="0" autoFill="0" autoLine="0" autoPict="0">
                <anchor moveWithCells="1">
                  <from>
                    <xdr:col>4</xdr:col>
                    <xdr:colOff>47625</xdr:colOff>
                    <xdr:row>113</xdr:row>
                    <xdr:rowOff>85725</xdr:rowOff>
                  </from>
                  <to>
                    <xdr:col>4</xdr:col>
                    <xdr:colOff>266700</xdr:colOff>
                    <xdr:row>113</xdr:row>
                    <xdr:rowOff>1028700</xdr:rowOff>
                  </to>
                </anchor>
              </controlPr>
            </control>
          </mc:Choice>
        </mc:AlternateContent>
        <mc:AlternateContent xmlns:mc="http://schemas.openxmlformats.org/markup-compatibility/2006">
          <mc:Choice Requires="x14">
            <control shapeId="5928" r:id="rId508" name="Check Box 808">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29" r:id="rId509" name="Check Box 809">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30" r:id="rId510" name="Check Box 810">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31" r:id="rId511" name="Check Box 811">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32" r:id="rId512" name="Check Box 812">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33" r:id="rId513" name="Check Box 813">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34" r:id="rId514" name="Check Box 814">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35" r:id="rId515" name="Check Box 815">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36" r:id="rId516" name="Check Box 816">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37" r:id="rId517" name="Check Box 817">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38" r:id="rId518" name="Check Box 818">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39" r:id="rId519" name="Check Box 819">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40" r:id="rId520" name="Check Box 820">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41" r:id="rId521" name="Check Box 821">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42" r:id="rId522" name="Check Box 822">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43" r:id="rId523" name="Check Box 823">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44" r:id="rId524" name="Check Box 824">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45" r:id="rId525" name="Check Box 825">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46" r:id="rId526" name="Check Box 826">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47" r:id="rId527" name="Check Box 827">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48" r:id="rId528" name="Check Box 828">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49" r:id="rId529" name="Check Box 829">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50" r:id="rId530" name="Check Box 830">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51" r:id="rId531" name="Check Box 831">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52" r:id="rId532" name="Check Box 832">
              <controlPr defaultSize="0" autoFill="0" autoLine="0" autoPict="0">
                <anchor moveWithCells="1">
                  <from>
                    <xdr:col>2</xdr:col>
                    <xdr:colOff>47625</xdr:colOff>
                    <xdr:row>116</xdr:row>
                    <xdr:rowOff>85725</xdr:rowOff>
                  </from>
                  <to>
                    <xdr:col>2</xdr:col>
                    <xdr:colOff>257175</xdr:colOff>
                    <xdr:row>116</xdr:row>
                    <xdr:rowOff>342900</xdr:rowOff>
                  </to>
                </anchor>
              </controlPr>
            </control>
          </mc:Choice>
        </mc:AlternateContent>
        <mc:AlternateContent xmlns:mc="http://schemas.openxmlformats.org/markup-compatibility/2006">
          <mc:Choice Requires="x14">
            <control shapeId="5953" r:id="rId533" name="Check Box 833">
              <controlPr defaultSize="0" autoFill="0" autoLine="0" autoPict="0">
                <anchor moveWithCells="1">
                  <from>
                    <xdr:col>3</xdr:col>
                    <xdr:colOff>47625</xdr:colOff>
                    <xdr:row>116</xdr:row>
                    <xdr:rowOff>85725</xdr:rowOff>
                  </from>
                  <to>
                    <xdr:col>3</xdr:col>
                    <xdr:colOff>257175</xdr:colOff>
                    <xdr:row>116</xdr:row>
                    <xdr:rowOff>342900</xdr:rowOff>
                  </to>
                </anchor>
              </controlPr>
            </control>
          </mc:Choice>
        </mc:AlternateContent>
        <mc:AlternateContent xmlns:mc="http://schemas.openxmlformats.org/markup-compatibility/2006">
          <mc:Choice Requires="x14">
            <control shapeId="5954" r:id="rId534" name="Check Box 834">
              <controlPr defaultSize="0" autoFill="0" autoLine="0" autoPict="0">
                <anchor moveWithCells="1">
                  <from>
                    <xdr:col>4</xdr:col>
                    <xdr:colOff>47625</xdr:colOff>
                    <xdr:row>116</xdr:row>
                    <xdr:rowOff>85725</xdr:rowOff>
                  </from>
                  <to>
                    <xdr:col>4</xdr:col>
                    <xdr:colOff>257175</xdr:colOff>
                    <xdr:row>116</xdr:row>
                    <xdr:rowOff>342900</xdr:rowOff>
                  </to>
                </anchor>
              </controlPr>
            </control>
          </mc:Choice>
        </mc:AlternateContent>
        <mc:AlternateContent xmlns:mc="http://schemas.openxmlformats.org/markup-compatibility/2006">
          <mc:Choice Requires="x14">
            <control shapeId="5955" r:id="rId535" name="Check Box 835">
              <controlPr defaultSize="0" autoFill="0" autoLine="0" autoPict="0">
                <anchor moveWithCells="1">
                  <from>
                    <xdr:col>2</xdr:col>
                    <xdr:colOff>47625</xdr:colOff>
                    <xdr:row>116</xdr:row>
                    <xdr:rowOff>85725</xdr:rowOff>
                  </from>
                  <to>
                    <xdr:col>2</xdr:col>
                    <xdr:colOff>257175</xdr:colOff>
                    <xdr:row>116</xdr:row>
                    <xdr:rowOff>342900</xdr:rowOff>
                  </to>
                </anchor>
              </controlPr>
            </control>
          </mc:Choice>
        </mc:AlternateContent>
        <mc:AlternateContent xmlns:mc="http://schemas.openxmlformats.org/markup-compatibility/2006">
          <mc:Choice Requires="x14">
            <control shapeId="5956" r:id="rId536" name="Check Box 836">
              <controlPr defaultSize="0" autoFill="0" autoLine="0" autoPict="0">
                <anchor moveWithCells="1">
                  <from>
                    <xdr:col>3</xdr:col>
                    <xdr:colOff>47625</xdr:colOff>
                    <xdr:row>116</xdr:row>
                    <xdr:rowOff>85725</xdr:rowOff>
                  </from>
                  <to>
                    <xdr:col>3</xdr:col>
                    <xdr:colOff>257175</xdr:colOff>
                    <xdr:row>116</xdr:row>
                    <xdr:rowOff>342900</xdr:rowOff>
                  </to>
                </anchor>
              </controlPr>
            </control>
          </mc:Choice>
        </mc:AlternateContent>
        <mc:AlternateContent xmlns:mc="http://schemas.openxmlformats.org/markup-compatibility/2006">
          <mc:Choice Requires="x14">
            <control shapeId="5957" r:id="rId537" name="Check Box 837">
              <controlPr defaultSize="0" autoFill="0" autoLine="0" autoPict="0">
                <anchor moveWithCells="1">
                  <from>
                    <xdr:col>4</xdr:col>
                    <xdr:colOff>47625</xdr:colOff>
                    <xdr:row>116</xdr:row>
                    <xdr:rowOff>85725</xdr:rowOff>
                  </from>
                  <to>
                    <xdr:col>4</xdr:col>
                    <xdr:colOff>257175</xdr:colOff>
                    <xdr:row>116</xdr:row>
                    <xdr:rowOff>342900</xdr:rowOff>
                  </to>
                </anchor>
              </controlPr>
            </control>
          </mc:Choice>
        </mc:AlternateContent>
        <mc:AlternateContent xmlns:mc="http://schemas.openxmlformats.org/markup-compatibility/2006">
          <mc:Choice Requires="x14">
            <control shapeId="5958" r:id="rId538" name="Check Box 838">
              <controlPr defaultSize="0" autoFill="0" autoLine="0" autoPict="0">
                <anchor moveWithCells="1">
                  <from>
                    <xdr:col>2</xdr:col>
                    <xdr:colOff>47625</xdr:colOff>
                    <xdr:row>116</xdr:row>
                    <xdr:rowOff>85725</xdr:rowOff>
                  </from>
                  <to>
                    <xdr:col>2</xdr:col>
                    <xdr:colOff>257175</xdr:colOff>
                    <xdr:row>116</xdr:row>
                    <xdr:rowOff>342900</xdr:rowOff>
                  </to>
                </anchor>
              </controlPr>
            </control>
          </mc:Choice>
        </mc:AlternateContent>
        <mc:AlternateContent xmlns:mc="http://schemas.openxmlformats.org/markup-compatibility/2006">
          <mc:Choice Requires="x14">
            <control shapeId="5959" r:id="rId539" name="Check Box 839">
              <controlPr defaultSize="0" autoFill="0" autoLine="0" autoPict="0">
                <anchor moveWithCells="1">
                  <from>
                    <xdr:col>3</xdr:col>
                    <xdr:colOff>47625</xdr:colOff>
                    <xdr:row>116</xdr:row>
                    <xdr:rowOff>85725</xdr:rowOff>
                  </from>
                  <to>
                    <xdr:col>3</xdr:col>
                    <xdr:colOff>257175</xdr:colOff>
                    <xdr:row>116</xdr:row>
                    <xdr:rowOff>342900</xdr:rowOff>
                  </to>
                </anchor>
              </controlPr>
            </control>
          </mc:Choice>
        </mc:AlternateContent>
        <mc:AlternateContent xmlns:mc="http://schemas.openxmlformats.org/markup-compatibility/2006">
          <mc:Choice Requires="x14">
            <control shapeId="5960" r:id="rId540" name="Check Box 840">
              <controlPr defaultSize="0" autoFill="0" autoLine="0" autoPict="0">
                <anchor moveWithCells="1">
                  <from>
                    <xdr:col>4</xdr:col>
                    <xdr:colOff>47625</xdr:colOff>
                    <xdr:row>116</xdr:row>
                    <xdr:rowOff>85725</xdr:rowOff>
                  </from>
                  <to>
                    <xdr:col>4</xdr:col>
                    <xdr:colOff>257175</xdr:colOff>
                    <xdr:row>116</xdr:row>
                    <xdr:rowOff>342900</xdr:rowOff>
                  </to>
                </anchor>
              </controlPr>
            </control>
          </mc:Choice>
        </mc:AlternateContent>
        <mc:AlternateContent xmlns:mc="http://schemas.openxmlformats.org/markup-compatibility/2006">
          <mc:Choice Requires="x14">
            <control shapeId="5961" r:id="rId541" name="Check Box 841">
              <controlPr defaultSize="0" autoFill="0" autoLine="0" autoPict="0">
                <anchor moveWithCells="1">
                  <from>
                    <xdr:col>2</xdr:col>
                    <xdr:colOff>47625</xdr:colOff>
                    <xdr:row>116</xdr:row>
                    <xdr:rowOff>85725</xdr:rowOff>
                  </from>
                  <to>
                    <xdr:col>2</xdr:col>
                    <xdr:colOff>257175</xdr:colOff>
                    <xdr:row>116</xdr:row>
                    <xdr:rowOff>342900</xdr:rowOff>
                  </to>
                </anchor>
              </controlPr>
            </control>
          </mc:Choice>
        </mc:AlternateContent>
        <mc:AlternateContent xmlns:mc="http://schemas.openxmlformats.org/markup-compatibility/2006">
          <mc:Choice Requires="x14">
            <control shapeId="5962" r:id="rId542" name="Check Box 842">
              <controlPr defaultSize="0" autoFill="0" autoLine="0" autoPict="0">
                <anchor moveWithCells="1">
                  <from>
                    <xdr:col>3</xdr:col>
                    <xdr:colOff>47625</xdr:colOff>
                    <xdr:row>116</xdr:row>
                    <xdr:rowOff>85725</xdr:rowOff>
                  </from>
                  <to>
                    <xdr:col>3</xdr:col>
                    <xdr:colOff>257175</xdr:colOff>
                    <xdr:row>116</xdr:row>
                    <xdr:rowOff>342900</xdr:rowOff>
                  </to>
                </anchor>
              </controlPr>
            </control>
          </mc:Choice>
        </mc:AlternateContent>
        <mc:AlternateContent xmlns:mc="http://schemas.openxmlformats.org/markup-compatibility/2006">
          <mc:Choice Requires="x14">
            <control shapeId="5963" r:id="rId543" name="Check Box 843">
              <controlPr defaultSize="0" autoFill="0" autoLine="0" autoPict="0">
                <anchor moveWithCells="1">
                  <from>
                    <xdr:col>4</xdr:col>
                    <xdr:colOff>47625</xdr:colOff>
                    <xdr:row>116</xdr:row>
                    <xdr:rowOff>85725</xdr:rowOff>
                  </from>
                  <to>
                    <xdr:col>4</xdr:col>
                    <xdr:colOff>257175</xdr:colOff>
                    <xdr:row>116</xdr:row>
                    <xdr:rowOff>342900</xdr:rowOff>
                  </to>
                </anchor>
              </controlPr>
            </control>
          </mc:Choice>
        </mc:AlternateContent>
        <mc:AlternateContent xmlns:mc="http://schemas.openxmlformats.org/markup-compatibility/2006">
          <mc:Choice Requires="x14">
            <control shapeId="5964" r:id="rId544" name="Check Box 844">
              <controlPr defaultSize="0" autoFill="0" autoLine="0" autoPict="0">
                <anchor moveWithCells="1">
                  <from>
                    <xdr:col>2</xdr:col>
                    <xdr:colOff>47625</xdr:colOff>
                    <xdr:row>117</xdr:row>
                    <xdr:rowOff>85725</xdr:rowOff>
                  </from>
                  <to>
                    <xdr:col>2</xdr:col>
                    <xdr:colOff>257175</xdr:colOff>
                    <xdr:row>117</xdr:row>
                    <xdr:rowOff>342900</xdr:rowOff>
                  </to>
                </anchor>
              </controlPr>
            </control>
          </mc:Choice>
        </mc:AlternateContent>
        <mc:AlternateContent xmlns:mc="http://schemas.openxmlformats.org/markup-compatibility/2006">
          <mc:Choice Requires="x14">
            <control shapeId="5965" r:id="rId545" name="Check Box 845">
              <controlPr defaultSize="0" autoFill="0" autoLine="0" autoPict="0">
                <anchor moveWithCells="1">
                  <from>
                    <xdr:col>3</xdr:col>
                    <xdr:colOff>47625</xdr:colOff>
                    <xdr:row>117</xdr:row>
                    <xdr:rowOff>85725</xdr:rowOff>
                  </from>
                  <to>
                    <xdr:col>3</xdr:col>
                    <xdr:colOff>257175</xdr:colOff>
                    <xdr:row>117</xdr:row>
                    <xdr:rowOff>342900</xdr:rowOff>
                  </to>
                </anchor>
              </controlPr>
            </control>
          </mc:Choice>
        </mc:AlternateContent>
        <mc:AlternateContent xmlns:mc="http://schemas.openxmlformats.org/markup-compatibility/2006">
          <mc:Choice Requires="x14">
            <control shapeId="5966" r:id="rId546" name="Check Box 846">
              <controlPr defaultSize="0" autoFill="0" autoLine="0" autoPict="0">
                <anchor moveWithCells="1">
                  <from>
                    <xdr:col>4</xdr:col>
                    <xdr:colOff>47625</xdr:colOff>
                    <xdr:row>117</xdr:row>
                    <xdr:rowOff>85725</xdr:rowOff>
                  </from>
                  <to>
                    <xdr:col>4</xdr:col>
                    <xdr:colOff>257175</xdr:colOff>
                    <xdr:row>117</xdr:row>
                    <xdr:rowOff>342900</xdr:rowOff>
                  </to>
                </anchor>
              </controlPr>
            </control>
          </mc:Choice>
        </mc:AlternateContent>
        <mc:AlternateContent xmlns:mc="http://schemas.openxmlformats.org/markup-compatibility/2006">
          <mc:Choice Requires="x14">
            <control shapeId="5967" r:id="rId547" name="Check Box 847">
              <controlPr defaultSize="0" autoFill="0" autoLine="0" autoPict="0">
                <anchor moveWithCells="1">
                  <from>
                    <xdr:col>2</xdr:col>
                    <xdr:colOff>47625</xdr:colOff>
                    <xdr:row>117</xdr:row>
                    <xdr:rowOff>85725</xdr:rowOff>
                  </from>
                  <to>
                    <xdr:col>2</xdr:col>
                    <xdr:colOff>257175</xdr:colOff>
                    <xdr:row>117</xdr:row>
                    <xdr:rowOff>342900</xdr:rowOff>
                  </to>
                </anchor>
              </controlPr>
            </control>
          </mc:Choice>
        </mc:AlternateContent>
        <mc:AlternateContent xmlns:mc="http://schemas.openxmlformats.org/markup-compatibility/2006">
          <mc:Choice Requires="x14">
            <control shapeId="5968" r:id="rId548" name="Check Box 848">
              <controlPr defaultSize="0" autoFill="0" autoLine="0" autoPict="0">
                <anchor moveWithCells="1">
                  <from>
                    <xdr:col>3</xdr:col>
                    <xdr:colOff>47625</xdr:colOff>
                    <xdr:row>117</xdr:row>
                    <xdr:rowOff>85725</xdr:rowOff>
                  </from>
                  <to>
                    <xdr:col>3</xdr:col>
                    <xdr:colOff>257175</xdr:colOff>
                    <xdr:row>117</xdr:row>
                    <xdr:rowOff>342900</xdr:rowOff>
                  </to>
                </anchor>
              </controlPr>
            </control>
          </mc:Choice>
        </mc:AlternateContent>
        <mc:AlternateContent xmlns:mc="http://schemas.openxmlformats.org/markup-compatibility/2006">
          <mc:Choice Requires="x14">
            <control shapeId="5969" r:id="rId549" name="Check Box 849">
              <controlPr defaultSize="0" autoFill="0" autoLine="0" autoPict="0">
                <anchor moveWithCells="1">
                  <from>
                    <xdr:col>4</xdr:col>
                    <xdr:colOff>47625</xdr:colOff>
                    <xdr:row>117</xdr:row>
                    <xdr:rowOff>85725</xdr:rowOff>
                  </from>
                  <to>
                    <xdr:col>4</xdr:col>
                    <xdr:colOff>257175</xdr:colOff>
                    <xdr:row>117</xdr:row>
                    <xdr:rowOff>342900</xdr:rowOff>
                  </to>
                </anchor>
              </controlPr>
            </control>
          </mc:Choice>
        </mc:AlternateContent>
        <mc:AlternateContent xmlns:mc="http://schemas.openxmlformats.org/markup-compatibility/2006">
          <mc:Choice Requires="x14">
            <control shapeId="5970" r:id="rId550" name="Check Box 850">
              <controlPr defaultSize="0" autoFill="0" autoLine="0" autoPict="0">
                <anchor moveWithCells="1">
                  <from>
                    <xdr:col>2</xdr:col>
                    <xdr:colOff>47625</xdr:colOff>
                    <xdr:row>19</xdr:row>
                    <xdr:rowOff>85725</xdr:rowOff>
                  </from>
                  <to>
                    <xdr:col>2</xdr:col>
                    <xdr:colOff>257175</xdr:colOff>
                    <xdr:row>19</xdr:row>
                    <xdr:rowOff>342900</xdr:rowOff>
                  </to>
                </anchor>
              </controlPr>
            </control>
          </mc:Choice>
        </mc:AlternateContent>
        <mc:AlternateContent xmlns:mc="http://schemas.openxmlformats.org/markup-compatibility/2006">
          <mc:Choice Requires="x14">
            <control shapeId="5971" r:id="rId551" name="Check Box 851">
              <controlPr defaultSize="0" autoFill="0" autoLine="0" autoPict="0">
                <anchor moveWithCells="1">
                  <from>
                    <xdr:col>3</xdr:col>
                    <xdr:colOff>47625</xdr:colOff>
                    <xdr:row>19</xdr:row>
                    <xdr:rowOff>85725</xdr:rowOff>
                  </from>
                  <to>
                    <xdr:col>3</xdr:col>
                    <xdr:colOff>257175</xdr:colOff>
                    <xdr:row>19</xdr:row>
                    <xdr:rowOff>342900</xdr:rowOff>
                  </to>
                </anchor>
              </controlPr>
            </control>
          </mc:Choice>
        </mc:AlternateContent>
        <mc:AlternateContent xmlns:mc="http://schemas.openxmlformats.org/markup-compatibility/2006">
          <mc:Choice Requires="x14">
            <control shapeId="5972" r:id="rId552" name="Check Box 852">
              <controlPr defaultSize="0" autoFill="0" autoLine="0" autoPict="0">
                <anchor moveWithCells="1">
                  <from>
                    <xdr:col>4</xdr:col>
                    <xdr:colOff>47625</xdr:colOff>
                    <xdr:row>19</xdr:row>
                    <xdr:rowOff>85725</xdr:rowOff>
                  </from>
                  <to>
                    <xdr:col>4</xdr:col>
                    <xdr:colOff>257175</xdr:colOff>
                    <xdr:row>19</xdr:row>
                    <xdr:rowOff>342900</xdr:rowOff>
                  </to>
                </anchor>
              </controlPr>
            </control>
          </mc:Choice>
        </mc:AlternateContent>
        <mc:AlternateContent xmlns:mc="http://schemas.openxmlformats.org/markup-compatibility/2006">
          <mc:Choice Requires="x14">
            <control shapeId="5976" r:id="rId553" name="Check Box 856">
              <controlPr defaultSize="0" autoFill="0" autoLine="0" autoPict="0">
                <anchor moveWithCells="1">
                  <from>
                    <xdr:col>2</xdr:col>
                    <xdr:colOff>47625</xdr:colOff>
                    <xdr:row>21</xdr:row>
                    <xdr:rowOff>85725</xdr:rowOff>
                  </from>
                  <to>
                    <xdr:col>2</xdr:col>
                    <xdr:colOff>257175</xdr:colOff>
                    <xdr:row>21</xdr:row>
                    <xdr:rowOff>342900</xdr:rowOff>
                  </to>
                </anchor>
              </controlPr>
            </control>
          </mc:Choice>
        </mc:AlternateContent>
        <mc:AlternateContent xmlns:mc="http://schemas.openxmlformats.org/markup-compatibility/2006">
          <mc:Choice Requires="x14">
            <control shapeId="5977" r:id="rId554" name="Check Box 857">
              <controlPr defaultSize="0" autoFill="0" autoLine="0" autoPict="0">
                <anchor moveWithCells="1">
                  <from>
                    <xdr:col>3</xdr:col>
                    <xdr:colOff>47625</xdr:colOff>
                    <xdr:row>21</xdr:row>
                    <xdr:rowOff>85725</xdr:rowOff>
                  </from>
                  <to>
                    <xdr:col>3</xdr:col>
                    <xdr:colOff>257175</xdr:colOff>
                    <xdr:row>21</xdr:row>
                    <xdr:rowOff>342900</xdr:rowOff>
                  </to>
                </anchor>
              </controlPr>
            </control>
          </mc:Choice>
        </mc:AlternateContent>
        <mc:AlternateContent xmlns:mc="http://schemas.openxmlformats.org/markup-compatibility/2006">
          <mc:Choice Requires="x14">
            <control shapeId="5978" r:id="rId555" name="Check Box 858">
              <controlPr defaultSize="0" autoFill="0" autoLine="0" autoPict="0">
                <anchor moveWithCells="1">
                  <from>
                    <xdr:col>4</xdr:col>
                    <xdr:colOff>47625</xdr:colOff>
                    <xdr:row>21</xdr:row>
                    <xdr:rowOff>85725</xdr:rowOff>
                  </from>
                  <to>
                    <xdr:col>4</xdr:col>
                    <xdr:colOff>257175</xdr:colOff>
                    <xdr:row>21</xdr:row>
                    <xdr:rowOff>342900</xdr:rowOff>
                  </to>
                </anchor>
              </controlPr>
            </control>
          </mc:Choice>
        </mc:AlternateContent>
        <mc:AlternateContent xmlns:mc="http://schemas.openxmlformats.org/markup-compatibility/2006">
          <mc:Choice Requires="x14">
            <control shapeId="6003" r:id="rId556" name="Check Box 883">
              <controlPr defaultSize="0" autoFill="0" autoLine="0" autoPict="0">
                <anchor moveWithCells="1">
                  <from>
                    <xdr:col>2</xdr:col>
                    <xdr:colOff>47625</xdr:colOff>
                    <xdr:row>121</xdr:row>
                    <xdr:rowOff>85725</xdr:rowOff>
                  </from>
                  <to>
                    <xdr:col>2</xdr:col>
                    <xdr:colOff>257175</xdr:colOff>
                    <xdr:row>121</xdr:row>
                    <xdr:rowOff>342900</xdr:rowOff>
                  </to>
                </anchor>
              </controlPr>
            </control>
          </mc:Choice>
        </mc:AlternateContent>
        <mc:AlternateContent xmlns:mc="http://schemas.openxmlformats.org/markup-compatibility/2006">
          <mc:Choice Requires="x14">
            <control shapeId="6004" r:id="rId557" name="Check Box 884">
              <controlPr defaultSize="0" autoFill="0" autoLine="0" autoPict="0">
                <anchor moveWithCells="1">
                  <from>
                    <xdr:col>3</xdr:col>
                    <xdr:colOff>47625</xdr:colOff>
                    <xdr:row>121</xdr:row>
                    <xdr:rowOff>85725</xdr:rowOff>
                  </from>
                  <to>
                    <xdr:col>3</xdr:col>
                    <xdr:colOff>257175</xdr:colOff>
                    <xdr:row>121</xdr:row>
                    <xdr:rowOff>342900</xdr:rowOff>
                  </to>
                </anchor>
              </controlPr>
            </control>
          </mc:Choice>
        </mc:AlternateContent>
        <mc:AlternateContent xmlns:mc="http://schemas.openxmlformats.org/markup-compatibility/2006">
          <mc:Choice Requires="x14">
            <control shapeId="6005" r:id="rId558" name="Check Box 885">
              <controlPr defaultSize="0" autoFill="0" autoLine="0" autoPict="0">
                <anchor moveWithCells="1">
                  <from>
                    <xdr:col>4</xdr:col>
                    <xdr:colOff>47625</xdr:colOff>
                    <xdr:row>121</xdr:row>
                    <xdr:rowOff>85725</xdr:rowOff>
                  </from>
                  <to>
                    <xdr:col>4</xdr:col>
                    <xdr:colOff>257175</xdr:colOff>
                    <xdr:row>121</xdr:row>
                    <xdr:rowOff>342900</xdr:rowOff>
                  </to>
                </anchor>
              </controlPr>
            </control>
          </mc:Choice>
        </mc:AlternateContent>
        <mc:AlternateContent xmlns:mc="http://schemas.openxmlformats.org/markup-compatibility/2006">
          <mc:Choice Requires="x14">
            <control shapeId="6006" r:id="rId559" name="Check Box 886">
              <controlPr defaultSize="0" autoFill="0" autoLine="0" autoPict="0">
                <anchor moveWithCells="1">
                  <from>
                    <xdr:col>2</xdr:col>
                    <xdr:colOff>47625</xdr:colOff>
                    <xdr:row>121</xdr:row>
                    <xdr:rowOff>85725</xdr:rowOff>
                  </from>
                  <to>
                    <xdr:col>2</xdr:col>
                    <xdr:colOff>257175</xdr:colOff>
                    <xdr:row>121</xdr:row>
                    <xdr:rowOff>342900</xdr:rowOff>
                  </to>
                </anchor>
              </controlPr>
            </control>
          </mc:Choice>
        </mc:AlternateContent>
        <mc:AlternateContent xmlns:mc="http://schemas.openxmlformats.org/markup-compatibility/2006">
          <mc:Choice Requires="x14">
            <control shapeId="6007" r:id="rId560" name="Check Box 887">
              <controlPr defaultSize="0" autoFill="0" autoLine="0" autoPict="0">
                <anchor moveWithCells="1">
                  <from>
                    <xdr:col>3</xdr:col>
                    <xdr:colOff>47625</xdr:colOff>
                    <xdr:row>121</xdr:row>
                    <xdr:rowOff>85725</xdr:rowOff>
                  </from>
                  <to>
                    <xdr:col>3</xdr:col>
                    <xdr:colOff>257175</xdr:colOff>
                    <xdr:row>121</xdr:row>
                    <xdr:rowOff>342900</xdr:rowOff>
                  </to>
                </anchor>
              </controlPr>
            </control>
          </mc:Choice>
        </mc:AlternateContent>
        <mc:AlternateContent xmlns:mc="http://schemas.openxmlformats.org/markup-compatibility/2006">
          <mc:Choice Requires="x14">
            <control shapeId="6008" r:id="rId561" name="Check Box 888">
              <controlPr defaultSize="0" autoFill="0" autoLine="0" autoPict="0">
                <anchor moveWithCells="1">
                  <from>
                    <xdr:col>4</xdr:col>
                    <xdr:colOff>47625</xdr:colOff>
                    <xdr:row>121</xdr:row>
                    <xdr:rowOff>85725</xdr:rowOff>
                  </from>
                  <to>
                    <xdr:col>4</xdr:col>
                    <xdr:colOff>257175</xdr:colOff>
                    <xdr:row>121</xdr:row>
                    <xdr:rowOff>342900</xdr:rowOff>
                  </to>
                </anchor>
              </controlPr>
            </control>
          </mc:Choice>
        </mc:AlternateContent>
        <mc:AlternateContent xmlns:mc="http://schemas.openxmlformats.org/markup-compatibility/2006">
          <mc:Choice Requires="x14">
            <control shapeId="6009" r:id="rId562" name="Check Box 889">
              <controlPr defaultSize="0" autoFill="0" autoLine="0" autoPict="0">
                <anchor moveWithCells="1">
                  <from>
                    <xdr:col>2</xdr:col>
                    <xdr:colOff>47625</xdr:colOff>
                    <xdr:row>121</xdr:row>
                    <xdr:rowOff>85725</xdr:rowOff>
                  </from>
                  <to>
                    <xdr:col>2</xdr:col>
                    <xdr:colOff>257175</xdr:colOff>
                    <xdr:row>121</xdr:row>
                    <xdr:rowOff>342900</xdr:rowOff>
                  </to>
                </anchor>
              </controlPr>
            </control>
          </mc:Choice>
        </mc:AlternateContent>
        <mc:AlternateContent xmlns:mc="http://schemas.openxmlformats.org/markup-compatibility/2006">
          <mc:Choice Requires="x14">
            <control shapeId="6010" r:id="rId563" name="Check Box 890">
              <controlPr defaultSize="0" autoFill="0" autoLine="0" autoPict="0">
                <anchor moveWithCells="1">
                  <from>
                    <xdr:col>3</xdr:col>
                    <xdr:colOff>47625</xdr:colOff>
                    <xdr:row>121</xdr:row>
                    <xdr:rowOff>85725</xdr:rowOff>
                  </from>
                  <to>
                    <xdr:col>3</xdr:col>
                    <xdr:colOff>257175</xdr:colOff>
                    <xdr:row>121</xdr:row>
                    <xdr:rowOff>342900</xdr:rowOff>
                  </to>
                </anchor>
              </controlPr>
            </control>
          </mc:Choice>
        </mc:AlternateContent>
        <mc:AlternateContent xmlns:mc="http://schemas.openxmlformats.org/markup-compatibility/2006">
          <mc:Choice Requires="x14">
            <control shapeId="6011" r:id="rId564" name="Check Box 891">
              <controlPr defaultSize="0" autoFill="0" autoLine="0" autoPict="0">
                <anchor moveWithCells="1">
                  <from>
                    <xdr:col>4</xdr:col>
                    <xdr:colOff>47625</xdr:colOff>
                    <xdr:row>121</xdr:row>
                    <xdr:rowOff>85725</xdr:rowOff>
                  </from>
                  <to>
                    <xdr:col>4</xdr:col>
                    <xdr:colOff>257175</xdr:colOff>
                    <xdr:row>121</xdr:row>
                    <xdr:rowOff>342900</xdr:rowOff>
                  </to>
                </anchor>
              </controlPr>
            </control>
          </mc:Choice>
        </mc:AlternateContent>
        <mc:AlternateContent xmlns:mc="http://schemas.openxmlformats.org/markup-compatibility/2006">
          <mc:Choice Requires="x14">
            <control shapeId="6012" r:id="rId565" name="Check Box 892">
              <controlPr defaultSize="0" autoFill="0" autoLine="0" autoPict="0">
                <anchor moveWithCells="1">
                  <from>
                    <xdr:col>2</xdr:col>
                    <xdr:colOff>47625</xdr:colOff>
                    <xdr:row>121</xdr:row>
                    <xdr:rowOff>85725</xdr:rowOff>
                  </from>
                  <to>
                    <xdr:col>2</xdr:col>
                    <xdr:colOff>257175</xdr:colOff>
                    <xdr:row>121</xdr:row>
                    <xdr:rowOff>342900</xdr:rowOff>
                  </to>
                </anchor>
              </controlPr>
            </control>
          </mc:Choice>
        </mc:AlternateContent>
        <mc:AlternateContent xmlns:mc="http://schemas.openxmlformats.org/markup-compatibility/2006">
          <mc:Choice Requires="x14">
            <control shapeId="6013" r:id="rId566" name="Check Box 893">
              <controlPr defaultSize="0" autoFill="0" autoLine="0" autoPict="0">
                <anchor moveWithCells="1">
                  <from>
                    <xdr:col>3</xdr:col>
                    <xdr:colOff>47625</xdr:colOff>
                    <xdr:row>121</xdr:row>
                    <xdr:rowOff>85725</xdr:rowOff>
                  </from>
                  <to>
                    <xdr:col>3</xdr:col>
                    <xdr:colOff>257175</xdr:colOff>
                    <xdr:row>121</xdr:row>
                    <xdr:rowOff>342900</xdr:rowOff>
                  </to>
                </anchor>
              </controlPr>
            </control>
          </mc:Choice>
        </mc:AlternateContent>
        <mc:AlternateContent xmlns:mc="http://schemas.openxmlformats.org/markup-compatibility/2006">
          <mc:Choice Requires="x14">
            <control shapeId="6014" r:id="rId567" name="Check Box 894">
              <controlPr defaultSize="0" autoFill="0" autoLine="0" autoPict="0">
                <anchor moveWithCells="1">
                  <from>
                    <xdr:col>4</xdr:col>
                    <xdr:colOff>47625</xdr:colOff>
                    <xdr:row>121</xdr:row>
                    <xdr:rowOff>85725</xdr:rowOff>
                  </from>
                  <to>
                    <xdr:col>4</xdr:col>
                    <xdr:colOff>257175</xdr:colOff>
                    <xdr:row>121</xdr:row>
                    <xdr:rowOff>342900</xdr:rowOff>
                  </to>
                </anchor>
              </controlPr>
            </control>
          </mc:Choice>
        </mc:AlternateContent>
        <mc:AlternateContent xmlns:mc="http://schemas.openxmlformats.org/markup-compatibility/2006">
          <mc:Choice Requires="x14">
            <control shapeId="6015" r:id="rId568" name="Check Box 895">
              <controlPr defaultSize="0" autoFill="0" autoLine="0" autoPict="0">
                <anchor moveWithCells="1">
                  <from>
                    <xdr:col>2</xdr:col>
                    <xdr:colOff>47625</xdr:colOff>
                    <xdr:row>122</xdr:row>
                    <xdr:rowOff>85725</xdr:rowOff>
                  </from>
                  <to>
                    <xdr:col>2</xdr:col>
                    <xdr:colOff>257175</xdr:colOff>
                    <xdr:row>122</xdr:row>
                    <xdr:rowOff>342900</xdr:rowOff>
                  </to>
                </anchor>
              </controlPr>
            </control>
          </mc:Choice>
        </mc:AlternateContent>
        <mc:AlternateContent xmlns:mc="http://schemas.openxmlformats.org/markup-compatibility/2006">
          <mc:Choice Requires="x14">
            <control shapeId="6016" r:id="rId569" name="Check Box 896">
              <controlPr defaultSize="0" autoFill="0" autoLine="0" autoPict="0">
                <anchor moveWithCells="1">
                  <from>
                    <xdr:col>3</xdr:col>
                    <xdr:colOff>47625</xdr:colOff>
                    <xdr:row>122</xdr:row>
                    <xdr:rowOff>85725</xdr:rowOff>
                  </from>
                  <to>
                    <xdr:col>3</xdr:col>
                    <xdr:colOff>257175</xdr:colOff>
                    <xdr:row>122</xdr:row>
                    <xdr:rowOff>342900</xdr:rowOff>
                  </to>
                </anchor>
              </controlPr>
            </control>
          </mc:Choice>
        </mc:AlternateContent>
        <mc:AlternateContent xmlns:mc="http://schemas.openxmlformats.org/markup-compatibility/2006">
          <mc:Choice Requires="x14">
            <control shapeId="6017" r:id="rId570" name="Check Box 897">
              <controlPr defaultSize="0" autoFill="0" autoLine="0" autoPict="0">
                <anchor moveWithCells="1">
                  <from>
                    <xdr:col>4</xdr:col>
                    <xdr:colOff>47625</xdr:colOff>
                    <xdr:row>122</xdr:row>
                    <xdr:rowOff>85725</xdr:rowOff>
                  </from>
                  <to>
                    <xdr:col>4</xdr:col>
                    <xdr:colOff>257175</xdr:colOff>
                    <xdr:row>122</xdr:row>
                    <xdr:rowOff>342900</xdr:rowOff>
                  </to>
                </anchor>
              </controlPr>
            </control>
          </mc:Choice>
        </mc:AlternateContent>
        <mc:AlternateContent xmlns:mc="http://schemas.openxmlformats.org/markup-compatibility/2006">
          <mc:Choice Requires="x14">
            <control shapeId="6018" r:id="rId571" name="Check Box 898">
              <controlPr defaultSize="0" autoFill="0" autoLine="0" autoPict="0">
                <anchor moveWithCells="1">
                  <from>
                    <xdr:col>2</xdr:col>
                    <xdr:colOff>47625</xdr:colOff>
                    <xdr:row>122</xdr:row>
                    <xdr:rowOff>85725</xdr:rowOff>
                  </from>
                  <to>
                    <xdr:col>2</xdr:col>
                    <xdr:colOff>257175</xdr:colOff>
                    <xdr:row>122</xdr:row>
                    <xdr:rowOff>342900</xdr:rowOff>
                  </to>
                </anchor>
              </controlPr>
            </control>
          </mc:Choice>
        </mc:AlternateContent>
        <mc:AlternateContent xmlns:mc="http://schemas.openxmlformats.org/markup-compatibility/2006">
          <mc:Choice Requires="x14">
            <control shapeId="6019" r:id="rId572" name="Check Box 899">
              <controlPr defaultSize="0" autoFill="0" autoLine="0" autoPict="0">
                <anchor moveWithCells="1">
                  <from>
                    <xdr:col>3</xdr:col>
                    <xdr:colOff>47625</xdr:colOff>
                    <xdr:row>122</xdr:row>
                    <xdr:rowOff>85725</xdr:rowOff>
                  </from>
                  <to>
                    <xdr:col>3</xdr:col>
                    <xdr:colOff>257175</xdr:colOff>
                    <xdr:row>122</xdr:row>
                    <xdr:rowOff>342900</xdr:rowOff>
                  </to>
                </anchor>
              </controlPr>
            </control>
          </mc:Choice>
        </mc:AlternateContent>
        <mc:AlternateContent xmlns:mc="http://schemas.openxmlformats.org/markup-compatibility/2006">
          <mc:Choice Requires="x14">
            <control shapeId="6020" r:id="rId573" name="Check Box 900">
              <controlPr defaultSize="0" autoFill="0" autoLine="0" autoPict="0">
                <anchor moveWithCells="1">
                  <from>
                    <xdr:col>4</xdr:col>
                    <xdr:colOff>47625</xdr:colOff>
                    <xdr:row>122</xdr:row>
                    <xdr:rowOff>85725</xdr:rowOff>
                  </from>
                  <to>
                    <xdr:col>4</xdr:col>
                    <xdr:colOff>257175</xdr:colOff>
                    <xdr:row>122</xdr:row>
                    <xdr:rowOff>342900</xdr:rowOff>
                  </to>
                </anchor>
              </controlPr>
            </control>
          </mc:Choice>
        </mc:AlternateContent>
        <mc:AlternateContent xmlns:mc="http://schemas.openxmlformats.org/markup-compatibility/2006">
          <mc:Choice Requires="x14">
            <control shapeId="6021" r:id="rId574" name="Check Box 901">
              <controlPr defaultSize="0" autoFill="0" autoLine="0" autoPict="0">
                <anchor moveWithCells="1">
                  <from>
                    <xdr:col>2</xdr:col>
                    <xdr:colOff>47625</xdr:colOff>
                    <xdr:row>122</xdr:row>
                    <xdr:rowOff>85725</xdr:rowOff>
                  </from>
                  <to>
                    <xdr:col>2</xdr:col>
                    <xdr:colOff>257175</xdr:colOff>
                    <xdr:row>122</xdr:row>
                    <xdr:rowOff>342900</xdr:rowOff>
                  </to>
                </anchor>
              </controlPr>
            </control>
          </mc:Choice>
        </mc:AlternateContent>
        <mc:AlternateContent xmlns:mc="http://schemas.openxmlformats.org/markup-compatibility/2006">
          <mc:Choice Requires="x14">
            <control shapeId="6022" r:id="rId575" name="Check Box 902">
              <controlPr defaultSize="0" autoFill="0" autoLine="0" autoPict="0">
                <anchor moveWithCells="1">
                  <from>
                    <xdr:col>3</xdr:col>
                    <xdr:colOff>47625</xdr:colOff>
                    <xdr:row>122</xdr:row>
                    <xdr:rowOff>85725</xdr:rowOff>
                  </from>
                  <to>
                    <xdr:col>3</xdr:col>
                    <xdr:colOff>257175</xdr:colOff>
                    <xdr:row>122</xdr:row>
                    <xdr:rowOff>342900</xdr:rowOff>
                  </to>
                </anchor>
              </controlPr>
            </control>
          </mc:Choice>
        </mc:AlternateContent>
        <mc:AlternateContent xmlns:mc="http://schemas.openxmlformats.org/markup-compatibility/2006">
          <mc:Choice Requires="x14">
            <control shapeId="6023" r:id="rId576" name="Check Box 903">
              <controlPr defaultSize="0" autoFill="0" autoLine="0" autoPict="0">
                <anchor moveWithCells="1">
                  <from>
                    <xdr:col>4</xdr:col>
                    <xdr:colOff>47625</xdr:colOff>
                    <xdr:row>122</xdr:row>
                    <xdr:rowOff>85725</xdr:rowOff>
                  </from>
                  <to>
                    <xdr:col>4</xdr:col>
                    <xdr:colOff>257175</xdr:colOff>
                    <xdr:row>122</xdr:row>
                    <xdr:rowOff>342900</xdr:rowOff>
                  </to>
                </anchor>
              </controlPr>
            </control>
          </mc:Choice>
        </mc:AlternateContent>
        <mc:AlternateContent xmlns:mc="http://schemas.openxmlformats.org/markup-compatibility/2006">
          <mc:Choice Requires="x14">
            <control shapeId="6024" r:id="rId577" name="Check Box 904">
              <controlPr defaultSize="0" autoFill="0" autoLine="0" autoPict="0">
                <anchor moveWithCells="1">
                  <from>
                    <xdr:col>2</xdr:col>
                    <xdr:colOff>47625</xdr:colOff>
                    <xdr:row>122</xdr:row>
                    <xdr:rowOff>85725</xdr:rowOff>
                  </from>
                  <to>
                    <xdr:col>2</xdr:col>
                    <xdr:colOff>257175</xdr:colOff>
                    <xdr:row>122</xdr:row>
                    <xdr:rowOff>342900</xdr:rowOff>
                  </to>
                </anchor>
              </controlPr>
            </control>
          </mc:Choice>
        </mc:AlternateContent>
        <mc:AlternateContent xmlns:mc="http://schemas.openxmlformats.org/markup-compatibility/2006">
          <mc:Choice Requires="x14">
            <control shapeId="6025" r:id="rId578" name="Check Box 905">
              <controlPr defaultSize="0" autoFill="0" autoLine="0" autoPict="0">
                <anchor moveWithCells="1">
                  <from>
                    <xdr:col>3</xdr:col>
                    <xdr:colOff>47625</xdr:colOff>
                    <xdr:row>122</xdr:row>
                    <xdr:rowOff>85725</xdr:rowOff>
                  </from>
                  <to>
                    <xdr:col>3</xdr:col>
                    <xdr:colOff>257175</xdr:colOff>
                    <xdr:row>122</xdr:row>
                    <xdr:rowOff>342900</xdr:rowOff>
                  </to>
                </anchor>
              </controlPr>
            </control>
          </mc:Choice>
        </mc:AlternateContent>
        <mc:AlternateContent xmlns:mc="http://schemas.openxmlformats.org/markup-compatibility/2006">
          <mc:Choice Requires="x14">
            <control shapeId="6026" r:id="rId579" name="Check Box 906">
              <controlPr defaultSize="0" autoFill="0" autoLine="0" autoPict="0">
                <anchor moveWithCells="1">
                  <from>
                    <xdr:col>4</xdr:col>
                    <xdr:colOff>47625</xdr:colOff>
                    <xdr:row>122</xdr:row>
                    <xdr:rowOff>85725</xdr:rowOff>
                  </from>
                  <to>
                    <xdr:col>4</xdr:col>
                    <xdr:colOff>257175</xdr:colOff>
                    <xdr:row>122</xdr:row>
                    <xdr:rowOff>342900</xdr:rowOff>
                  </to>
                </anchor>
              </controlPr>
            </control>
          </mc:Choice>
        </mc:AlternateContent>
        <mc:AlternateContent xmlns:mc="http://schemas.openxmlformats.org/markup-compatibility/2006">
          <mc:Choice Requires="x14">
            <control shapeId="6075" r:id="rId580" name="Check Box 955">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6076" r:id="rId581" name="Check Box 956">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6077" r:id="rId582" name="Check Box 957">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6078" r:id="rId583" name="Check Box 958">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6079" r:id="rId584" name="Check Box 959">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6080" r:id="rId585" name="Check Box 960">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6081" r:id="rId586" name="Check Box 961">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6082" r:id="rId587" name="Check Box 962">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6083" r:id="rId588" name="Check Box 963">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6084" r:id="rId589" name="Check Box 964">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6085" r:id="rId590" name="Check Box 965">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6086" r:id="rId591" name="Check Box 966">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6087" r:id="rId592" name="Check Box 967">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6088" r:id="rId593" name="Check Box 968">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6089" r:id="rId594" name="Check Box 969">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6090" r:id="rId595" name="Check Box 970">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6091" r:id="rId596" name="Check Box 971">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6092" r:id="rId597" name="Check Box 972">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6093" r:id="rId598" name="Check Box 973">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6094" r:id="rId599" name="Check Box 974">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6095" r:id="rId600" name="Check Box 975">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6096" r:id="rId601" name="Check Box 976">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6097" r:id="rId602" name="Check Box 977">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6098" r:id="rId603" name="Check Box 978">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8195" r:id="rId604" name="Check Box 1027">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196" r:id="rId605" name="Check Box 1028">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197" r:id="rId606" name="Check Box 1029">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198" r:id="rId607" name="Check Box 1030">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199" r:id="rId608" name="Check Box 1031">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00" r:id="rId609" name="Check Box 1032">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01" r:id="rId610" name="Check Box 1033">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02" r:id="rId611" name="Check Box 1034">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03" r:id="rId612" name="Check Box 1035">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04" r:id="rId613" name="Check Box 1036">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05" r:id="rId614" name="Check Box 1037">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06" r:id="rId615" name="Check Box 1038">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07" r:id="rId616" name="Check Box 1039">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08" r:id="rId617" name="Check Box 1040">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09" r:id="rId618" name="Check Box 1041">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10" r:id="rId619" name="Check Box 1042">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11" r:id="rId620" name="Check Box 1043">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12" r:id="rId621" name="Check Box 1044">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13" r:id="rId622" name="Check Box 1045">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14" r:id="rId623" name="Check Box 1046">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15" r:id="rId624" name="Check Box 1047">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16" r:id="rId625" name="Check Box 1048">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17" r:id="rId626" name="Check Box 1049">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18" r:id="rId627" name="Check Box 1050">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19" r:id="rId628" name="Check Box 1051">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20" r:id="rId629" name="Check Box 1052">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21" r:id="rId630" name="Check Box 1053">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22" r:id="rId631" name="Check Box 1054">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23" r:id="rId632" name="Check Box 1055">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24" r:id="rId633" name="Check Box 1056">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25" r:id="rId634" name="Check Box 1057">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26" r:id="rId635" name="Check Box 1058">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27" r:id="rId636" name="Check Box 1059">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28" r:id="rId637" name="Check Box 1060">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29" r:id="rId638" name="Check Box 1061">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30" r:id="rId639" name="Check Box 1062">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31" r:id="rId640" name="Check Box 1063">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32" r:id="rId641" name="Check Box 1064">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33" r:id="rId642" name="Check Box 1065">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34" r:id="rId643" name="Check Box 1066">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35" r:id="rId644" name="Check Box 1067">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36" r:id="rId645" name="Check Box 1068">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37" r:id="rId646" name="Check Box 1069">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38" r:id="rId647" name="Check Box 1070">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39" r:id="rId648" name="Check Box 1071">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40" r:id="rId649" name="Check Box 1072">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41" r:id="rId650" name="Check Box 1073">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42" r:id="rId651" name="Check Box 1074">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43" r:id="rId652" name="Check Box 1075">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44" r:id="rId653" name="Check Box 1076">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45" r:id="rId654" name="Check Box 1077">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46" r:id="rId655" name="Check Box 1078">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47" r:id="rId656" name="Check Box 1079">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48" r:id="rId657" name="Check Box 1080">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49" r:id="rId658" name="Check Box 1081">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50" r:id="rId659" name="Check Box 1082">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51" r:id="rId660" name="Check Box 1083">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52" r:id="rId661" name="Check Box 1084">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53" r:id="rId662" name="Check Box 1085">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54" r:id="rId663" name="Check Box 1086">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55" r:id="rId664" name="Check Box 1087">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56" r:id="rId665" name="Check Box 1088">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57" r:id="rId666" name="Check Box 1089">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58" r:id="rId667" name="Check Box 1090">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59" r:id="rId668" name="Check Box 1091">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60" r:id="rId669" name="Check Box 1092">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61" r:id="rId670" name="Check Box 1093">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62" r:id="rId671" name="Check Box 1094">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63" r:id="rId672" name="Check Box 1095">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64" r:id="rId673" name="Check Box 1096">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65" r:id="rId674" name="Check Box 1097">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66" r:id="rId675" name="Check Box 1098">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67" r:id="rId676" name="Check Box 1099">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268" r:id="rId677" name="Check Box 1100">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269" r:id="rId678" name="Check Box 1101">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270" r:id="rId679" name="Check Box 1102">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271" r:id="rId680" name="Check Box 1103">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272" r:id="rId681" name="Check Box 1104">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273" r:id="rId682" name="Check Box 1105">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274" r:id="rId683" name="Check Box 1106">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275" r:id="rId684" name="Check Box 1107">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276" r:id="rId685" name="Check Box 1108">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277" r:id="rId686" name="Check Box 1109">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278" r:id="rId687" name="Check Box 1110">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279" r:id="rId688" name="Check Box 1111">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280" r:id="rId689" name="Check Box 1112">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281" r:id="rId690" name="Check Box 1113">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282" r:id="rId691" name="Check Box 1114">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283" r:id="rId692" name="Check Box 1115">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284" r:id="rId693" name="Check Box 1116">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285" r:id="rId694" name="Check Box 1117">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286" r:id="rId695" name="Check Box 1118">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287" r:id="rId696" name="Check Box 1119">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288" r:id="rId697" name="Check Box 1120">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289" r:id="rId698" name="Check Box 1121">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290" r:id="rId699" name="Check Box 1122">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303" r:id="rId700" name="Check Box 1135">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04" r:id="rId701" name="Check Box 1136">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05" r:id="rId702" name="Check Box 1137">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06" r:id="rId703" name="Check Box 1138">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07" r:id="rId704" name="Check Box 1139">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08" r:id="rId705" name="Check Box 1140">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09" r:id="rId706" name="Check Box 1141">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10" r:id="rId707" name="Check Box 1142">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11" r:id="rId708" name="Check Box 1143">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12" r:id="rId709" name="Check Box 1144">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13" r:id="rId710" name="Check Box 1145">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14" r:id="rId711" name="Check Box 1146">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63" r:id="rId712" name="Check Box 1195">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64" r:id="rId713" name="Check Box 1196">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65" r:id="rId714" name="Check Box 1197">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66" r:id="rId715" name="Check Box 1198">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67" r:id="rId716" name="Check Box 1199">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68" r:id="rId717" name="Check Box 1200">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69" r:id="rId718" name="Check Box 1201">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70" r:id="rId719" name="Check Box 1202">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71" r:id="rId720" name="Check Box 1203">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72" r:id="rId721" name="Check Box 1204">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73" r:id="rId722" name="Check Box 1205">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74" r:id="rId723" name="Check Box 1206">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75" r:id="rId724" name="Check Box 1207">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376" r:id="rId725" name="Check Box 1208">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377" r:id="rId726" name="Check Box 1209">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378" r:id="rId727" name="Check Box 1210">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379" r:id="rId728" name="Check Box 1211">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380" r:id="rId729" name="Check Box 1212">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381" r:id="rId730" name="Check Box 1213">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382" r:id="rId731" name="Check Box 1214">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383" r:id="rId732" name="Check Box 1215">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384" r:id="rId733" name="Check Box 1216">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385" r:id="rId734" name="Check Box 1217">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386" r:id="rId735" name="Check Box 1218">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387" r:id="rId736" name="Check Box 1219">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388" r:id="rId737" name="Check Box 1220">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389" r:id="rId738" name="Check Box 1221">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390" r:id="rId739" name="Check Box 1222">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391" r:id="rId740" name="Check Box 1223">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392" r:id="rId741" name="Check Box 1224">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393" r:id="rId742" name="Check Box 1225">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394" r:id="rId743" name="Check Box 1226">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395" r:id="rId744" name="Check Box 1227">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396" r:id="rId745" name="Check Box 1228">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397" r:id="rId746" name="Check Box 1229">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398" r:id="rId747" name="Check Box 1230">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399" r:id="rId748" name="Check Box 1231">
              <controlPr defaultSize="0" autoFill="0" autoLine="0" autoPict="0">
                <anchor moveWithCells="1">
                  <from>
                    <xdr:col>2</xdr:col>
                    <xdr:colOff>47625</xdr:colOff>
                    <xdr:row>141</xdr:row>
                    <xdr:rowOff>85725</xdr:rowOff>
                  </from>
                  <to>
                    <xdr:col>2</xdr:col>
                    <xdr:colOff>257175</xdr:colOff>
                    <xdr:row>141</xdr:row>
                    <xdr:rowOff>342900</xdr:rowOff>
                  </to>
                </anchor>
              </controlPr>
            </control>
          </mc:Choice>
        </mc:AlternateContent>
        <mc:AlternateContent xmlns:mc="http://schemas.openxmlformats.org/markup-compatibility/2006">
          <mc:Choice Requires="x14">
            <control shapeId="8400" r:id="rId749" name="Check Box 1232">
              <controlPr defaultSize="0" autoFill="0" autoLine="0" autoPict="0">
                <anchor moveWithCells="1">
                  <from>
                    <xdr:col>3</xdr:col>
                    <xdr:colOff>47625</xdr:colOff>
                    <xdr:row>141</xdr:row>
                    <xdr:rowOff>85725</xdr:rowOff>
                  </from>
                  <to>
                    <xdr:col>3</xdr:col>
                    <xdr:colOff>257175</xdr:colOff>
                    <xdr:row>141</xdr:row>
                    <xdr:rowOff>342900</xdr:rowOff>
                  </to>
                </anchor>
              </controlPr>
            </control>
          </mc:Choice>
        </mc:AlternateContent>
        <mc:AlternateContent xmlns:mc="http://schemas.openxmlformats.org/markup-compatibility/2006">
          <mc:Choice Requires="x14">
            <control shapeId="8401" r:id="rId750" name="Check Box 1233">
              <controlPr defaultSize="0" autoFill="0" autoLine="0" autoPict="0">
                <anchor moveWithCells="1">
                  <from>
                    <xdr:col>4</xdr:col>
                    <xdr:colOff>47625</xdr:colOff>
                    <xdr:row>141</xdr:row>
                    <xdr:rowOff>85725</xdr:rowOff>
                  </from>
                  <to>
                    <xdr:col>4</xdr:col>
                    <xdr:colOff>257175</xdr:colOff>
                    <xdr:row>141</xdr:row>
                    <xdr:rowOff>342900</xdr:rowOff>
                  </to>
                </anchor>
              </controlPr>
            </control>
          </mc:Choice>
        </mc:AlternateContent>
        <mc:AlternateContent xmlns:mc="http://schemas.openxmlformats.org/markup-compatibility/2006">
          <mc:Choice Requires="x14">
            <control shapeId="8402" r:id="rId751" name="Check Box 1234">
              <controlPr defaultSize="0" autoFill="0" autoLine="0" autoPict="0">
                <anchor moveWithCells="1">
                  <from>
                    <xdr:col>2</xdr:col>
                    <xdr:colOff>47625</xdr:colOff>
                    <xdr:row>141</xdr:row>
                    <xdr:rowOff>85725</xdr:rowOff>
                  </from>
                  <to>
                    <xdr:col>2</xdr:col>
                    <xdr:colOff>257175</xdr:colOff>
                    <xdr:row>141</xdr:row>
                    <xdr:rowOff>342900</xdr:rowOff>
                  </to>
                </anchor>
              </controlPr>
            </control>
          </mc:Choice>
        </mc:AlternateContent>
        <mc:AlternateContent xmlns:mc="http://schemas.openxmlformats.org/markup-compatibility/2006">
          <mc:Choice Requires="x14">
            <control shapeId="8403" r:id="rId752" name="Check Box 1235">
              <controlPr defaultSize="0" autoFill="0" autoLine="0" autoPict="0">
                <anchor moveWithCells="1">
                  <from>
                    <xdr:col>3</xdr:col>
                    <xdr:colOff>47625</xdr:colOff>
                    <xdr:row>141</xdr:row>
                    <xdr:rowOff>85725</xdr:rowOff>
                  </from>
                  <to>
                    <xdr:col>3</xdr:col>
                    <xdr:colOff>257175</xdr:colOff>
                    <xdr:row>141</xdr:row>
                    <xdr:rowOff>342900</xdr:rowOff>
                  </to>
                </anchor>
              </controlPr>
            </control>
          </mc:Choice>
        </mc:AlternateContent>
        <mc:AlternateContent xmlns:mc="http://schemas.openxmlformats.org/markup-compatibility/2006">
          <mc:Choice Requires="x14">
            <control shapeId="8404" r:id="rId753" name="Check Box 1236">
              <controlPr defaultSize="0" autoFill="0" autoLine="0" autoPict="0">
                <anchor moveWithCells="1">
                  <from>
                    <xdr:col>4</xdr:col>
                    <xdr:colOff>47625</xdr:colOff>
                    <xdr:row>141</xdr:row>
                    <xdr:rowOff>85725</xdr:rowOff>
                  </from>
                  <to>
                    <xdr:col>4</xdr:col>
                    <xdr:colOff>257175</xdr:colOff>
                    <xdr:row>141</xdr:row>
                    <xdr:rowOff>342900</xdr:rowOff>
                  </to>
                </anchor>
              </controlPr>
            </control>
          </mc:Choice>
        </mc:AlternateContent>
        <mc:AlternateContent xmlns:mc="http://schemas.openxmlformats.org/markup-compatibility/2006">
          <mc:Choice Requires="x14">
            <control shapeId="8405" r:id="rId754" name="Check Box 1237">
              <controlPr defaultSize="0" autoFill="0" autoLine="0" autoPict="0">
                <anchor moveWithCells="1">
                  <from>
                    <xdr:col>2</xdr:col>
                    <xdr:colOff>47625</xdr:colOff>
                    <xdr:row>141</xdr:row>
                    <xdr:rowOff>85725</xdr:rowOff>
                  </from>
                  <to>
                    <xdr:col>2</xdr:col>
                    <xdr:colOff>257175</xdr:colOff>
                    <xdr:row>141</xdr:row>
                    <xdr:rowOff>342900</xdr:rowOff>
                  </to>
                </anchor>
              </controlPr>
            </control>
          </mc:Choice>
        </mc:AlternateContent>
        <mc:AlternateContent xmlns:mc="http://schemas.openxmlformats.org/markup-compatibility/2006">
          <mc:Choice Requires="x14">
            <control shapeId="8406" r:id="rId755" name="Check Box 1238">
              <controlPr defaultSize="0" autoFill="0" autoLine="0" autoPict="0">
                <anchor moveWithCells="1">
                  <from>
                    <xdr:col>3</xdr:col>
                    <xdr:colOff>47625</xdr:colOff>
                    <xdr:row>141</xdr:row>
                    <xdr:rowOff>85725</xdr:rowOff>
                  </from>
                  <to>
                    <xdr:col>3</xdr:col>
                    <xdr:colOff>257175</xdr:colOff>
                    <xdr:row>141</xdr:row>
                    <xdr:rowOff>342900</xdr:rowOff>
                  </to>
                </anchor>
              </controlPr>
            </control>
          </mc:Choice>
        </mc:AlternateContent>
        <mc:AlternateContent xmlns:mc="http://schemas.openxmlformats.org/markup-compatibility/2006">
          <mc:Choice Requires="x14">
            <control shapeId="8407" r:id="rId756" name="Check Box 1239">
              <controlPr defaultSize="0" autoFill="0" autoLine="0" autoPict="0">
                <anchor moveWithCells="1">
                  <from>
                    <xdr:col>4</xdr:col>
                    <xdr:colOff>47625</xdr:colOff>
                    <xdr:row>141</xdr:row>
                    <xdr:rowOff>85725</xdr:rowOff>
                  </from>
                  <to>
                    <xdr:col>4</xdr:col>
                    <xdr:colOff>257175</xdr:colOff>
                    <xdr:row>141</xdr:row>
                    <xdr:rowOff>342900</xdr:rowOff>
                  </to>
                </anchor>
              </controlPr>
            </control>
          </mc:Choice>
        </mc:AlternateContent>
        <mc:AlternateContent xmlns:mc="http://schemas.openxmlformats.org/markup-compatibility/2006">
          <mc:Choice Requires="x14">
            <control shapeId="8408" r:id="rId757" name="Check Box 1240">
              <controlPr defaultSize="0" autoFill="0" autoLine="0" autoPict="0">
                <anchor moveWithCells="1">
                  <from>
                    <xdr:col>2</xdr:col>
                    <xdr:colOff>47625</xdr:colOff>
                    <xdr:row>141</xdr:row>
                    <xdr:rowOff>85725</xdr:rowOff>
                  </from>
                  <to>
                    <xdr:col>2</xdr:col>
                    <xdr:colOff>257175</xdr:colOff>
                    <xdr:row>141</xdr:row>
                    <xdr:rowOff>342900</xdr:rowOff>
                  </to>
                </anchor>
              </controlPr>
            </control>
          </mc:Choice>
        </mc:AlternateContent>
        <mc:AlternateContent xmlns:mc="http://schemas.openxmlformats.org/markup-compatibility/2006">
          <mc:Choice Requires="x14">
            <control shapeId="8409" r:id="rId758" name="Check Box 1241">
              <controlPr defaultSize="0" autoFill="0" autoLine="0" autoPict="0">
                <anchor moveWithCells="1">
                  <from>
                    <xdr:col>3</xdr:col>
                    <xdr:colOff>47625</xdr:colOff>
                    <xdr:row>141</xdr:row>
                    <xdr:rowOff>85725</xdr:rowOff>
                  </from>
                  <to>
                    <xdr:col>3</xdr:col>
                    <xdr:colOff>257175</xdr:colOff>
                    <xdr:row>141</xdr:row>
                    <xdr:rowOff>342900</xdr:rowOff>
                  </to>
                </anchor>
              </controlPr>
            </control>
          </mc:Choice>
        </mc:AlternateContent>
        <mc:AlternateContent xmlns:mc="http://schemas.openxmlformats.org/markup-compatibility/2006">
          <mc:Choice Requires="x14">
            <control shapeId="8410" r:id="rId759" name="Check Box 1242">
              <controlPr defaultSize="0" autoFill="0" autoLine="0" autoPict="0">
                <anchor moveWithCells="1">
                  <from>
                    <xdr:col>4</xdr:col>
                    <xdr:colOff>47625</xdr:colOff>
                    <xdr:row>141</xdr:row>
                    <xdr:rowOff>85725</xdr:rowOff>
                  </from>
                  <to>
                    <xdr:col>4</xdr:col>
                    <xdr:colOff>257175</xdr:colOff>
                    <xdr:row>141</xdr:row>
                    <xdr:rowOff>342900</xdr:rowOff>
                  </to>
                </anchor>
              </controlPr>
            </control>
          </mc:Choice>
        </mc:AlternateContent>
        <mc:AlternateContent xmlns:mc="http://schemas.openxmlformats.org/markup-compatibility/2006">
          <mc:Choice Requires="x14">
            <control shapeId="8459" r:id="rId760" name="Check Box 1291">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60" r:id="rId761" name="Check Box 1292">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61" r:id="rId762" name="Check Box 1293">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62" r:id="rId763" name="Check Box 1294">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63" r:id="rId764" name="Check Box 1295">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64" r:id="rId765" name="Check Box 1296">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65" r:id="rId766" name="Check Box 1297">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66" r:id="rId767" name="Check Box 1298">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67" r:id="rId768" name="Check Box 1299">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68" r:id="rId769" name="Check Box 1300">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69" r:id="rId770" name="Check Box 1301">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70" r:id="rId771" name="Check Box 1302">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71" r:id="rId772" name="Check Box 1303">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72" r:id="rId773" name="Check Box 1304">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473" r:id="rId774" name="Check Box 1305">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474" r:id="rId775" name="Check Box 1306">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75" r:id="rId776" name="Check Box 1307">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476" r:id="rId777" name="Check Box 1308">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477" r:id="rId778" name="Check Box 1309">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78" r:id="rId779" name="Check Box 1310">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479" r:id="rId780" name="Check Box 1311">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480" r:id="rId781" name="Check Box 1312">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81" r:id="rId782" name="Check Box 1313">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482" r:id="rId783" name="Check Box 1314">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483" r:id="rId784" name="Check Box 1315">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484" r:id="rId785" name="Check Box 1316">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485" r:id="rId786" name="Check Box 1317">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486" r:id="rId787" name="Check Box 1318">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487" r:id="rId788" name="Check Box 1319">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488" r:id="rId789" name="Check Box 1320">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489" r:id="rId790" name="Check Box 1321">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490" r:id="rId791" name="Check Box 1322">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491" r:id="rId792" name="Check Box 1323">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492" r:id="rId793" name="Check Box 1324">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493" r:id="rId794" name="Check Box 1325">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494" r:id="rId795" name="Check Box 1326">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495" r:id="rId796" name="Check Box 1327">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496" r:id="rId797" name="Check Box 1328">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497" r:id="rId798" name="Check Box 1329">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498" r:id="rId799" name="Check Box 1330">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499" r:id="rId800" name="Check Box 1331">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00" r:id="rId801" name="Check Box 1332">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01" r:id="rId802" name="Check Box 1333">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02" r:id="rId803" name="Check Box 1334">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03" r:id="rId804" name="Check Box 1335">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04" r:id="rId805" name="Check Box 1336">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05" r:id="rId806" name="Check Box 1337">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06" r:id="rId807" name="Check Box 1338">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07" r:id="rId808" name="Check Box 1339">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08" r:id="rId809" name="Check Box 1340">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09" r:id="rId810" name="Check Box 1341">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10" r:id="rId811" name="Check Box 1342">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11" r:id="rId812" name="Check Box 1343">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12" r:id="rId813" name="Check Box 1344">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13" r:id="rId814" name="Check Box 1345">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14" r:id="rId815" name="Check Box 1346">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15" r:id="rId816" name="Check Box 1347">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16" r:id="rId817" name="Check Box 1348">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17" r:id="rId818" name="Check Box 1349">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18" r:id="rId819" name="Check Box 1350">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19" r:id="rId820" name="Check Box 1351">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20" r:id="rId821" name="Check Box 1352">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21" r:id="rId822" name="Check Box 1353">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22" r:id="rId823" name="Check Box 1354">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23" r:id="rId824" name="Check Box 1355">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24" r:id="rId825" name="Check Box 1356">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25" r:id="rId826" name="Check Box 1357">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26" r:id="rId827" name="Check Box 1358">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27" r:id="rId828" name="Check Box 1359">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28" r:id="rId829" name="Check Box 1360">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29" r:id="rId830" name="Check Box 1361">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30" r:id="rId831" name="Check Box 1362">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31" r:id="rId832" name="Check Box 1363">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32" r:id="rId833" name="Check Box 1364">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33" r:id="rId834" name="Check Box 1365">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34" r:id="rId835" name="Check Box 1366">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35" r:id="rId836" name="Check Box 1367">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36" r:id="rId837" name="Check Box 1368">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37" r:id="rId838" name="Check Box 1369">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38" r:id="rId839" name="Check Box 1370">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39" r:id="rId840" name="Check Box 1371">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40" r:id="rId841" name="Check Box 1372">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41" r:id="rId842" name="Check Box 1373">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42" r:id="rId843" name="Check Box 1374">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43" r:id="rId844" name="Check Box 1375">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44" r:id="rId845" name="Check Box 1376">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45" r:id="rId846" name="Check Box 1377">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46" r:id="rId847" name="Check Box 1378">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47" r:id="rId848" name="Check Box 1379">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48" r:id="rId849" name="Check Box 1380">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49" r:id="rId850" name="Check Box 1381">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50" r:id="rId851" name="Check Box 1382">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51" r:id="rId852" name="Check Box 1383">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52" r:id="rId853" name="Check Box 1384">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53" r:id="rId854" name="Check Box 1385">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54" r:id="rId855" name="Check Box 1386">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79" r:id="rId856" name="Check Box 1411">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580" r:id="rId857" name="Check Box 1412">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581" r:id="rId858" name="Check Box 1413">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582" r:id="rId859" name="Check Box 1414">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583" r:id="rId860" name="Check Box 1415">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584" r:id="rId861" name="Check Box 1416">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585" r:id="rId862" name="Check Box 1417">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586" r:id="rId863" name="Check Box 1418">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587" r:id="rId864" name="Check Box 1419">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588" r:id="rId865" name="Check Box 1420">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589" r:id="rId866" name="Check Box 1421">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590" r:id="rId867" name="Check Box 1422">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591" r:id="rId868" name="Check Box 1423">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592" r:id="rId869" name="Check Box 1424">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593" r:id="rId870" name="Check Box 1425">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594" r:id="rId871" name="Check Box 1426">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595" r:id="rId872" name="Check Box 1427">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596" r:id="rId873" name="Check Box 1428">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597" r:id="rId874" name="Check Box 1429">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598" r:id="rId875" name="Check Box 1430">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599" r:id="rId876" name="Check Box 1431">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00" r:id="rId877" name="Check Box 1432">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601" r:id="rId878" name="Check Box 1433">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602" r:id="rId879" name="Check Box 1434">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03" r:id="rId880" name="Check Box 1435">
              <controlPr defaultSize="0" autoFill="0" autoLine="0" autoPict="0">
                <anchor moveWithCells="1">
                  <from>
                    <xdr:col>2</xdr:col>
                    <xdr:colOff>47625</xdr:colOff>
                    <xdr:row>156</xdr:row>
                    <xdr:rowOff>85725</xdr:rowOff>
                  </from>
                  <to>
                    <xdr:col>2</xdr:col>
                    <xdr:colOff>257175</xdr:colOff>
                    <xdr:row>156</xdr:row>
                    <xdr:rowOff>342900</xdr:rowOff>
                  </to>
                </anchor>
              </controlPr>
            </control>
          </mc:Choice>
        </mc:AlternateContent>
        <mc:AlternateContent xmlns:mc="http://schemas.openxmlformats.org/markup-compatibility/2006">
          <mc:Choice Requires="x14">
            <control shapeId="8604" r:id="rId881" name="Check Box 1436">
              <controlPr defaultSize="0" autoFill="0" autoLine="0" autoPict="0">
                <anchor moveWithCells="1">
                  <from>
                    <xdr:col>3</xdr:col>
                    <xdr:colOff>47625</xdr:colOff>
                    <xdr:row>156</xdr:row>
                    <xdr:rowOff>85725</xdr:rowOff>
                  </from>
                  <to>
                    <xdr:col>3</xdr:col>
                    <xdr:colOff>257175</xdr:colOff>
                    <xdr:row>156</xdr:row>
                    <xdr:rowOff>342900</xdr:rowOff>
                  </to>
                </anchor>
              </controlPr>
            </control>
          </mc:Choice>
        </mc:AlternateContent>
        <mc:AlternateContent xmlns:mc="http://schemas.openxmlformats.org/markup-compatibility/2006">
          <mc:Choice Requires="x14">
            <control shapeId="8605" r:id="rId882" name="Check Box 1437">
              <controlPr defaultSize="0" autoFill="0" autoLine="0" autoPict="0">
                <anchor moveWithCells="1">
                  <from>
                    <xdr:col>4</xdr:col>
                    <xdr:colOff>47625</xdr:colOff>
                    <xdr:row>156</xdr:row>
                    <xdr:rowOff>85725</xdr:rowOff>
                  </from>
                  <to>
                    <xdr:col>4</xdr:col>
                    <xdr:colOff>257175</xdr:colOff>
                    <xdr:row>156</xdr:row>
                    <xdr:rowOff>342900</xdr:rowOff>
                  </to>
                </anchor>
              </controlPr>
            </control>
          </mc:Choice>
        </mc:AlternateContent>
        <mc:AlternateContent xmlns:mc="http://schemas.openxmlformats.org/markup-compatibility/2006">
          <mc:Choice Requires="x14">
            <control shapeId="8606" r:id="rId883" name="Check Box 1438">
              <controlPr defaultSize="0" autoFill="0" autoLine="0" autoPict="0">
                <anchor moveWithCells="1">
                  <from>
                    <xdr:col>2</xdr:col>
                    <xdr:colOff>47625</xdr:colOff>
                    <xdr:row>156</xdr:row>
                    <xdr:rowOff>85725</xdr:rowOff>
                  </from>
                  <to>
                    <xdr:col>2</xdr:col>
                    <xdr:colOff>257175</xdr:colOff>
                    <xdr:row>156</xdr:row>
                    <xdr:rowOff>342900</xdr:rowOff>
                  </to>
                </anchor>
              </controlPr>
            </control>
          </mc:Choice>
        </mc:AlternateContent>
        <mc:AlternateContent xmlns:mc="http://schemas.openxmlformats.org/markup-compatibility/2006">
          <mc:Choice Requires="x14">
            <control shapeId="8607" r:id="rId884" name="Check Box 1439">
              <controlPr defaultSize="0" autoFill="0" autoLine="0" autoPict="0">
                <anchor moveWithCells="1">
                  <from>
                    <xdr:col>3</xdr:col>
                    <xdr:colOff>47625</xdr:colOff>
                    <xdr:row>156</xdr:row>
                    <xdr:rowOff>85725</xdr:rowOff>
                  </from>
                  <to>
                    <xdr:col>3</xdr:col>
                    <xdr:colOff>257175</xdr:colOff>
                    <xdr:row>156</xdr:row>
                    <xdr:rowOff>342900</xdr:rowOff>
                  </to>
                </anchor>
              </controlPr>
            </control>
          </mc:Choice>
        </mc:AlternateContent>
        <mc:AlternateContent xmlns:mc="http://schemas.openxmlformats.org/markup-compatibility/2006">
          <mc:Choice Requires="x14">
            <control shapeId="8608" r:id="rId885" name="Check Box 1440">
              <controlPr defaultSize="0" autoFill="0" autoLine="0" autoPict="0">
                <anchor moveWithCells="1">
                  <from>
                    <xdr:col>4</xdr:col>
                    <xdr:colOff>47625</xdr:colOff>
                    <xdr:row>156</xdr:row>
                    <xdr:rowOff>85725</xdr:rowOff>
                  </from>
                  <to>
                    <xdr:col>4</xdr:col>
                    <xdr:colOff>257175</xdr:colOff>
                    <xdr:row>156</xdr:row>
                    <xdr:rowOff>342900</xdr:rowOff>
                  </to>
                </anchor>
              </controlPr>
            </control>
          </mc:Choice>
        </mc:AlternateContent>
        <mc:AlternateContent xmlns:mc="http://schemas.openxmlformats.org/markup-compatibility/2006">
          <mc:Choice Requires="x14">
            <control shapeId="8609" r:id="rId886" name="Check Box 1441">
              <controlPr defaultSize="0" autoFill="0" autoLine="0" autoPict="0">
                <anchor moveWithCells="1">
                  <from>
                    <xdr:col>2</xdr:col>
                    <xdr:colOff>47625</xdr:colOff>
                    <xdr:row>156</xdr:row>
                    <xdr:rowOff>85725</xdr:rowOff>
                  </from>
                  <to>
                    <xdr:col>2</xdr:col>
                    <xdr:colOff>257175</xdr:colOff>
                    <xdr:row>156</xdr:row>
                    <xdr:rowOff>342900</xdr:rowOff>
                  </to>
                </anchor>
              </controlPr>
            </control>
          </mc:Choice>
        </mc:AlternateContent>
        <mc:AlternateContent xmlns:mc="http://schemas.openxmlformats.org/markup-compatibility/2006">
          <mc:Choice Requires="x14">
            <control shapeId="8610" r:id="rId887" name="Check Box 1442">
              <controlPr defaultSize="0" autoFill="0" autoLine="0" autoPict="0">
                <anchor moveWithCells="1">
                  <from>
                    <xdr:col>3</xdr:col>
                    <xdr:colOff>47625</xdr:colOff>
                    <xdr:row>156</xdr:row>
                    <xdr:rowOff>85725</xdr:rowOff>
                  </from>
                  <to>
                    <xdr:col>3</xdr:col>
                    <xdr:colOff>257175</xdr:colOff>
                    <xdr:row>156</xdr:row>
                    <xdr:rowOff>342900</xdr:rowOff>
                  </to>
                </anchor>
              </controlPr>
            </control>
          </mc:Choice>
        </mc:AlternateContent>
        <mc:AlternateContent xmlns:mc="http://schemas.openxmlformats.org/markup-compatibility/2006">
          <mc:Choice Requires="x14">
            <control shapeId="8611" r:id="rId888" name="Check Box 1443">
              <controlPr defaultSize="0" autoFill="0" autoLine="0" autoPict="0">
                <anchor moveWithCells="1">
                  <from>
                    <xdr:col>4</xdr:col>
                    <xdr:colOff>47625</xdr:colOff>
                    <xdr:row>156</xdr:row>
                    <xdr:rowOff>85725</xdr:rowOff>
                  </from>
                  <to>
                    <xdr:col>4</xdr:col>
                    <xdr:colOff>257175</xdr:colOff>
                    <xdr:row>156</xdr:row>
                    <xdr:rowOff>342900</xdr:rowOff>
                  </to>
                </anchor>
              </controlPr>
            </control>
          </mc:Choice>
        </mc:AlternateContent>
        <mc:AlternateContent xmlns:mc="http://schemas.openxmlformats.org/markup-compatibility/2006">
          <mc:Choice Requires="x14">
            <control shapeId="8612" r:id="rId889" name="Check Box 1444">
              <controlPr defaultSize="0" autoFill="0" autoLine="0" autoPict="0">
                <anchor moveWithCells="1">
                  <from>
                    <xdr:col>2</xdr:col>
                    <xdr:colOff>47625</xdr:colOff>
                    <xdr:row>156</xdr:row>
                    <xdr:rowOff>85725</xdr:rowOff>
                  </from>
                  <to>
                    <xdr:col>2</xdr:col>
                    <xdr:colOff>257175</xdr:colOff>
                    <xdr:row>156</xdr:row>
                    <xdr:rowOff>342900</xdr:rowOff>
                  </to>
                </anchor>
              </controlPr>
            </control>
          </mc:Choice>
        </mc:AlternateContent>
        <mc:AlternateContent xmlns:mc="http://schemas.openxmlformats.org/markup-compatibility/2006">
          <mc:Choice Requires="x14">
            <control shapeId="8613" r:id="rId890" name="Check Box 1445">
              <controlPr defaultSize="0" autoFill="0" autoLine="0" autoPict="0">
                <anchor moveWithCells="1">
                  <from>
                    <xdr:col>3</xdr:col>
                    <xdr:colOff>47625</xdr:colOff>
                    <xdr:row>156</xdr:row>
                    <xdr:rowOff>85725</xdr:rowOff>
                  </from>
                  <to>
                    <xdr:col>3</xdr:col>
                    <xdr:colOff>257175</xdr:colOff>
                    <xdr:row>156</xdr:row>
                    <xdr:rowOff>342900</xdr:rowOff>
                  </to>
                </anchor>
              </controlPr>
            </control>
          </mc:Choice>
        </mc:AlternateContent>
        <mc:AlternateContent xmlns:mc="http://schemas.openxmlformats.org/markup-compatibility/2006">
          <mc:Choice Requires="x14">
            <control shapeId="8614" r:id="rId891" name="Check Box 1446">
              <controlPr defaultSize="0" autoFill="0" autoLine="0" autoPict="0">
                <anchor moveWithCells="1">
                  <from>
                    <xdr:col>4</xdr:col>
                    <xdr:colOff>47625</xdr:colOff>
                    <xdr:row>156</xdr:row>
                    <xdr:rowOff>85725</xdr:rowOff>
                  </from>
                  <to>
                    <xdr:col>4</xdr:col>
                    <xdr:colOff>257175</xdr:colOff>
                    <xdr:row>156</xdr:row>
                    <xdr:rowOff>342900</xdr:rowOff>
                  </to>
                </anchor>
              </controlPr>
            </control>
          </mc:Choice>
        </mc:AlternateContent>
        <mc:AlternateContent xmlns:mc="http://schemas.openxmlformats.org/markup-compatibility/2006">
          <mc:Choice Requires="x14">
            <control shapeId="8615" r:id="rId892" name="Check Box 1447">
              <controlPr defaultSize="0" autoFill="0" autoLine="0" autoPict="0">
                <anchor moveWithCells="1">
                  <from>
                    <xdr:col>2</xdr:col>
                    <xdr:colOff>47625</xdr:colOff>
                    <xdr:row>157</xdr:row>
                    <xdr:rowOff>85725</xdr:rowOff>
                  </from>
                  <to>
                    <xdr:col>2</xdr:col>
                    <xdr:colOff>257175</xdr:colOff>
                    <xdr:row>157</xdr:row>
                    <xdr:rowOff>342900</xdr:rowOff>
                  </to>
                </anchor>
              </controlPr>
            </control>
          </mc:Choice>
        </mc:AlternateContent>
        <mc:AlternateContent xmlns:mc="http://schemas.openxmlformats.org/markup-compatibility/2006">
          <mc:Choice Requires="x14">
            <control shapeId="8616" r:id="rId893" name="Check Box 1448">
              <controlPr defaultSize="0" autoFill="0" autoLine="0" autoPict="0">
                <anchor moveWithCells="1">
                  <from>
                    <xdr:col>3</xdr:col>
                    <xdr:colOff>47625</xdr:colOff>
                    <xdr:row>157</xdr:row>
                    <xdr:rowOff>85725</xdr:rowOff>
                  </from>
                  <to>
                    <xdr:col>3</xdr:col>
                    <xdr:colOff>257175</xdr:colOff>
                    <xdr:row>157</xdr:row>
                    <xdr:rowOff>342900</xdr:rowOff>
                  </to>
                </anchor>
              </controlPr>
            </control>
          </mc:Choice>
        </mc:AlternateContent>
        <mc:AlternateContent xmlns:mc="http://schemas.openxmlformats.org/markup-compatibility/2006">
          <mc:Choice Requires="x14">
            <control shapeId="8617" r:id="rId894" name="Check Box 1449">
              <controlPr defaultSize="0" autoFill="0" autoLine="0" autoPict="0">
                <anchor moveWithCells="1">
                  <from>
                    <xdr:col>4</xdr:col>
                    <xdr:colOff>47625</xdr:colOff>
                    <xdr:row>157</xdr:row>
                    <xdr:rowOff>85725</xdr:rowOff>
                  </from>
                  <to>
                    <xdr:col>4</xdr:col>
                    <xdr:colOff>257175</xdr:colOff>
                    <xdr:row>157</xdr:row>
                    <xdr:rowOff>342900</xdr:rowOff>
                  </to>
                </anchor>
              </controlPr>
            </control>
          </mc:Choice>
        </mc:AlternateContent>
        <mc:AlternateContent xmlns:mc="http://schemas.openxmlformats.org/markup-compatibility/2006">
          <mc:Choice Requires="x14">
            <control shapeId="8618" r:id="rId895" name="Check Box 1450">
              <controlPr defaultSize="0" autoFill="0" autoLine="0" autoPict="0">
                <anchor moveWithCells="1">
                  <from>
                    <xdr:col>2</xdr:col>
                    <xdr:colOff>47625</xdr:colOff>
                    <xdr:row>157</xdr:row>
                    <xdr:rowOff>85725</xdr:rowOff>
                  </from>
                  <to>
                    <xdr:col>2</xdr:col>
                    <xdr:colOff>257175</xdr:colOff>
                    <xdr:row>157</xdr:row>
                    <xdr:rowOff>342900</xdr:rowOff>
                  </to>
                </anchor>
              </controlPr>
            </control>
          </mc:Choice>
        </mc:AlternateContent>
        <mc:AlternateContent xmlns:mc="http://schemas.openxmlformats.org/markup-compatibility/2006">
          <mc:Choice Requires="x14">
            <control shapeId="8619" r:id="rId896" name="Check Box 1451">
              <controlPr defaultSize="0" autoFill="0" autoLine="0" autoPict="0">
                <anchor moveWithCells="1">
                  <from>
                    <xdr:col>3</xdr:col>
                    <xdr:colOff>47625</xdr:colOff>
                    <xdr:row>157</xdr:row>
                    <xdr:rowOff>85725</xdr:rowOff>
                  </from>
                  <to>
                    <xdr:col>3</xdr:col>
                    <xdr:colOff>257175</xdr:colOff>
                    <xdr:row>157</xdr:row>
                    <xdr:rowOff>342900</xdr:rowOff>
                  </to>
                </anchor>
              </controlPr>
            </control>
          </mc:Choice>
        </mc:AlternateContent>
        <mc:AlternateContent xmlns:mc="http://schemas.openxmlformats.org/markup-compatibility/2006">
          <mc:Choice Requires="x14">
            <control shapeId="8620" r:id="rId897" name="Check Box 1452">
              <controlPr defaultSize="0" autoFill="0" autoLine="0" autoPict="0">
                <anchor moveWithCells="1">
                  <from>
                    <xdr:col>4</xdr:col>
                    <xdr:colOff>47625</xdr:colOff>
                    <xdr:row>157</xdr:row>
                    <xdr:rowOff>85725</xdr:rowOff>
                  </from>
                  <to>
                    <xdr:col>4</xdr:col>
                    <xdr:colOff>257175</xdr:colOff>
                    <xdr:row>157</xdr:row>
                    <xdr:rowOff>342900</xdr:rowOff>
                  </to>
                </anchor>
              </controlPr>
            </control>
          </mc:Choice>
        </mc:AlternateContent>
        <mc:AlternateContent xmlns:mc="http://schemas.openxmlformats.org/markup-compatibility/2006">
          <mc:Choice Requires="x14">
            <control shapeId="8621" r:id="rId898" name="Check Box 1453">
              <controlPr defaultSize="0" autoFill="0" autoLine="0" autoPict="0">
                <anchor moveWithCells="1">
                  <from>
                    <xdr:col>2</xdr:col>
                    <xdr:colOff>47625</xdr:colOff>
                    <xdr:row>157</xdr:row>
                    <xdr:rowOff>85725</xdr:rowOff>
                  </from>
                  <to>
                    <xdr:col>2</xdr:col>
                    <xdr:colOff>257175</xdr:colOff>
                    <xdr:row>157</xdr:row>
                    <xdr:rowOff>342900</xdr:rowOff>
                  </to>
                </anchor>
              </controlPr>
            </control>
          </mc:Choice>
        </mc:AlternateContent>
        <mc:AlternateContent xmlns:mc="http://schemas.openxmlformats.org/markup-compatibility/2006">
          <mc:Choice Requires="x14">
            <control shapeId="8622" r:id="rId899" name="Check Box 1454">
              <controlPr defaultSize="0" autoFill="0" autoLine="0" autoPict="0">
                <anchor moveWithCells="1">
                  <from>
                    <xdr:col>3</xdr:col>
                    <xdr:colOff>47625</xdr:colOff>
                    <xdr:row>157</xdr:row>
                    <xdr:rowOff>85725</xdr:rowOff>
                  </from>
                  <to>
                    <xdr:col>3</xdr:col>
                    <xdr:colOff>257175</xdr:colOff>
                    <xdr:row>157</xdr:row>
                    <xdr:rowOff>342900</xdr:rowOff>
                  </to>
                </anchor>
              </controlPr>
            </control>
          </mc:Choice>
        </mc:AlternateContent>
        <mc:AlternateContent xmlns:mc="http://schemas.openxmlformats.org/markup-compatibility/2006">
          <mc:Choice Requires="x14">
            <control shapeId="8623" r:id="rId900" name="Check Box 1455">
              <controlPr defaultSize="0" autoFill="0" autoLine="0" autoPict="0">
                <anchor moveWithCells="1">
                  <from>
                    <xdr:col>4</xdr:col>
                    <xdr:colOff>47625</xdr:colOff>
                    <xdr:row>157</xdr:row>
                    <xdr:rowOff>85725</xdr:rowOff>
                  </from>
                  <to>
                    <xdr:col>4</xdr:col>
                    <xdr:colOff>257175</xdr:colOff>
                    <xdr:row>157</xdr:row>
                    <xdr:rowOff>342900</xdr:rowOff>
                  </to>
                </anchor>
              </controlPr>
            </control>
          </mc:Choice>
        </mc:AlternateContent>
        <mc:AlternateContent xmlns:mc="http://schemas.openxmlformats.org/markup-compatibility/2006">
          <mc:Choice Requires="x14">
            <control shapeId="8624" r:id="rId901" name="Check Box 1456">
              <controlPr defaultSize="0" autoFill="0" autoLine="0" autoPict="0">
                <anchor moveWithCells="1">
                  <from>
                    <xdr:col>2</xdr:col>
                    <xdr:colOff>47625</xdr:colOff>
                    <xdr:row>157</xdr:row>
                    <xdr:rowOff>85725</xdr:rowOff>
                  </from>
                  <to>
                    <xdr:col>2</xdr:col>
                    <xdr:colOff>257175</xdr:colOff>
                    <xdr:row>157</xdr:row>
                    <xdr:rowOff>342900</xdr:rowOff>
                  </to>
                </anchor>
              </controlPr>
            </control>
          </mc:Choice>
        </mc:AlternateContent>
        <mc:AlternateContent xmlns:mc="http://schemas.openxmlformats.org/markup-compatibility/2006">
          <mc:Choice Requires="x14">
            <control shapeId="8625" r:id="rId902" name="Check Box 1457">
              <controlPr defaultSize="0" autoFill="0" autoLine="0" autoPict="0">
                <anchor moveWithCells="1">
                  <from>
                    <xdr:col>3</xdr:col>
                    <xdr:colOff>47625</xdr:colOff>
                    <xdr:row>157</xdr:row>
                    <xdr:rowOff>85725</xdr:rowOff>
                  </from>
                  <to>
                    <xdr:col>3</xdr:col>
                    <xdr:colOff>257175</xdr:colOff>
                    <xdr:row>157</xdr:row>
                    <xdr:rowOff>342900</xdr:rowOff>
                  </to>
                </anchor>
              </controlPr>
            </control>
          </mc:Choice>
        </mc:AlternateContent>
        <mc:AlternateContent xmlns:mc="http://schemas.openxmlformats.org/markup-compatibility/2006">
          <mc:Choice Requires="x14">
            <control shapeId="8626" r:id="rId903" name="Check Box 1458">
              <controlPr defaultSize="0" autoFill="0" autoLine="0" autoPict="0">
                <anchor moveWithCells="1">
                  <from>
                    <xdr:col>4</xdr:col>
                    <xdr:colOff>47625</xdr:colOff>
                    <xdr:row>157</xdr:row>
                    <xdr:rowOff>85725</xdr:rowOff>
                  </from>
                  <to>
                    <xdr:col>4</xdr:col>
                    <xdr:colOff>257175</xdr:colOff>
                    <xdr:row>157</xdr:row>
                    <xdr:rowOff>342900</xdr:rowOff>
                  </to>
                </anchor>
              </controlPr>
            </control>
          </mc:Choice>
        </mc:AlternateContent>
        <mc:AlternateContent xmlns:mc="http://schemas.openxmlformats.org/markup-compatibility/2006">
          <mc:Choice Requires="x14">
            <control shapeId="8663" r:id="rId904" name="Check Box 1495">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64" r:id="rId905" name="Check Box 1496">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65" r:id="rId906" name="Check Box 1497">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66" r:id="rId907" name="Check Box 1498">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67" r:id="rId908" name="Check Box 1499">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68" r:id="rId909" name="Check Box 1500">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69" r:id="rId910" name="Check Box 1501">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70" r:id="rId911" name="Check Box 1502">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71" r:id="rId912" name="Check Box 1503">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72" r:id="rId913" name="Check Box 1504">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73" r:id="rId914" name="Check Box 1505">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74" r:id="rId915" name="Check Box 1506">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75" r:id="rId916" name="Check Box 1507">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676" r:id="rId917" name="Check Box 1508">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677" r:id="rId918" name="Check Box 1509">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678" r:id="rId919" name="Check Box 1510">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679" r:id="rId920" name="Check Box 1511">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680" r:id="rId921" name="Check Box 1512">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681" r:id="rId922" name="Check Box 1513">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682" r:id="rId923" name="Check Box 1514">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683" r:id="rId924" name="Check Box 1515">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684" r:id="rId925" name="Check Box 1516">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685" r:id="rId926" name="Check Box 1517">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686" r:id="rId927" name="Check Box 1518">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699" r:id="rId928" name="Check Box 1531">
              <controlPr defaultSize="0" autoFill="0" autoLine="0" autoPict="0">
                <anchor moveWithCells="1">
                  <from>
                    <xdr:col>2</xdr:col>
                    <xdr:colOff>47625</xdr:colOff>
                    <xdr:row>142</xdr:row>
                    <xdr:rowOff>85725</xdr:rowOff>
                  </from>
                  <to>
                    <xdr:col>2</xdr:col>
                    <xdr:colOff>257175</xdr:colOff>
                    <xdr:row>142</xdr:row>
                    <xdr:rowOff>342900</xdr:rowOff>
                  </to>
                </anchor>
              </controlPr>
            </control>
          </mc:Choice>
        </mc:AlternateContent>
        <mc:AlternateContent xmlns:mc="http://schemas.openxmlformats.org/markup-compatibility/2006">
          <mc:Choice Requires="x14">
            <control shapeId="8700" r:id="rId929" name="Check Box 1532">
              <controlPr defaultSize="0" autoFill="0" autoLine="0" autoPict="0">
                <anchor moveWithCells="1">
                  <from>
                    <xdr:col>3</xdr:col>
                    <xdr:colOff>47625</xdr:colOff>
                    <xdr:row>142</xdr:row>
                    <xdr:rowOff>85725</xdr:rowOff>
                  </from>
                  <to>
                    <xdr:col>3</xdr:col>
                    <xdr:colOff>257175</xdr:colOff>
                    <xdr:row>142</xdr:row>
                    <xdr:rowOff>342900</xdr:rowOff>
                  </to>
                </anchor>
              </controlPr>
            </control>
          </mc:Choice>
        </mc:AlternateContent>
        <mc:AlternateContent xmlns:mc="http://schemas.openxmlformats.org/markup-compatibility/2006">
          <mc:Choice Requires="x14">
            <control shapeId="8701" r:id="rId930" name="Check Box 1533">
              <controlPr defaultSize="0" autoFill="0" autoLine="0" autoPict="0">
                <anchor moveWithCells="1">
                  <from>
                    <xdr:col>4</xdr:col>
                    <xdr:colOff>47625</xdr:colOff>
                    <xdr:row>142</xdr:row>
                    <xdr:rowOff>85725</xdr:rowOff>
                  </from>
                  <to>
                    <xdr:col>4</xdr:col>
                    <xdr:colOff>257175</xdr:colOff>
                    <xdr:row>142</xdr:row>
                    <xdr:rowOff>342900</xdr:rowOff>
                  </to>
                </anchor>
              </controlPr>
            </control>
          </mc:Choice>
        </mc:AlternateContent>
        <mc:AlternateContent xmlns:mc="http://schemas.openxmlformats.org/markup-compatibility/2006">
          <mc:Choice Requires="x14">
            <control shapeId="8702" r:id="rId931" name="Check Box 1534">
              <controlPr defaultSize="0" autoFill="0" autoLine="0" autoPict="0">
                <anchor moveWithCells="1">
                  <from>
                    <xdr:col>2</xdr:col>
                    <xdr:colOff>47625</xdr:colOff>
                    <xdr:row>142</xdr:row>
                    <xdr:rowOff>85725</xdr:rowOff>
                  </from>
                  <to>
                    <xdr:col>2</xdr:col>
                    <xdr:colOff>257175</xdr:colOff>
                    <xdr:row>142</xdr:row>
                    <xdr:rowOff>342900</xdr:rowOff>
                  </to>
                </anchor>
              </controlPr>
            </control>
          </mc:Choice>
        </mc:AlternateContent>
        <mc:AlternateContent xmlns:mc="http://schemas.openxmlformats.org/markup-compatibility/2006">
          <mc:Choice Requires="x14">
            <control shapeId="8703" r:id="rId932" name="Check Box 1535">
              <controlPr defaultSize="0" autoFill="0" autoLine="0" autoPict="0">
                <anchor moveWithCells="1">
                  <from>
                    <xdr:col>3</xdr:col>
                    <xdr:colOff>47625</xdr:colOff>
                    <xdr:row>142</xdr:row>
                    <xdr:rowOff>85725</xdr:rowOff>
                  </from>
                  <to>
                    <xdr:col>3</xdr:col>
                    <xdr:colOff>257175</xdr:colOff>
                    <xdr:row>142</xdr:row>
                    <xdr:rowOff>342900</xdr:rowOff>
                  </to>
                </anchor>
              </controlPr>
            </control>
          </mc:Choice>
        </mc:AlternateContent>
        <mc:AlternateContent xmlns:mc="http://schemas.openxmlformats.org/markup-compatibility/2006">
          <mc:Choice Requires="x14">
            <control shapeId="8704" r:id="rId933" name="Check Box 1536">
              <controlPr defaultSize="0" autoFill="0" autoLine="0" autoPict="0">
                <anchor moveWithCells="1">
                  <from>
                    <xdr:col>4</xdr:col>
                    <xdr:colOff>47625</xdr:colOff>
                    <xdr:row>142</xdr:row>
                    <xdr:rowOff>85725</xdr:rowOff>
                  </from>
                  <to>
                    <xdr:col>4</xdr:col>
                    <xdr:colOff>257175</xdr:colOff>
                    <xdr:row>142</xdr:row>
                    <xdr:rowOff>342900</xdr:rowOff>
                  </to>
                </anchor>
              </controlPr>
            </control>
          </mc:Choice>
        </mc:AlternateContent>
        <mc:AlternateContent xmlns:mc="http://schemas.openxmlformats.org/markup-compatibility/2006">
          <mc:Choice Requires="x14">
            <control shapeId="8705" r:id="rId934" name="Check Box 1537">
              <controlPr defaultSize="0" autoFill="0" autoLine="0" autoPict="0">
                <anchor moveWithCells="1">
                  <from>
                    <xdr:col>2</xdr:col>
                    <xdr:colOff>47625</xdr:colOff>
                    <xdr:row>142</xdr:row>
                    <xdr:rowOff>85725</xdr:rowOff>
                  </from>
                  <to>
                    <xdr:col>2</xdr:col>
                    <xdr:colOff>257175</xdr:colOff>
                    <xdr:row>142</xdr:row>
                    <xdr:rowOff>342900</xdr:rowOff>
                  </to>
                </anchor>
              </controlPr>
            </control>
          </mc:Choice>
        </mc:AlternateContent>
        <mc:AlternateContent xmlns:mc="http://schemas.openxmlformats.org/markup-compatibility/2006">
          <mc:Choice Requires="x14">
            <control shapeId="8706" r:id="rId935" name="Check Box 1538">
              <controlPr defaultSize="0" autoFill="0" autoLine="0" autoPict="0">
                <anchor moveWithCells="1">
                  <from>
                    <xdr:col>3</xdr:col>
                    <xdr:colOff>47625</xdr:colOff>
                    <xdr:row>142</xdr:row>
                    <xdr:rowOff>85725</xdr:rowOff>
                  </from>
                  <to>
                    <xdr:col>3</xdr:col>
                    <xdr:colOff>257175</xdr:colOff>
                    <xdr:row>142</xdr:row>
                    <xdr:rowOff>342900</xdr:rowOff>
                  </to>
                </anchor>
              </controlPr>
            </control>
          </mc:Choice>
        </mc:AlternateContent>
        <mc:AlternateContent xmlns:mc="http://schemas.openxmlformats.org/markup-compatibility/2006">
          <mc:Choice Requires="x14">
            <control shapeId="8707" r:id="rId936" name="Check Box 1539">
              <controlPr defaultSize="0" autoFill="0" autoLine="0" autoPict="0">
                <anchor moveWithCells="1">
                  <from>
                    <xdr:col>4</xdr:col>
                    <xdr:colOff>47625</xdr:colOff>
                    <xdr:row>142</xdr:row>
                    <xdr:rowOff>85725</xdr:rowOff>
                  </from>
                  <to>
                    <xdr:col>4</xdr:col>
                    <xdr:colOff>257175</xdr:colOff>
                    <xdr:row>142</xdr:row>
                    <xdr:rowOff>342900</xdr:rowOff>
                  </to>
                </anchor>
              </controlPr>
            </control>
          </mc:Choice>
        </mc:AlternateContent>
        <mc:AlternateContent xmlns:mc="http://schemas.openxmlformats.org/markup-compatibility/2006">
          <mc:Choice Requires="x14">
            <control shapeId="8708" r:id="rId937" name="Check Box 1540">
              <controlPr defaultSize="0" autoFill="0" autoLine="0" autoPict="0">
                <anchor moveWithCells="1">
                  <from>
                    <xdr:col>2</xdr:col>
                    <xdr:colOff>47625</xdr:colOff>
                    <xdr:row>142</xdr:row>
                    <xdr:rowOff>85725</xdr:rowOff>
                  </from>
                  <to>
                    <xdr:col>2</xdr:col>
                    <xdr:colOff>257175</xdr:colOff>
                    <xdr:row>142</xdr:row>
                    <xdr:rowOff>342900</xdr:rowOff>
                  </to>
                </anchor>
              </controlPr>
            </control>
          </mc:Choice>
        </mc:AlternateContent>
        <mc:AlternateContent xmlns:mc="http://schemas.openxmlformats.org/markup-compatibility/2006">
          <mc:Choice Requires="x14">
            <control shapeId="8709" r:id="rId938" name="Check Box 1541">
              <controlPr defaultSize="0" autoFill="0" autoLine="0" autoPict="0">
                <anchor moveWithCells="1">
                  <from>
                    <xdr:col>3</xdr:col>
                    <xdr:colOff>47625</xdr:colOff>
                    <xdr:row>142</xdr:row>
                    <xdr:rowOff>85725</xdr:rowOff>
                  </from>
                  <to>
                    <xdr:col>3</xdr:col>
                    <xdr:colOff>257175</xdr:colOff>
                    <xdr:row>142</xdr:row>
                    <xdr:rowOff>342900</xdr:rowOff>
                  </to>
                </anchor>
              </controlPr>
            </control>
          </mc:Choice>
        </mc:AlternateContent>
        <mc:AlternateContent xmlns:mc="http://schemas.openxmlformats.org/markup-compatibility/2006">
          <mc:Choice Requires="x14">
            <control shapeId="8710" r:id="rId939" name="Check Box 1542">
              <controlPr defaultSize="0" autoFill="0" autoLine="0" autoPict="0">
                <anchor moveWithCells="1">
                  <from>
                    <xdr:col>4</xdr:col>
                    <xdr:colOff>47625</xdr:colOff>
                    <xdr:row>142</xdr:row>
                    <xdr:rowOff>85725</xdr:rowOff>
                  </from>
                  <to>
                    <xdr:col>4</xdr:col>
                    <xdr:colOff>257175</xdr:colOff>
                    <xdr:row>142</xdr:row>
                    <xdr:rowOff>342900</xdr:rowOff>
                  </to>
                </anchor>
              </controlPr>
            </control>
          </mc:Choice>
        </mc:AlternateContent>
        <mc:AlternateContent xmlns:mc="http://schemas.openxmlformats.org/markup-compatibility/2006">
          <mc:Choice Requires="x14">
            <control shapeId="8711" r:id="rId940" name="Check Box 1543">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712" r:id="rId941" name="Check Box 1544">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713" r:id="rId942" name="Check Box 1545">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714" r:id="rId943" name="Check Box 1546">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715" r:id="rId944" name="Check Box 1547">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716" r:id="rId945" name="Check Box 1548">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717" r:id="rId946" name="Check Box 1549">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718" r:id="rId947" name="Check Box 1550">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719" r:id="rId948" name="Check Box 1551">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720" r:id="rId949" name="Check Box 1552">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721" r:id="rId950" name="Check Box 1553">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722" r:id="rId951" name="Check Box 1554">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882" r:id="rId952" name="Check Box 1714">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883" r:id="rId953" name="Check Box 1715">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884" r:id="rId954" name="Check Box 1716">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885" r:id="rId955" name="Check Box 1717">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886" r:id="rId956" name="Check Box 1718">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887" r:id="rId957" name="Check Box 1719">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888" r:id="rId958" name="Check Box 1720">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889" r:id="rId959" name="Check Box 1721">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890" r:id="rId960" name="Check Box 1722">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891" r:id="rId961" name="Check Box 1723">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892" r:id="rId962" name="Check Box 1724">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893" r:id="rId963" name="Check Box 1725">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894" r:id="rId964" name="Check Box 1726">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895" r:id="rId965" name="Check Box 1727">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896" r:id="rId966" name="Check Box 1728">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897" r:id="rId967" name="Check Box 1729">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898" r:id="rId968" name="Check Box 1730">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899" r:id="rId969" name="Check Box 1731">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900" r:id="rId970" name="Check Box 1732">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901" r:id="rId971" name="Check Box 1733">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902" r:id="rId972" name="Check Box 1734">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903" r:id="rId973" name="Check Box 1735">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904" r:id="rId974" name="Check Box 1736">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905" r:id="rId975" name="Check Box 1737">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906" r:id="rId976" name="Check Box 1738">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907" r:id="rId977" name="Check Box 1739">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908" r:id="rId978" name="Check Box 1740">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909" r:id="rId979" name="Check Box 1741">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910" r:id="rId980" name="Check Box 1742">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911" r:id="rId981" name="Check Box 1743">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912" r:id="rId982" name="Check Box 1744">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913" r:id="rId983" name="Check Box 1745">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914" r:id="rId984" name="Check Box 1746">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915" r:id="rId985" name="Check Box 1747">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916" r:id="rId986" name="Check Box 1748">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917" r:id="rId987" name="Check Box 1749">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【記載例】従業者名簿（訪介）</vt:lpstr>
      <vt:lpstr>従業者名簿（訪介）</vt:lpstr>
      <vt:lpstr>【記載例】勤務形態一覧（訪介）</vt:lpstr>
      <vt:lpstr>勤務形態一覧（訪介）</vt:lpstr>
      <vt:lpstr>自己点検表（訪介）</vt:lpstr>
      <vt:lpstr>'【記載例】勤務形態一覧（訪介）'!Print_Area</vt:lpstr>
      <vt:lpstr>'【記載例】従業者名簿（訪介）'!Print_Area</vt:lpstr>
      <vt:lpstr>'勤務形態一覧（訪介）'!Print_Area</vt:lpstr>
      <vt:lpstr>'自己点検表（訪介）'!Print_Area</vt:lpstr>
      <vt:lpstr>'従業者名簿（訪介）'!Print_Area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2021-11-22T02:22:35Z</dcterms:created>
  <dcterms:modified xsi:type="dcterms:W3CDTF">2026-04-27T01:45:50Z</dcterms:modified>
</cp:coreProperties>
</file>